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90" activeTab="0"/>
  </bookViews>
  <sheets>
    <sheet name="Bao cao" sheetId="1" r:id="rId1"/>
  </sheets>
  <externalReferences>
    <externalReference r:id="rId4"/>
  </externalReferences>
  <definedNames>
    <definedName name="_xlfn.SINGLE" hidden="1">#NAME?</definedName>
    <definedName name="_xlnm.Print_Titles" localSheetId="0">'Bao cao'!$5:$7</definedName>
  </definedNames>
  <calcPr fullCalcOnLoad="1"/>
</workbook>
</file>

<file path=xl/sharedStrings.xml><?xml version="1.0" encoding="utf-8"?>
<sst xmlns="http://schemas.openxmlformats.org/spreadsheetml/2006/main" count="58" uniqueCount="52">
  <si>
    <t>STT</t>
  </si>
  <si>
    <t>NỘI DUNG</t>
  </si>
  <si>
    <t>DỰ TOÁN NĂM</t>
  </si>
  <si>
    <t>CÙNG KỲ NĂM TRƯỚC</t>
  </si>
  <si>
    <t>A</t>
  </si>
  <si>
    <t>B</t>
  </si>
  <si>
    <t>3=2/1</t>
  </si>
  <si>
    <t>I</t>
  </si>
  <si>
    <t>Thu nội địa</t>
  </si>
  <si>
    <t>Thu từ dầu thô</t>
  </si>
  <si>
    <t>II</t>
  </si>
  <si>
    <t>III</t>
  </si>
  <si>
    <t>Biểu số 60/CK-NSNN</t>
  </si>
  <si>
    <t>SO SÁNH ƯỚC THỰC HIỆN VỚI (%)</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</si>
  <si>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</si>
  <si>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</si>
  <si>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</si>
  <si>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</si>
  <si>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</si>
  <si>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</si>
  <si>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</si>
  <si>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</si>
  <si>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</si>
  <si>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</si>
  <si>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</si>
  <si>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</si>
  <si>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</si>
  <si>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</si>
  <si>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</si>
  <si>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</si>
  <si>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</si>
  <si>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</si>
  <si>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</si>
  <si>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</si>
  <si>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</si>
  <si>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</si>
  <si>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</si>
  <si>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</si>
  <si>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</si>
  <si>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</si>
  <si>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</si>
  <si>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</si>
  <si>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</si>
  <si>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</si>
  <si>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</si>
  <si>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Đơn vị: triệu đồng</t>
  </si>
  <si>
    <t>Thu viện trợ</t>
  </si>
  <si>
    <t>DỰ TOÁN NĂM 2023</t>
  </si>
  <si>
    <t>THỰC HIỆN THU NGÂN SÁCH NHÀ NƯỚC NĂM 2023</t>
  </si>
  <si>
    <t>THỰC HIỆN NĂM 2023</t>
  </si>
  <si>
    <t>Trong đó: Thu khác ngân sách bao gồm 17.436 triệu đồng các khoản huy động, đóng góp.</t>
  </si>
  <si>
    <t>(Kèm theo Thông báo số 19/TB-UBND ngày 12/01/2024 của Ủy ban nhân dân tỉnh)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</si>
</sst>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_(* #,##0.0_);_(* \(#,##0.0\);_(* &quot;-&quot;??_);_(@_)"/>
    <numFmt numFmtId="176" formatCode="#,##0.0"/>
  </numFmts>
  <fonts count="46">
    <font>
      <sz val="11"/>
      <color theme="1"/>
      <name val="Calibri"/>
      <family val="2"/>
    </font>
    <font>
      <sz val="11"/>
      <color indexed="8"/>
      <name val="Calibri"/>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name val="Times New Roman"/>
      <family val="1"/>
    </font>
    <font>
      <i/>
      <sz val="11"/>
      <color indexed="8"/>
      <name val="Times New Roman"/>
      <family val="1"/>
    </font>
    <font>
      <b/>
      <sz val="14"/>
      <name val="Times New Roman"/>
      <family val="1"/>
    </font>
    <font>
      <i/>
      <sz val="13"/>
      <name val="Times New Roman"/>
      <family val="1"/>
    </font>
    <font>
      <i/>
      <sz val="12"/>
      <name val="Times New Roman"/>
      <family val="1"/>
    </font>
    <font>
      <b/>
      <sz val="12"/>
      <name val="Times New Roman"/>
      <family val="1"/>
    </font>
    <font>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3" fontId="4" fillId="0" borderId="11" xfId="41" applyNumberFormat="1" applyFont="1" applyBorder="1" applyAlignment="1">
      <alignment vertical="center" wrapText="1"/>
    </xf>
    <xf numFmtId="3" fontId="4" fillId="0" borderId="12" xfId="41" applyNumberFormat="1" applyFont="1" applyBorder="1" applyAlignment="1">
      <alignment vertical="center" wrapText="1"/>
    </xf>
    <xf numFmtId="3" fontId="5" fillId="0" borderId="12" xfId="41" applyNumberFormat="1" applyFont="1" applyBorder="1" applyAlignment="1">
      <alignment vertical="center" wrapText="1"/>
    </xf>
    <xf numFmtId="3" fontId="6" fillId="0" borderId="12" xfId="41" applyNumberFormat="1" applyFont="1" applyBorder="1" applyAlignment="1">
      <alignment vertical="center" wrapText="1"/>
    </xf>
    <xf numFmtId="3" fontId="5" fillId="0" borderId="13" xfId="41" applyNumberFormat="1" applyFont="1" applyBorder="1" applyAlignment="1">
      <alignment vertical="center" wrapText="1"/>
    </xf>
    <xf numFmtId="176" fontId="4" fillId="0" borderId="11" xfId="41" applyNumberFormat="1" applyFont="1" applyBorder="1" applyAlignment="1">
      <alignment vertical="center" wrapText="1"/>
    </xf>
    <xf numFmtId="176" fontId="4" fillId="0" borderId="12" xfId="41" applyNumberFormat="1" applyFont="1" applyBorder="1" applyAlignment="1">
      <alignment vertical="center" wrapText="1"/>
    </xf>
    <xf numFmtId="176" fontId="5" fillId="0" borderId="12" xfId="41" applyNumberFormat="1" applyFont="1" applyBorder="1" applyAlignment="1">
      <alignment vertical="center" wrapText="1"/>
    </xf>
    <xf numFmtId="176" fontId="6" fillId="0" borderId="12" xfId="41" applyNumberFormat="1" applyFont="1" applyBorder="1" applyAlignment="1">
      <alignment vertical="center" wrapText="1"/>
    </xf>
    <xf numFmtId="176" fontId="5" fillId="0" borderId="13" xfId="41" applyNumberFormat="1" applyFont="1" applyBorder="1" applyAlignment="1">
      <alignment vertical="center" wrapText="1"/>
    </xf>
    <xf numFmtId="3" fontId="3"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vertical="center"/>
    </xf>
    <xf numFmtId="3" fontId="4" fillId="0" borderId="14" xfId="41" applyNumberFormat="1" applyFont="1" applyBorder="1" applyAlignment="1">
      <alignment vertical="center" wrapText="1"/>
    </xf>
    <xf numFmtId="3" fontId="5" fillId="0" borderId="14" xfId="41" applyNumberFormat="1" applyFont="1" applyBorder="1" applyAlignment="1">
      <alignment vertical="center" wrapText="1"/>
    </xf>
    <xf numFmtId="3" fontId="6" fillId="0" borderId="14" xfId="41" applyNumberFormat="1" applyFont="1" applyBorder="1" applyAlignment="1">
      <alignment vertical="center" wrapText="1"/>
    </xf>
    <xf numFmtId="3" fontId="2" fillId="0" borderId="0" xfId="0" applyNumberFormat="1" applyFont="1" applyAlignment="1">
      <alignment vertical="center"/>
    </xf>
    <xf numFmtId="0" fontId="11" fillId="0" borderId="0" xfId="0" applyFont="1" applyAlignment="1">
      <alignment horizontal="right" vertical="center" wrapText="1"/>
    </xf>
    <xf numFmtId="0" fontId="9" fillId="0" borderId="0" xfId="0" applyFont="1" applyAlignment="1">
      <alignment horizontal="center" vertical="center"/>
    </xf>
    <xf numFmtId="0" fontId="11" fillId="0" borderId="0" xfId="0" applyFont="1" applyAlignment="1">
      <alignment horizontal="left" vertical="center" wrapText="1"/>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0" fillId="0" borderId="15" xfId="0" applyFont="1" applyBorder="1" applyAlignment="1">
      <alignment horizontal="right"/>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8\c&#244;ng%20khai\thong%20bao%20cong%20khai%20quy\9%20thang\102018%20bieu%20cong%20khai%209%20tha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
      <sheetName val="60"/>
      <sheetName val="61"/>
    </sheetNames>
    <definedNames>
      <definedName name="OLE_LINK1" sheetId="0" refersTo="=59!$A$1"/>
    </definedNames>
    <sheetDataSet>
      <sheetData sheetId="0">
        <row r="1">
          <cell r="A1" t="str">
            <v>UBND TỈNH LẠNG SƠN</v>
          </cell>
        </row>
      </sheetData>
      <sheetData sheetId="1">
        <row r="1">
          <cell r="A1" t="str">
            <v>UBND TỈNH LẠNG SƠN</v>
          </cell>
        </row>
      </sheetData>
      <sheetData sheetId="2">
        <row r="1">
          <cell r="A1" t="str">
            <v>UBND TỈNH LẠNG SƠN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I3" sqref="I3"/>
    </sheetView>
  </sheetViews>
  <sheetFormatPr defaultColWidth="9.140625" defaultRowHeight="15"/>
  <cols>
    <col min="1" max="1" width="5.8515625" style="1" customWidth="1"/>
    <col min="2" max="2" width="35.28125" style="1" customWidth="1"/>
    <col min="3" max="3" width="13.00390625" style="1" customWidth="1"/>
    <col min="4" max="4" width="12.421875" style="1" customWidth="1"/>
    <col min="5" max="6" width="13.00390625" style="1" customWidth="1"/>
    <col min="7" max="7" width="11.8515625" style="1" hidden="1" customWidth="1"/>
    <col min="8" max="8" width="11.57421875" style="1" customWidth="1"/>
    <col min="9" max="9" width="12.57421875" style="1" customWidth="1"/>
    <col min="10" max="16384" width="9.140625" style="1" customWidth="1"/>
  </cols>
  <sheetData>
    <row r="1" spans="1:7" s="30" customFormat="1" ht="18" customHeight="1">
      <c r="A1" s="37" t="str">
        <f>[1]!OLE_LINK1</f>
        <v>UBND TỈNH LẠNG SƠN</v>
      </c>
      <c r="B1" s="37"/>
      <c r="C1" s="29"/>
      <c r="D1" s="29"/>
      <c r="E1" s="35" t="s">
        <v>12</v>
      </c>
      <c r="F1" s="35"/>
      <c r="G1" s="29"/>
    </row>
    <row r="2" spans="1:7" ht="27.75" customHeight="1">
      <c r="A2" s="38" t="s">
        <v>48</v>
      </c>
      <c r="B2" s="38"/>
      <c r="C2" s="38"/>
      <c r="D2" s="38"/>
      <c r="E2" s="38"/>
      <c r="F2" s="38"/>
      <c r="G2" s="4"/>
    </row>
    <row r="3" spans="1:7" ht="26.25" customHeight="1">
      <c r="A3" s="36" t="s">
        <v>51</v>
      </c>
      <c r="B3" s="36"/>
      <c r="C3" s="36"/>
      <c r="D3" s="36"/>
      <c r="E3" s="36"/>
      <c r="F3" s="36"/>
      <c r="G3" s="4"/>
    </row>
    <row r="4" spans="1:7" ht="21.75" customHeight="1">
      <c r="A4" s="4"/>
      <c r="B4" s="4"/>
      <c r="C4" s="4"/>
      <c r="D4" s="40" t="s">
        <v>45</v>
      </c>
      <c r="E4" s="40"/>
      <c r="F4" s="40"/>
      <c r="G4" s="4"/>
    </row>
    <row r="5" spans="1:7" ht="36.75" customHeight="1">
      <c r="A5" s="39" t="s">
        <v>0</v>
      </c>
      <c r="B5" s="39" t="s">
        <v>1</v>
      </c>
      <c r="C5" s="39" t="s">
        <v>47</v>
      </c>
      <c r="D5" s="39" t="s">
        <v>49</v>
      </c>
      <c r="E5" s="39" t="s">
        <v>13</v>
      </c>
      <c r="F5" s="39"/>
      <c r="G5" s="4"/>
    </row>
    <row r="6" spans="1:7" ht="56.25" customHeight="1">
      <c r="A6" s="39"/>
      <c r="B6" s="39"/>
      <c r="C6" s="39"/>
      <c r="D6" s="39"/>
      <c r="E6" s="2" t="s">
        <v>2</v>
      </c>
      <c r="F6" s="2" t="s">
        <v>3</v>
      </c>
      <c r="G6" s="4"/>
    </row>
    <row r="7" spans="1:7" ht="15">
      <c r="A7" s="3" t="s">
        <v>4</v>
      </c>
      <c r="B7" s="3" t="s">
        <v>5</v>
      </c>
      <c r="C7" s="3">
        <v>1</v>
      </c>
      <c r="D7" s="3">
        <v>2</v>
      </c>
      <c r="E7" s="3" t="s">
        <v>6</v>
      </c>
      <c r="F7" s="3">
        <v>4</v>
      </c>
      <c r="G7" s="4"/>
    </row>
    <row r="8" spans="1:9" s="15" customFormat="1" ht="28.5">
      <c r="A8" s="5" t="s">
        <v>4</v>
      </c>
      <c r="B8" s="6" t="s">
        <v>14</v>
      </c>
      <c r="C8" s="18">
        <f>C9+C28+C29</f>
        <v>8200000</v>
      </c>
      <c r="D8" s="18">
        <f>D9+D29+D28+D36</f>
        <v>7806565</v>
      </c>
      <c r="E8" s="23">
        <f>D8/C8%</f>
        <v>95.20201219512195</v>
      </c>
      <c r="F8" s="23">
        <f>D8/G8%</f>
        <v>107.04382692789724</v>
      </c>
      <c r="G8" s="31">
        <f>G9+G29+G28+G36</f>
        <v>7292868</v>
      </c>
      <c r="I8" s="28"/>
    </row>
    <row r="9" spans="1:11" s="15" customFormat="1" ht="15">
      <c r="A9" s="7" t="s">
        <v>7</v>
      </c>
      <c r="B9" s="8" t="s">
        <v>8</v>
      </c>
      <c r="C9" s="19">
        <f>C10+C11+C12+C13+C14+C15+C16+C17+C23+C24+C25+C26+C27</f>
        <v>2200000</v>
      </c>
      <c r="D9" s="19">
        <f>D10+D11+D12+D13+D14+D15+D16+D17+D23+D24+D25+D26+D27</f>
        <v>2700298</v>
      </c>
      <c r="E9" s="24">
        <f aca="true" t="shared" si="0" ref="E9:E39">D9/C9%</f>
        <v>122.74081818181818</v>
      </c>
      <c r="F9" s="24">
        <f aca="true" t="shared" si="1" ref="F9:F39">D9/G9%</f>
        <v>91.94494535667978</v>
      </c>
      <c r="G9" s="31">
        <f>G10+G11+G12+G13+G14+G15+G16+G17+G23+G24+G25+G26+G27</f>
        <v>2936864</v>
      </c>
      <c r="I9" s="28"/>
      <c r="K9" s="28"/>
    </row>
    <row r="10" spans="1:7" s="15" customFormat="1" ht="15">
      <c r="A10" s="9">
        <v>1</v>
      </c>
      <c r="B10" s="10" t="s">
        <v>15</v>
      </c>
      <c r="C10" s="20">
        <v>282000</v>
      </c>
      <c r="D10" s="20">
        <f>235247+30023</f>
        <v>265270</v>
      </c>
      <c r="E10" s="25">
        <f t="shared" si="0"/>
        <v>94.06737588652483</v>
      </c>
      <c r="F10" s="25">
        <f t="shared" si="1"/>
        <v>112.17486542145392</v>
      </c>
      <c r="G10" s="32">
        <v>236479</v>
      </c>
    </row>
    <row r="11" spans="1:7" s="15" customFormat="1" ht="30">
      <c r="A11" s="9">
        <v>2</v>
      </c>
      <c r="B11" s="10" t="s">
        <v>16</v>
      </c>
      <c r="C11" s="20">
        <v>8000</v>
      </c>
      <c r="D11" s="20">
        <v>7157</v>
      </c>
      <c r="E11" s="25">
        <f t="shared" si="0"/>
        <v>89.4625</v>
      </c>
      <c r="F11" s="25">
        <f t="shared" si="1"/>
        <v>74.34299366365431</v>
      </c>
      <c r="G11" s="32">
        <v>9627</v>
      </c>
    </row>
    <row r="12" spans="1:7" s="15" customFormat="1" ht="15" customHeight="1">
      <c r="A12" s="9">
        <v>3</v>
      </c>
      <c r="B12" s="10" t="s">
        <v>17</v>
      </c>
      <c r="C12" s="20">
        <v>446000</v>
      </c>
      <c r="D12" s="20">
        <v>498252</v>
      </c>
      <c r="E12" s="25">
        <f t="shared" si="0"/>
        <v>111.71569506726458</v>
      </c>
      <c r="F12" s="25">
        <f>D12/G12%</f>
        <v>108.7233647918826</v>
      </c>
      <c r="G12" s="32">
        <v>458275</v>
      </c>
    </row>
    <row r="13" spans="1:7" s="15" customFormat="1" ht="15">
      <c r="A13" s="9">
        <v>4</v>
      </c>
      <c r="B13" s="10" t="s">
        <v>18</v>
      </c>
      <c r="C13" s="20">
        <v>105000</v>
      </c>
      <c r="D13" s="20">
        <v>132780</v>
      </c>
      <c r="E13" s="25">
        <f t="shared" si="0"/>
        <v>126.45714285714286</v>
      </c>
      <c r="F13" s="25">
        <f>D13/G13%</f>
        <v>108.10678781661414</v>
      </c>
      <c r="G13" s="32">
        <v>122823</v>
      </c>
    </row>
    <row r="14" spans="1:7" s="15" customFormat="1" ht="15">
      <c r="A14" s="9">
        <v>5</v>
      </c>
      <c r="B14" s="10" t="s">
        <v>19</v>
      </c>
      <c r="C14" s="20">
        <v>160000</v>
      </c>
      <c r="D14" s="20">
        <v>109302</v>
      </c>
      <c r="E14" s="25">
        <f t="shared" si="0"/>
        <v>68.31375</v>
      </c>
      <c r="F14" s="25">
        <f t="shared" si="1"/>
        <v>79.50855446927375</v>
      </c>
      <c r="G14" s="32">
        <v>137472</v>
      </c>
    </row>
    <row r="15" spans="1:7" s="15" customFormat="1" ht="15">
      <c r="A15" s="9">
        <v>6</v>
      </c>
      <c r="B15" s="10" t="s">
        <v>20</v>
      </c>
      <c r="C15" s="20">
        <v>138000</v>
      </c>
      <c r="D15" s="20">
        <v>145871</v>
      </c>
      <c r="E15" s="25">
        <f t="shared" si="0"/>
        <v>105.7036231884058</v>
      </c>
      <c r="F15" s="25">
        <f t="shared" si="1"/>
        <v>90.46095266444655</v>
      </c>
      <c r="G15" s="32">
        <v>161253</v>
      </c>
    </row>
    <row r="16" spans="1:7" s="15" customFormat="1" ht="15">
      <c r="A16" s="9">
        <v>7</v>
      </c>
      <c r="B16" s="10" t="s">
        <v>21</v>
      </c>
      <c r="C16" s="20">
        <v>296000</v>
      </c>
      <c r="D16" s="20">
        <v>687240</v>
      </c>
      <c r="E16" s="25">
        <f t="shared" si="0"/>
        <v>232.17567567567568</v>
      </c>
      <c r="F16" s="25">
        <f t="shared" si="1"/>
        <v>181.30637463757984</v>
      </c>
      <c r="G16" s="32">
        <v>379049</v>
      </c>
    </row>
    <row r="17" spans="1:7" s="15" customFormat="1" ht="15">
      <c r="A17" s="9">
        <v>8</v>
      </c>
      <c r="B17" s="10" t="s">
        <v>22</v>
      </c>
      <c r="C17" s="20">
        <f>SUM(C18:C22)</f>
        <v>569000</v>
      </c>
      <c r="D17" s="20">
        <f>SUM(D18:D22)</f>
        <v>428050</v>
      </c>
      <c r="E17" s="25">
        <f t="shared" si="0"/>
        <v>75.22847100175747</v>
      </c>
      <c r="F17" s="25">
        <f t="shared" si="1"/>
        <v>40.42284152602956</v>
      </c>
      <c r="G17" s="32">
        <f>SUM(G18:G22)</f>
        <v>1058931</v>
      </c>
    </row>
    <row r="18" spans="1:7" s="16" customFormat="1" ht="18.75" customHeight="1">
      <c r="A18" s="11" t="s">
        <v>23</v>
      </c>
      <c r="B18" s="12" t="s">
        <v>24</v>
      </c>
      <c r="C18" s="21"/>
      <c r="D18" s="21"/>
      <c r="E18" s="26"/>
      <c r="F18" s="26">
        <f t="shared" si="1"/>
        <v>0</v>
      </c>
      <c r="G18" s="33">
        <v>172</v>
      </c>
    </row>
    <row r="19" spans="1:7" s="16" customFormat="1" ht="18.75" customHeight="1">
      <c r="A19" s="11" t="s">
        <v>23</v>
      </c>
      <c r="B19" s="12" t="s">
        <v>25</v>
      </c>
      <c r="C19" s="21">
        <v>4000</v>
      </c>
      <c r="D19" s="21">
        <v>9142</v>
      </c>
      <c r="E19" s="26">
        <f t="shared" si="0"/>
        <v>228.55</v>
      </c>
      <c r="F19" s="26">
        <f t="shared" si="1"/>
        <v>98.2905063971616</v>
      </c>
      <c r="G19" s="33">
        <v>9301</v>
      </c>
    </row>
    <row r="20" spans="1:7" s="16" customFormat="1" ht="18.75" customHeight="1">
      <c r="A20" s="11" t="s">
        <v>23</v>
      </c>
      <c r="B20" s="12" t="s">
        <v>26</v>
      </c>
      <c r="C20" s="21">
        <v>500000</v>
      </c>
      <c r="D20" s="21">
        <v>356293</v>
      </c>
      <c r="E20" s="26">
        <f t="shared" si="0"/>
        <v>71.2586</v>
      </c>
      <c r="F20" s="26">
        <f t="shared" si="1"/>
        <v>37.50610552023243</v>
      </c>
      <c r="G20" s="33">
        <v>949960</v>
      </c>
    </row>
    <row r="21" spans="1:7" s="16" customFormat="1" ht="18.75" customHeight="1">
      <c r="A21" s="11" t="s">
        <v>23</v>
      </c>
      <c r="B21" s="12" t="s">
        <v>27</v>
      </c>
      <c r="C21" s="21">
        <v>65000</v>
      </c>
      <c r="D21" s="21">
        <v>62590</v>
      </c>
      <c r="E21" s="26">
        <f t="shared" si="0"/>
        <v>96.29230769230769</v>
      </c>
      <c r="F21" s="26">
        <f t="shared" si="1"/>
        <v>62.905787050996</v>
      </c>
      <c r="G21" s="33">
        <v>99498</v>
      </c>
    </row>
    <row r="22" spans="1:7" s="16" customFormat="1" ht="30">
      <c r="A22" s="11" t="s">
        <v>23</v>
      </c>
      <c r="B22" s="12" t="s">
        <v>28</v>
      </c>
      <c r="C22" s="21"/>
      <c r="D22" s="21">
        <v>25</v>
      </c>
      <c r="E22" s="26"/>
      <c r="F22" s="26"/>
      <c r="G22" s="33"/>
    </row>
    <row r="23" spans="1:7" s="15" customFormat="1" ht="18.75" customHeight="1">
      <c r="A23" s="9">
        <v>9</v>
      </c>
      <c r="B23" s="10" t="s">
        <v>29</v>
      </c>
      <c r="C23" s="20">
        <v>42000</v>
      </c>
      <c r="D23" s="20">
        <v>58325</v>
      </c>
      <c r="E23" s="25">
        <f t="shared" si="0"/>
        <v>138.86904761904762</v>
      </c>
      <c r="F23" s="25">
        <f t="shared" si="1"/>
        <v>112.8667079495317</v>
      </c>
      <c r="G23" s="32">
        <v>51676</v>
      </c>
    </row>
    <row r="24" spans="1:7" s="15" customFormat="1" ht="60">
      <c r="A24" s="9">
        <v>10</v>
      </c>
      <c r="B24" s="10" t="s">
        <v>30</v>
      </c>
      <c r="C24" s="20">
        <v>1000</v>
      </c>
      <c r="D24" s="20">
        <v>7839</v>
      </c>
      <c r="E24" s="25">
        <f t="shared" si="0"/>
        <v>783.9</v>
      </c>
      <c r="F24" s="25">
        <f t="shared" si="1"/>
        <v>273.7081005586592</v>
      </c>
      <c r="G24" s="32">
        <v>2864</v>
      </c>
    </row>
    <row r="25" spans="1:7" s="15" customFormat="1" ht="15">
      <c r="A25" s="9">
        <v>11</v>
      </c>
      <c r="B25" s="10" t="s">
        <v>31</v>
      </c>
      <c r="C25" s="20">
        <v>13000</v>
      </c>
      <c r="D25" s="20">
        <v>15108</v>
      </c>
      <c r="E25" s="25">
        <f t="shared" si="0"/>
        <v>116.21538461538462</v>
      </c>
      <c r="F25" s="25">
        <f t="shared" si="1"/>
        <v>98.75800758269055</v>
      </c>
      <c r="G25" s="32">
        <v>15298</v>
      </c>
    </row>
    <row r="26" spans="1:7" s="15" customFormat="1" ht="30">
      <c r="A26" s="9">
        <v>12</v>
      </c>
      <c r="B26" s="10" t="s">
        <v>32</v>
      </c>
      <c r="C26" s="20"/>
      <c r="D26" s="20"/>
      <c r="E26" s="25"/>
      <c r="F26" s="25">
        <f t="shared" si="1"/>
        <v>0</v>
      </c>
      <c r="G26" s="32">
        <v>26</v>
      </c>
    </row>
    <row r="27" spans="1:7" s="15" customFormat="1" ht="15">
      <c r="A27" s="9">
        <v>13</v>
      </c>
      <c r="B27" s="10" t="s">
        <v>33</v>
      </c>
      <c r="C27" s="20">
        <v>140000</v>
      </c>
      <c r="D27" s="20">
        <f>327668+17436</f>
        <v>345104</v>
      </c>
      <c r="E27" s="25">
        <f t="shared" si="0"/>
        <v>246.50285714285715</v>
      </c>
      <c r="F27" s="25">
        <f t="shared" si="1"/>
        <v>113.86151353883818</v>
      </c>
      <c r="G27" s="32">
        <v>303091</v>
      </c>
    </row>
    <row r="28" spans="1:7" s="17" customFormat="1" ht="14.25">
      <c r="A28" s="7" t="s">
        <v>10</v>
      </c>
      <c r="B28" s="8" t="s">
        <v>9</v>
      </c>
      <c r="C28" s="19"/>
      <c r="D28" s="19"/>
      <c r="E28" s="24"/>
      <c r="F28" s="24"/>
      <c r="G28" s="31"/>
    </row>
    <row r="29" spans="1:7" s="17" customFormat="1" ht="14.25">
      <c r="A29" s="7" t="s">
        <v>11</v>
      </c>
      <c r="B29" s="8" t="s">
        <v>34</v>
      </c>
      <c r="C29" s="19">
        <f>SUM(C30:C35)</f>
        <v>6000000</v>
      </c>
      <c r="D29" s="19">
        <f>SUM(D30:D35)</f>
        <v>5105544</v>
      </c>
      <c r="E29" s="24">
        <f t="shared" si="0"/>
        <v>85.0924</v>
      </c>
      <c r="F29" s="24">
        <f t="shared" si="1"/>
        <v>117.22185563204204</v>
      </c>
      <c r="G29" s="31">
        <f>SUM(G30:G35)</f>
        <v>4355454</v>
      </c>
    </row>
    <row r="30" spans="1:7" s="15" customFormat="1" ht="30">
      <c r="A30" s="9">
        <v>1</v>
      </c>
      <c r="B30" s="10" t="s">
        <v>35</v>
      </c>
      <c r="C30" s="20">
        <v>4419000</v>
      </c>
      <c r="D30" s="20">
        <v>4076678</v>
      </c>
      <c r="E30" s="25">
        <f t="shared" si="0"/>
        <v>92.25340574790677</v>
      </c>
      <c r="F30" s="25">
        <f t="shared" si="1"/>
        <v>121.5395751830989</v>
      </c>
      <c r="G30" s="32">
        <v>3354198</v>
      </c>
    </row>
    <row r="31" spans="1:7" s="15" customFormat="1" ht="15">
      <c r="A31" s="9">
        <v>2</v>
      </c>
      <c r="B31" s="10" t="s">
        <v>36</v>
      </c>
      <c r="C31" s="20">
        <v>79000</v>
      </c>
      <c r="D31" s="20">
        <v>71768</v>
      </c>
      <c r="E31" s="25">
        <f t="shared" si="0"/>
        <v>90.84556962025316</v>
      </c>
      <c r="F31" s="25">
        <f t="shared" si="1"/>
        <v>70.18875305623472</v>
      </c>
      <c r="G31" s="32">
        <v>102250</v>
      </c>
    </row>
    <row r="32" spans="1:7" s="15" customFormat="1" ht="15">
      <c r="A32" s="9">
        <v>3</v>
      </c>
      <c r="B32" s="10" t="s">
        <v>37</v>
      </c>
      <c r="C32" s="20">
        <v>1489000</v>
      </c>
      <c r="D32" s="20">
        <v>864728</v>
      </c>
      <c r="E32" s="25">
        <f t="shared" si="0"/>
        <v>58.07441235728677</v>
      </c>
      <c r="F32" s="25">
        <f t="shared" si="1"/>
        <v>104.26323595017904</v>
      </c>
      <c r="G32" s="32">
        <v>829370</v>
      </c>
    </row>
    <row r="33" spans="1:7" s="15" customFormat="1" ht="30">
      <c r="A33" s="9">
        <v>4</v>
      </c>
      <c r="B33" s="10" t="s">
        <v>38</v>
      </c>
      <c r="C33" s="20">
        <v>13000</v>
      </c>
      <c r="D33" s="20">
        <v>24178</v>
      </c>
      <c r="E33" s="25">
        <f t="shared" si="0"/>
        <v>185.98461538461538</v>
      </c>
      <c r="F33" s="25">
        <f t="shared" si="1"/>
        <v>181.5301449057737</v>
      </c>
      <c r="G33" s="32">
        <v>13319</v>
      </c>
    </row>
    <row r="34" spans="1:7" s="15" customFormat="1" ht="30">
      <c r="A34" s="9">
        <v>5</v>
      </c>
      <c r="B34" s="10" t="s">
        <v>39</v>
      </c>
      <c r="C34" s="20"/>
      <c r="D34" s="20">
        <v>1135</v>
      </c>
      <c r="E34" s="25"/>
      <c r="F34" s="25">
        <f t="shared" si="1"/>
        <v>1060.7476635514017</v>
      </c>
      <c r="G34" s="32">
        <v>107</v>
      </c>
    </row>
    <row r="35" spans="1:7" s="15" customFormat="1" ht="17.25" customHeight="1">
      <c r="A35" s="9">
        <v>6</v>
      </c>
      <c r="B35" s="10" t="s">
        <v>40</v>
      </c>
      <c r="C35" s="20"/>
      <c r="D35" s="20">
        <f>22978+44079</f>
        <v>67057</v>
      </c>
      <c r="E35" s="25"/>
      <c r="F35" s="25">
        <f t="shared" si="1"/>
        <v>119.29727806440135</v>
      </c>
      <c r="G35" s="32">
        <v>56210</v>
      </c>
    </row>
    <row r="36" spans="1:7" s="17" customFormat="1" ht="14.25">
      <c r="A36" s="7" t="s">
        <v>41</v>
      </c>
      <c r="B36" s="8" t="s">
        <v>46</v>
      </c>
      <c r="C36" s="19"/>
      <c r="D36" s="19">
        <v>723</v>
      </c>
      <c r="E36" s="24"/>
      <c r="F36" s="24"/>
      <c r="G36" s="31">
        <v>550</v>
      </c>
    </row>
    <row r="37" spans="1:9" s="17" customFormat="1" ht="32.25" customHeight="1">
      <c r="A37" s="7" t="s">
        <v>5</v>
      </c>
      <c r="B37" s="8" t="s">
        <v>42</v>
      </c>
      <c r="C37" s="19">
        <v>2025000</v>
      </c>
      <c r="D37" s="19">
        <f>2459191+17436</f>
        <v>2476627</v>
      </c>
      <c r="E37" s="24">
        <f t="shared" si="0"/>
        <v>122.30256790123457</v>
      </c>
      <c r="F37" s="24">
        <f t="shared" si="1"/>
        <v>90.90614444838418</v>
      </c>
      <c r="G37" s="31">
        <f>G38+G39</f>
        <v>2724378</v>
      </c>
      <c r="I37" s="34">
        <f>D37-2477350</f>
        <v>-723</v>
      </c>
    </row>
    <row r="38" spans="1:7" s="15" customFormat="1" ht="19.5" customHeight="1">
      <c r="A38" s="9">
        <v>1</v>
      </c>
      <c r="B38" s="10" t="s">
        <v>43</v>
      </c>
      <c r="C38" s="20">
        <v>805000</v>
      </c>
      <c r="D38" s="20">
        <v>832958</v>
      </c>
      <c r="E38" s="25">
        <f t="shared" si="0"/>
        <v>103.47304347826086</v>
      </c>
      <c r="F38" s="25">
        <f t="shared" si="1"/>
        <v>106.77210249100466</v>
      </c>
      <c r="G38" s="32">
        <v>780127</v>
      </c>
    </row>
    <row r="39" spans="1:7" s="15" customFormat="1" ht="24" customHeight="1">
      <c r="A39" s="13">
        <v>2</v>
      </c>
      <c r="B39" s="14" t="s">
        <v>44</v>
      </c>
      <c r="C39" s="22">
        <f>C37-C38</f>
        <v>1220000</v>
      </c>
      <c r="D39" s="22">
        <f>D37-D38</f>
        <v>1643669</v>
      </c>
      <c r="E39" s="27">
        <f t="shared" si="0"/>
        <v>134.72696721311476</v>
      </c>
      <c r="F39" s="27">
        <f t="shared" si="1"/>
        <v>84.5399590896443</v>
      </c>
      <c r="G39" s="32">
        <v>1944251</v>
      </c>
    </row>
    <row r="41" spans="1:6" s="4" customFormat="1" ht="15">
      <c r="A41" s="41" t="s">
        <v>50</v>
      </c>
      <c r="B41" s="41"/>
      <c r="C41" s="41"/>
      <c r="D41" s="41"/>
      <c r="E41" s="41"/>
      <c r="F41" s="41"/>
    </row>
  </sheetData>
  <sheetProtection/>
  <mergeCells count="11">
    <mergeCell ref="A41:F41"/>
    <mergeCell ref="E1:F1"/>
    <mergeCell ref="A3:F3"/>
    <mergeCell ref="A1:B1"/>
    <mergeCell ref="A2:F2"/>
    <mergeCell ref="E5:F5"/>
    <mergeCell ref="D4:F4"/>
    <mergeCell ref="A5:A6"/>
    <mergeCell ref="B5:B6"/>
    <mergeCell ref="C5:C6"/>
    <mergeCell ref="D5:D6"/>
  </mergeCells>
  <printOptions/>
  <pageMargins left="0.83"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2021-07-15T07:55:10Z</cp:lastPrinted>
  <dcterms:created xsi:type="dcterms:W3CDTF">2018-12-11T03:24:47Z</dcterms:created>
  <dcterms:modified xsi:type="dcterms:W3CDTF">2024-01-15T03:36:32Z</dcterms:modified>
  <cp:category/>
  <cp:version/>
  <cp:contentType/>
  <cp:contentStatus/>
</cp:coreProperties>
</file>