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1325" activeTab="0"/>
  </bookViews>
  <sheets>
    <sheet name="B51" sheetId="1" r:id="rId1"/>
  </sheets>
  <definedNames>
    <definedName name="_xlnm.Print_Titles" localSheetId="0">'B51'!$6:$8</definedName>
  </definedNames>
  <calcPr fullCalcOnLoad="1"/>
</workbook>
</file>

<file path=xl/sharedStrings.xml><?xml version="1.0" encoding="utf-8"?>
<sst xmlns="http://schemas.openxmlformats.org/spreadsheetml/2006/main" count="172" uniqueCount="157">
  <si>
    <t>VII</t>
  </si>
  <si>
    <t>STT</t>
  </si>
  <si>
    <t>A</t>
  </si>
  <si>
    <t>I</t>
  </si>
  <si>
    <t>II</t>
  </si>
  <si>
    <t>III</t>
  </si>
  <si>
    <t>IV</t>
  </si>
  <si>
    <t>V</t>
  </si>
  <si>
    <t>B</t>
  </si>
  <si>
    <t>C</t>
  </si>
  <si>
    <t>D</t>
  </si>
  <si>
    <t>UBND TỈNH LẠNG SƠN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</si>
  <si>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</si>
  <si>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</si>
  <si>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</si>
  <si>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</si>
  <si>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</si>
  <si>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</si>
  <si>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</si>
  <si>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</si>
  <si>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</si>
  <si>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</si>
  <si>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</si>
  <si>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</si>
  <si>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</si>
  <si>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TỔNG SỐ</t>
  </si>
  <si>
    <t>Hữu Lũng</t>
  </si>
  <si>
    <t>Chi Lăng</t>
  </si>
  <si>
    <t>Cao Lộc</t>
  </si>
  <si>
    <t>Lộc Bình</t>
  </si>
  <si>
    <t>Đình Lập</t>
  </si>
  <si>
    <t>Văn Lãng</t>
  </si>
  <si>
    <t>Tràng Định</t>
  </si>
  <si>
    <t>Văn Quan</t>
  </si>
  <si>
    <t>Bình Gia</t>
  </si>
  <si>
    <t>Bắc Sơn</t>
  </si>
  <si>
    <t>VI</t>
  </si>
  <si>
    <t>3.4</t>
  </si>
  <si>
    <t>3.5</t>
  </si>
  <si>
    <t>3.6</t>
  </si>
  <si>
    <t>3.7</t>
  </si>
  <si>
    <t>3.8</t>
  </si>
  <si>
    <t>3.9</t>
  </si>
  <si>
    <t>3.10</t>
  </si>
  <si>
    <t>TÊN ĐƠN VỊ</t>
  </si>
  <si>
    <t>CÁC ĐƠN VỊ QUẢN LÝ HÀNH CHÍNH</t>
  </si>
  <si>
    <t>KHỐI ĐẢNG TỈNH</t>
  </si>
  <si>
    <t>KHỐI ĐOÀN THỂ</t>
  </si>
  <si>
    <t>Ủy ban MTTQVN tỉnh Lạng Sơn</t>
  </si>
  <si>
    <t>Hội Liên hiệp phụ nữ tỉnh</t>
  </si>
  <si>
    <t>Tỉnh đoàn thanh niên</t>
  </si>
  <si>
    <t>Các Hội đặc thù</t>
  </si>
  <si>
    <t>Hội Văn học nghệ thuật</t>
  </si>
  <si>
    <t>Các Hội khác</t>
  </si>
  <si>
    <t>Hội Luật gia</t>
  </si>
  <si>
    <t>Ban đại diện hội người cao tuổi</t>
  </si>
  <si>
    <t>Liên hiệp các hội KH&amp;KT</t>
  </si>
  <si>
    <t>Hội Cựu TN xung phong</t>
  </si>
  <si>
    <t>Hiệp Hội doanh nghiệp tỉnh</t>
  </si>
  <si>
    <t>CÁC ĐƠN VỊ QUẢN LÝ NHÀ NƯỚC VÀ CÁC ĐƠN VỊ SỰ NGHIỆP TRỰC THUỘC</t>
  </si>
  <si>
    <t>Sở Tài nguyên và Môi trường</t>
  </si>
  <si>
    <t>Sở Giáo dục và Đào tạo</t>
  </si>
  <si>
    <t>Sở Y tế</t>
  </si>
  <si>
    <t>Sở Khoa học và Công nghệ</t>
  </si>
  <si>
    <t>Sở Xây dựng</t>
  </si>
  <si>
    <t>Sở Tư pháp</t>
  </si>
  <si>
    <t>Ban dân tộc</t>
  </si>
  <si>
    <t>Sở Tài chính</t>
  </si>
  <si>
    <t>Văn phòng UBND tỉnh</t>
  </si>
  <si>
    <t>Sở Nội vụ</t>
  </si>
  <si>
    <t>Sở Ngoại vụ</t>
  </si>
  <si>
    <t>Sở Thông tin và Truyền thông</t>
  </si>
  <si>
    <t>Thanh tra tỉnh</t>
  </si>
  <si>
    <t>Ban QL khu kinh tế cửa khẩu Đồng Đăng - Lạng Sơn</t>
  </si>
  <si>
    <t>Văn phòng Điều phối xây dựng nông thôn mới</t>
  </si>
  <si>
    <t>CÁC ĐƠN VỊ SỰ NGHIỆP</t>
  </si>
  <si>
    <t>SỰ NGHIỆP ĐÀO TẠO</t>
  </si>
  <si>
    <t>Trường Cao đẳng nghề Lạng Sơn</t>
  </si>
  <si>
    <t>Trường Chính trị Hoàng Văn Thụ</t>
  </si>
  <si>
    <t>SỰ NGHIỆP PHÁT THANH TRUYÊN HÌNH</t>
  </si>
  <si>
    <t>Đài Phát thanh - Truyền hình</t>
  </si>
  <si>
    <t>CHI QUỐC PHÒNG, AN NINH</t>
  </si>
  <si>
    <t>Chi quốc phòng</t>
  </si>
  <si>
    <t>Bộ Chỉ huy Quân sự tỉnh</t>
  </si>
  <si>
    <t>Chi An ninh</t>
  </si>
  <si>
    <t>Công an tỉnh</t>
  </si>
  <si>
    <t>KINH PHÍ ĐẢM BẢO AN TOÀN GIAO THÔNG</t>
  </si>
  <si>
    <t xml:space="preserve"> Ban an toàn giao thông tỉnh</t>
  </si>
  <si>
    <t>Thanh tra giao thông vận tải</t>
  </si>
  <si>
    <t>CHI HỖ TRỢ CÁC CƠ QUAN TRUNG ƯƠNG TRÊN ĐỊA BÀN</t>
  </si>
  <si>
    <t>Liên đoàn lao động tỉnh</t>
  </si>
  <si>
    <t>Tòa án nhân dân tỉnh</t>
  </si>
  <si>
    <t>Cục Thống kê</t>
  </si>
  <si>
    <t>Viện Kiểm sát nhân dân tỉnh</t>
  </si>
  <si>
    <t>Cục Thi hành án Dân sự</t>
  </si>
  <si>
    <t>Cục Thuế tỉnh Lạng Sơn</t>
  </si>
  <si>
    <t>Công đoàn viên chức tỉnh LS</t>
  </si>
  <si>
    <t>E</t>
  </si>
  <si>
    <t>CÁC NỘI DUNG CHI CÒN LẠI</t>
  </si>
  <si>
    <t>CHI ĐẦU TƯ PHÁT TRIỂN (KHÔNG KỂ CHƯƠNG TRÌNH MỤC TIÊU QUỐC GIA)</t>
  </si>
  <si>
    <t>CHI THƯỜNG XUYÊN (KHÔNG KỂ CHƯƠNG TRÌNH MỤC TIÊU QUỐC GIA)</t>
  </si>
  <si>
    <t>CHI TRẢ NỢ LÃI CÁC KHOẢN DO CHÍNH QUYỀN ĐỊA PHƯƠNG VAY</t>
  </si>
  <si>
    <t>CHI BỔ SUNG QUỸ DỰ TRỮ TÀI CHÍNH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</si>
  <si>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</si>
  <si>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</si>
  <si>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</si>
  <si>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</si>
  <si>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CHI ĐẦU TƯ PHÁT TRIỂN</t>
  </si>
  <si>
    <t>CHI THƯỜNG XUYÊN</t>
  </si>
  <si>
    <t>CÁC CƠ QUAN, TỔ CHỨC</t>
  </si>
  <si>
    <t xml:space="preserve">CHI BỔ SUNG CÓ MỤC TIÊU CHO NGÂN SÁCH HUYỆN </t>
  </si>
  <si>
    <t xml:space="preserve">TỔNG SỐ </t>
  </si>
  <si>
    <t>*</t>
  </si>
  <si>
    <t>CÁC HUYỆN, THÀNH PHỐ</t>
  </si>
  <si>
    <t>CHI MỘT SỐ CHƯƠNG TRÌNH, DỰ ÁN, NHIỆM VỤ KHÁC</t>
  </si>
  <si>
    <t>Cục Quản lý thị trường</t>
  </si>
  <si>
    <t>2.6</t>
  </si>
  <si>
    <t>Hội Doanh nghiệp nhỏ và vừa</t>
  </si>
  <si>
    <t xml:space="preserve">Văn phòng Đoàn ĐBQH và HĐND tỉnh </t>
  </si>
  <si>
    <t>Hội nạn nhân chất độc da cam/Điôxin</t>
  </si>
  <si>
    <t>Ban Quản lý dự án đầu tư xây dựng tỉnh</t>
  </si>
  <si>
    <t>Ban Quản lý dự án đầu tư xây dựng các công trình Nông nghiệp và Phát triển nông thôn</t>
  </si>
  <si>
    <t>Ban Quản lý dự án đầu tư xây dựng các công trình giao thông</t>
  </si>
  <si>
    <t>DỰ TOÁN CHI NGÂN SÁCH CẤP TỈNH CHO TỪNG CƠ QUAN, TỔ CHỨC NĂM 2024</t>
  </si>
  <si>
    <t>UBND huyện Hữu Lũng</t>
  </si>
  <si>
    <t>UBND huyện Tràng Định</t>
  </si>
  <si>
    <t>UBND huyện Bình Gia</t>
  </si>
  <si>
    <t>UBND huyện Văn Quan</t>
  </si>
  <si>
    <t>Biểu số 51/CK-NSNN</t>
  </si>
  <si>
    <t>Đơn vị: triệu đồng</t>
  </si>
  <si>
    <t>UBND thành phố Lạng Sơn</t>
  </si>
  <si>
    <t>(Dự toán đã được Hội đồng nhân dân tỉnh quyết định)</t>
  </si>
  <si>
    <t>Tỉnh uỷ Lạng Sơn</t>
  </si>
  <si>
    <t>Ủy ban MTTQVN và các tổ chức chính trị - xã hội</t>
  </si>
  <si>
    <t>Hội Nông dân tỉnh</t>
  </si>
  <si>
    <t>Hội Cựu chiến binh tỉnh</t>
  </si>
  <si>
    <t>Liên minh các Hợp tác xã</t>
  </si>
  <si>
    <t>Hội Chữ thập đỏ</t>
  </si>
  <si>
    <t>Hội Đông y</t>
  </si>
  <si>
    <t>Hội Nhà báo</t>
  </si>
  <si>
    <t>Hội Làm vườn</t>
  </si>
  <si>
    <t>Hội Liên hiệp thanh niên</t>
  </si>
  <si>
    <t>Hội Khuyến học</t>
  </si>
  <si>
    <t>Hội Kiến trúc sư</t>
  </si>
  <si>
    <t>Sở Giao thông Vận tải</t>
  </si>
  <si>
    <t>Sở Lao động Thương binh và Xã hội</t>
  </si>
  <si>
    <t>Sở Văn hoá, Thể thao và Du lịch</t>
  </si>
  <si>
    <t>Sở Nông nghiệp và PTNT</t>
  </si>
  <si>
    <t>Sở Công Thương</t>
  </si>
  <si>
    <t>Sở Kế hoạch và Đầu tư</t>
  </si>
  <si>
    <t xml:space="preserve">Bộ Chỉ huy Bộ đội biên phòng </t>
  </si>
  <si>
    <t>Kho bạc Nhà nước tỉnh</t>
  </si>
  <si>
    <t>Cục Hải quan tỉnh Lạng Sơn</t>
  </si>
  <si>
    <t>Thành phố Lạng Sơn</t>
  </si>
  <si>
    <t>Đ</t>
  </si>
  <si>
    <t>G</t>
  </si>
  <si>
    <t>(Kèm theo Quyết định số 2200/QĐ-UBND ngày 25/12/2023 của Ủy ban nhân dân tỉnh)</t>
  </si>
</sst>
</file>

<file path=xl/styles.xml><?xml version="1.0" encoding="utf-8"?>
<styleSheet xmlns="http://schemas.openxmlformats.org/spreadsheetml/2006/main">
  <numFmts count="4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dj&quot;#,##0;\-&quot;Fdj&quot;#,##0"/>
    <numFmt numFmtId="173" formatCode="&quot;Fdj&quot;#,##0;[Red]\-&quot;Fdj&quot;#,##0"/>
    <numFmt numFmtId="174" formatCode="&quot;Fdj&quot;#,##0.00;\-&quot;Fdj&quot;#,##0.00"/>
    <numFmt numFmtId="175" formatCode="&quot;Fdj&quot;#,##0.00;[Red]\-&quot;Fdj&quot;#,##0.00"/>
    <numFmt numFmtId="176" formatCode="_-&quot;Fdj&quot;* #,##0_-;\-&quot;Fdj&quot;* #,##0_-;_-&quot;Fdj&quot;* &quot;-&quot;_-;_-@_-"/>
    <numFmt numFmtId="177" formatCode="_-* #,##0_-;\-* #,##0_-;_-* &quot;-&quot;_-;_-@_-"/>
    <numFmt numFmtId="178" formatCode="_-&quot;Fdj&quot;* #,##0.00_-;\-&quot;Fdj&quot;* #,##0.00_-;_-&quot;Fdj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&quot;??_);_(@_)"/>
    <numFmt numFmtId="187" formatCode="#,###;[Red]\-#,###"/>
    <numFmt numFmtId="188" formatCode="#,##0.0"/>
    <numFmt numFmtId="189" formatCode="_(* #,##0_);_(* \(#,##0\);_(* &quot;-&quot;?_);_(@_)"/>
    <numFmt numFmtId="190" formatCode="_(* #,##0.0_);_(* \(#,##0.0\);_(* &quot;-&quot;??_);_(@_)"/>
    <numFmt numFmtId="191" formatCode="0.0"/>
    <numFmt numFmtId="192" formatCode="_(* #,##0.000_);_(* \(#,##0.000\);_(* &quot;-&quot;??_);_(@_)"/>
    <numFmt numFmtId="193" formatCode="_-* #,##0_-;\-* #,##0_-;_-* &quot;-&quot;??_-;_-@_-"/>
    <numFmt numFmtId="194" formatCode="#,##0;[Red]#,##0"/>
    <numFmt numFmtId="195" formatCode="[$-409]dddd\,\ mmmm\ d\,\ yyyy"/>
    <numFmt numFmtId="196" formatCode="[$-409]h:mm:ss\ AM/PM"/>
    <numFmt numFmtId="197" formatCode="_(* #,##0.0_);_(* \(#,##0.0\);_(* &quot;-&quot;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6" fillId="0" borderId="0">
      <alignment/>
      <protection/>
    </xf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190" fontId="10" fillId="0" borderId="0" xfId="41" applyNumberFormat="1" applyFont="1" applyAlignment="1">
      <alignment/>
    </xf>
    <xf numFmtId="18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8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/>
    </xf>
    <xf numFmtId="190" fontId="4" fillId="0" borderId="0" xfId="41" applyNumberFormat="1" applyFont="1" applyAlignment="1">
      <alignment/>
    </xf>
    <xf numFmtId="189" fontId="4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0" xfId="80" applyFont="1" applyFill="1" applyBorder="1" applyAlignment="1">
      <alignment horizontal="center" vertical="center" wrapText="1"/>
      <protection/>
    </xf>
    <xf numFmtId="0" fontId="13" fillId="0" borderId="11" xfId="80" applyFont="1" applyFill="1" applyBorder="1" applyAlignment="1">
      <alignment horizontal="left" vertical="center" wrapText="1"/>
      <protection/>
    </xf>
    <xf numFmtId="0" fontId="2" fillId="0" borderId="10" xfId="80" applyFont="1" applyFill="1" applyBorder="1" applyAlignment="1">
      <alignment horizontal="center" vertical="center" wrapText="1"/>
      <protection/>
    </xf>
    <xf numFmtId="0" fontId="2" fillId="0" borderId="11" xfId="80" applyFont="1" applyFill="1" applyBorder="1" applyAlignment="1">
      <alignment vertical="center" wrapText="1"/>
      <protection/>
    </xf>
    <xf numFmtId="0" fontId="2" fillId="0" borderId="11" xfId="80" applyFont="1" applyFill="1" applyBorder="1" applyAlignment="1">
      <alignment horizontal="left" vertical="center" wrapText="1"/>
      <protection/>
    </xf>
    <xf numFmtId="3" fontId="2" fillId="0" borderId="11" xfId="80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10" xfId="80" applyFont="1" applyFill="1" applyBorder="1" applyAlignment="1" quotePrefix="1">
      <alignment horizontal="center" vertical="center" wrapText="1"/>
      <protection/>
    </xf>
    <xf numFmtId="3" fontId="2" fillId="0" borderId="10" xfId="80" applyNumberFormat="1" applyFont="1" applyFill="1" applyBorder="1" applyAlignment="1">
      <alignment horizontal="center" vertical="center" wrapText="1"/>
      <protection/>
    </xf>
    <xf numFmtId="188" fontId="2" fillId="0" borderId="11" xfId="80" applyNumberFormat="1" applyFont="1" applyFill="1" applyBorder="1" applyAlignment="1">
      <alignment horizontal="left" vertical="center" wrapText="1"/>
      <protection/>
    </xf>
    <xf numFmtId="0" fontId="13" fillId="0" borderId="11" xfId="80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41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3" fontId="2" fillId="0" borderId="11" xfId="51" applyNumberFormat="1" applyFont="1" applyFill="1" applyBorder="1" applyAlignment="1">
      <alignment vertical="center"/>
    </xf>
    <xf numFmtId="3" fontId="2" fillId="0" borderId="12" xfId="51" applyNumberFormat="1" applyFont="1" applyFill="1" applyBorder="1" applyAlignment="1">
      <alignment vertical="center"/>
    </xf>
    <xf numFmtId="3" fontId="13" fillId="0" borderId="11" xfId="51" applyNumberFormat="1" applyFont="1" applyFill="1" applyBorder="1" applyAlignment="1">
      <alignment vertical="center"/>
    </xf>
    <xf numFmtId="3" fontId="13" fillId="0" borderId="12" xfId="51" applyNumberFormat="1" applyFont="1" applyFill="1" applyBorder="1" applyAlignment="1">
      <alignment vertical="center"/>
    </xf>
    <xf numFmtId="3" fontId="2" fillId="0" borderId="11" xfId="41" applyNumberFormat="1" applyFont="1" applyFill="1" applyBorder="1" applyAlignment="1">
      <alignment vertical="center"/>
    </xf>
    <xf numFmtId="3" fontId="2" fillId="0" borderId="12" xfId="41" applyNumberFormat="1" applyFont="1" applyFill="1" applyBorder="1" applyAlignment="1">
      <alignment vertical="center"/>
    </xf>
    <xf numFmtId="3" fontId="13" fillId="0" borderId="11" xfId="41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3" xfId="41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3" fontId="13" fillId="0" borderId="11" xfId="41" applyNumberFormat="1" applyFont="1" applyFill="1" applyBorder="1" applyAlignment="1">
      <alignment vertical="center"/>
    </xf>
    <xf numFmtId="3" fontId="2" fillId="0" borderId="11" xfId="41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horizontal="right" vertical="center" wrapText="1"/>
    </xf>
    <xf numFmtId="0" fontId="13" fillId="0" borderId="17" xfId="0" applyFont="1" applyBorder="1" applyAlignment="1">
      <alignment horizontal="center" vertical="center" wrapText="1"/>
    </xf>
    <xf numFmtId="190" fontId="13" fillId="0" borderId="17" xfId="41" applyNumberFormat="1" applyFont="1" applyBorder="1" applyAlignment="1">
      <alignment horizontal="center" vertical="center" wrapText="1"/>
    </xf>
    <xf numFmtId="190" fontId="13" fillId="0" borderId="11" xfId="41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10 10 2 2" xfId="44"/>
    <cellStyle name="Comma 10 3 2" xfId="45"/>
    <cellStyle name="Comma 10 3 2 2" xfId="46"/>
    <cellStyle name="Comma 10 4 2" xfId="47"/>
    <cellStyle name="Comma 10 4 2 2" xfId="48"/>
    <cellStyle name="Comma 12" xfId="49"/>
    <cellStyle name="Comma 13" xfId="50"/>
    <cellStyle name="Comma 2" xfId="51"/>
    <cellStyle name="Comma 2 2 2 2 2 2" xfId="52"/>
    <cellStyle name="Comma 2 2 2 2 2 2 2" xfId="53"/>
    <cellStyle name="Comma 2 5 3 2" xfId="54"/>
    <cellStyle name="Comma 2 5 3 2 2" xfId="55"/>
    <cellStyle name="Comma 22 18" xfId="56"/>
    <cellStyle name="Comma 22 18 2" xfId="57"/>
    <cellStyle name="Comma 3 2 2" xfId="58"/>
    <cellStyle name="Comma 3 4" xfId="59"/>
    <cellStyle name="Comma 6 2" xfId="60"/>
    <cellStyle name="Currency" xfId="61"/>
    <cellStyle name="Currency [0]" xfId="62"/>
    <cellStyle name="Check Cell" xfId="63"/>
    <cellStyle name="Explanatory Text" xfId="64"/>
    <cellStyle name="f_Danhmuc_Quyhoach2009 2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15" xfId="74"/>
    <cellStyle name="Normal 2 2 2" xfId="75"/>
    <cellStyle name="Normal 2 2 2 2" xfId="76"/>
    <cellStyle name="Normal 2 4" xfId="77"/>
    <cellStyle name="Normal 3 2" xfId="78"/>
    <cellStyle name="Normal 6 2" xfId="79"/>
    <cellStyle name="Normal_Sheet2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="80" zoomScaleNormal="80" zoomScalePageLayoutView="0" workbookViewId="0" topLeftCell="A1">
      <selection activeCell="H1" sqref="H1"/>
    </sheetView>
  </sheetViews>
  <sheetFormatPr defaultColWidth="9.140625" defaultRowHeight="15"/>
  <cols>
    <col min="1" max="1" width="6.421875" style="54" customWidth="1"/>
    <col min="2" max="2" width="44.7109375" style="8" customWidth="1"/>
    <col min="3" max="3" width="14.28125" style="12" bestFit="1" customWidth="1"/>
    <col min="4" max="5" width="12.8515625" style="12" customWidth="1"/>
    <col min="6" max="6" width="14.7109375" style="8" customWidth="1"/>
    <col min="7" max="7" width="9.140625" style="8" customWidth="1"/>
    <col min="8" max="8" width="12.140625" style="8" customWidth="1"/>
    <col min="9" max="9" width="10.28125" style="8" customWidth="1"/>
    <col min="10" max="10" width="12.7109375" style="8" customWidth="1"/>
    <col min="11" max="11" width="13.421875" style="8" customWidth="1"/>
    <col min="12" max="12" width="12.421875" style="8" customWidth="1"/>
    <col min="13" max="13" width="13.7109375" style="8" customWidth="1"/>
    <col min="14" max="14" width="12.140625" style="8" customWidth="1"/>
    <col min="15" max="253" width="9.140625" style="8" customWidth="1"/>
    <col min="254" max="254" width="4.8515625" style="8" customWidth="1"/>
    <col min="255" max="16384" width="9.140625" style="8" customWidth="1"/>
  </cols>
  <sheetData>
    <row r="1" spans="1:13" s="4" customFormat="1" ht="25.5" customHeight="1">
      <c r="A1" s="64" t="s">
        <v>11</v>
      </c>
      <c r="B1" s="64"/>
      <c r="C1" s="64"/>
      <c r="D1" s="64"/>
      <c r="E1" s="2"/>
      <c r="F1" s="3"/>
      <c r="J1" s="65" t="s">
        <v>128</v>
      </c>
      <c r="K1" s="65"/>
      <c r="L1" s="65"/>
      <c r="M1" s="65"/>
    </row>
    <row r="2" spans="1:13" s="5" customFormat="1" ht="25.5" customHeight="1">
      <c r="A2" s="66" t="s">
        <v>123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14" customFormat="1" ht="27.75" customHeight="1">
      <c r="A3" s="61" t="s">
        <v>131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s="14" customFormat="1" ht="27.75" customHeight="1">
      <c r="A4" s="61" t="s">
        <v>156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5" customFormat="1" ht="30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6" t="s">
        <v>129</v>
      </c>
      <c r="M5" s="56"/>
    </row>
    <row r="6" spans="1:13" s="6" customFormat="1" ht="33.75" customHeight="1">
      <c r="A6" s="67" t="s">
        <v>1</v>
      </c>
      <c r="B6" s="57" t="s">
        <v>44</v>
      </c>
      <c r="C6" s="58" t="s">
        <v>111</v>
      </c>
      <c r="D6" s="58" t="s">
        <v>99</v>
      </c>
      <c r="E6" s="58" t="s">
        <v>100</v>
      </c>
      <c r="F6" s="57" t="s">
        <v>101</v>
      </c>
      <c r="G6" s="57" t="s">
        <v>102</v>
      </c>
      <c r="H6" s="57" t="s">
        <v>103</v>
      </c>
      <c r="I6" s="57" t="s">
        <v>104</v>
      </c>
      <c r="J6" s="57" t="s">
        <v>105</v>
      </c>
      <c r="K6" s="57"/>
      <c r="L6" s="57"/>
      <c r="M6" s="62" t="s">
        <v>106</v>
      </c>
    </row>
    <row r="7" spans="1:13" s="6" customFormat="1" ht="126.75" customHeight="1">
      <c r="A7" s="68"/>
      <c r="B7" s="60"/>
      <c r="C7" s="59"/>
      <c r="D7" s="59"/>
      <c r="E7" s="59"/>
      <c r="F7" s="60"/>
      <c r="G7" s="60"/>
      <c r="H7" s="60"/>
      <c r="I7" s="60"/>
      <c r="J7" s="16" t="s">
        <v>25</v>
      </c>
      <c r="K7" s="16" t="s">
        <v>107</v>
      </c>
      <c r="L7" s="16" t="s">
        <v>108</v>
      </c>
      <c r="M7" s="63"/>
    </row>
    <row r="8" spans="1:14" ht="24" customHeight="1">
      <c r="A8" s="32" t="s">
        <v>2</v>
      </c>
      <c r="B8" s="33" t="s">
        <v>8</v>
      </c>
      <c r="C8" s="34">
        <v>1</v>
      </c>
      <c r="D8" s="34">
        <v>2</v>
      </c>
      <c r="E8" s="34">
        <v>3</v>
      </c>
      <c r="F8" s="33">
        <v>4</v>
      </c>
      <c r="G8" s="33">
        <v>5</v>
      </c>
      <c r="H8" s="33">
        <v>6</v>
      </c>
      <c r="I8" s="33">
        <v>7</v>
      </c>
      <c r="J8" s="33">
        <v>8</v>
      </c>
      <c r="K8" s="33">
        <v>9</v>
      </c>
      <c r="L8" s="33">
        <v>10</v>
      </c>
      <c r="M8" s="35">
        <v>11</v>
      </c>
      <c r="N8" s="7"/>
    </row>
    <row r="9" spans="1:14" ht="29.25" customHeight="1">
      <c r="A9" s="15"/>
      <c r="B9" s="16" t="s">
        <v>25</v>
      </c>
      <c r="C9" s="50">
        <f>D9+E9+F9+G9+H9+I9+J9+M9</f>
        <v>14040806.992</v>
      </c>
      <c r="D9" s="44">
        <f aca="true" t="shared" si="0" ref="D9:M9">D10+D110+D111+D112+D113+D114+D115</f>
        <v>2593852</v>
      </c>
      <c r="E9" s="44">
        <f t="shared" si="0"/>
        <v>9747083.992</v>
      </c>
      <c r="F9" s="44">
        <f t="shared" si="0"/>
        <v>2400</v>
      </c>
      <c r="G9" s="44">
        <f t="shared" si="0"/>
        <v>1400</v>
      </c>
      <c r="H9" s="44">
        <f t="shared" si="0"/>
        <v>227470</v>
      </c>
      <c r="I9" s="44">
        <f t="shared" si="0"/>
        <v>0</v>
      </c>
      <c r="J9" s="44">
        <f t="shared" si="0"/>
        <v>1468601</v>
      </c>
      <c r="K9" s="44">
        <f t="shared" si="0"/>
        <v>953213</v>
      </c>
      <c r="L9" s="44">
        <f t="shared" si="0"/>
        <v>515388</v>
      </c>
      <c r="M9" s="44">
        <f t="shared" si="0"/>
        <v>0</v>
      </c>
      <c r="N9" s="7"/>
    </row>
    <row r="10" spans="1:14" s="9" customFormat="1" ht="29.25" customHeight="1">
      <c r="A10" s="17" t="s">
        <v>2</v>
      </c>
      <c r="B10" s="18" t="s">
        <v>109</v>
      </c>
      <c r="C10" s="40">
        <f>D10+E10+F10+G10+H10+I10+J10+M10</f>
        <v>12420048.992</v>
      </c>
      <c r="D10" s="40">
        <f>D11+D71+D77+D83+D86+D97+D98</f>
        <v>2593852</v>
      </c>
      <c r="E10" s="40">
        <f aca="true" t="shared" si="1" ref="E10:M10">E11+E71+E77+E83+E86+E97+E98</f>
        <v>9631114.992</v>
      </c>
      <c r="F10" s="40">
        <f t="shared" si="1"/>
        <v>0</v>
      </c>
      <c r="G10" s="40">
        <f t="shared" si="1"/>
        <v>0</v>
      </c>
      <c r="H10" s="40">
        <f t="shared" si="1"/>
        <v>144206</v>
      </c>
      <c r="I10" s="40">
        <f t="shared" si="1"/>
        <v>0</v>
      </c>
      <c r="J10" s="40">
        <f t="shared" si="1"/>
        <v>50876</v>
      </c>
      <c r="K10" s="40">
        <f t="shared" si="1"/>
        <v>50876</v>
      </c>
      <c r="L10" s="40">
        <f t="shared" si="1"/>
        <v>0</v>
      </c>
      <c r="M10" s="40">
        <f t="shared" si="1"/>
        <v>0</v>
      </c>
      <c r="N10" s="7"/>
    </row>
    <row r="11" spans="1:13" s="1" customFormat="1" ht="29.25" customHeight="1">
      <c r="A11" s="19" t="s">
        <v>3</v>
      </c>
      <c r="B11" s="20" t="s">
        <v>45</v>
      </c>
      <c r="C11" s="40">
        <f aca="true" t="shared" si="2" ref="C11:C68">D11+E11+F11+G11+H11+I11+J11+M11</f>
        <v>3646935.992</v>
      </c>
      <c r="D11" s="40">
        <f aca="true" t="shared" si="3" ref="D11:M11">D12+D14+D39</f>
        <v>1945480</v>
      </c>
      <c r="E11" s="40">
        <f t="shared" si="3"/>
        <v>1654886.992</v>
      </c>
      <c r="F11" s="40">
        <f t="shared" si="3"/>
        <v>0</v>
      </c>
      <c r="G11" s="40">
        <f t="shared" si="3"/>
        <v>0</v>
      </c>
      <c r="H11" s="40">
        <f t="shared" si="3"/>
        <v>0</v>
      </c>
      <c r="I11" s="40">
        <f t="shared" si="3"/>
        <v>0</v>
      </c>
      <c r="J11" s="40">
        <f t="shared" si="3"/>
        <v>46569</v>
      </c>
      <c r="K11" s="40">
        <f t="shared" si="3"/>
        <v>46569</v>
      </c>
      <c r="L11" s="40">
        <f t="shared" si="3"/>
        <v>0</v>
      </c>
      <c r="M11" s="40">
        <f t="shared" si="3"/>
        <v>0</v>
      </c>
    </row>
    <row r="12" spans="1:13" s="1" customFormat="1" ht="29.25" customHeight="1">
      <c r="A12" s="19" t="s">
        <v>112</v>
      </c>
      <c r="B12" s="20" t="s">
        <v>46</v>
      </c>
      <c r="C12" s="40">
        <f t="shared" si="2"/>
        <v>133691</v>
      </c>
      <c r="D12" s="40">
        <v>0</v>
      </c>
      <c r="E12" s="40">
        <f>E13</f>
        <v>133691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</row>
    <row r="13" spans="1:13" s="1" customFormat="1" ht="29.25" customHeight="1">
      <c r="A13" s="21">
        <v>1</v>
      </c>
      <c r="B13" s="22" t="s">
        <v>132</v>
      </c>
      <c r="C13" s="38">
        <f t="shared" si="2"/>
        <v>133691</v>
      </c>
      <c r="D13" s="38"/>
      <c r="E13" s="38">
        <v>133691</v>
      </c>
      <c r="F13" s="38"/>
      <c r="G13" s="38"/>
      <c r="H13" s="38"/>
      <c r="I13" s="38"/>
      <c r="J13" s="40"/>
      <c r="K13" s="38"/>
      <c r="L13" s="38"/>
      <c r="M13" s="39"/>
    </row>
    <row r="14" spans="1:13" s="1" customFormat="1" ht="29.25" customHeight="1">
      <c r="A14" s="19" t="s">
        <v>112</v>
      </c>
      <c r="B14" s="20" t="s">
        <v>47</v>
      </c>
      <c r="C14" s="40">
        <f>D14+E14+F14+G14+H14+I14+J14+M14</f>
        <v>44064</v>
      </c>
      <c r="D14" s="40">
        <f>D15+D21+D28</f>
        <v>0</v>
      </c>
      <c r="E14" s="40">
        <f aca="true" t="shared" si="4" ref="E14:M14">E15+E21+E28</f>
        <v>44064</v>
      </c>
      <c r="F14" s="40">
        <f t="shared" si="4"/>
        <v>0</v>
      </c>
      <c r="G14" s="40">
        <f t="shared" si="4"/>
        <v>0</v>
      </c>
      <c r="H14" s="40">
        <f t="shared" si="4"/>
        <v>0</v>
      </c>
      <c r="I14" s="40">
        <f t="shared" si="4"/>
        <v>0</v>
      </c>
      <c r="J14" s="40">
        <f t="shared" si="4"/>
        <v>0</v>
      </c>
      <c r="K14" s="40">
        <f t="shared" si="4"/>
        <v>0</v>
      </c>
      <c r="L14" s="40">
        <f t="shared" si="4"/>
        <v>0</v>
      </c>
      <c r="M14" s="40">
        <f t="shared" si="4"/>
        <v>0</v>
      </c>
    </row>
    <row r="15" spans="1:13" s="10" customFormat="1" ht="35.25" customHeight="1">
      <c r="A15" s="19">
        <v>1</v>
      </c>
      <c r="B15" s="20" t="s">
        <v>133</v>
      </c>
      <c r="C15" s="40">
        <f t="shared" si="2"/>
        <v>30398</v>
      </c>
      <c r="D15" s="40">
        <v>0</v>
      </c>
      <c r="E15" s="40">
        <f>SUM(E16:E20)</f>
        <v>30398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</row>
    <row r="16" spans="1:13" s="1" customFormat="1" ht="29.25" customHeight="1">
      <c r="A16" s="21" t="s">
        <v>12</v>
      </c>
      <c r="B16" s="23" t="s">
        <v>48</v>
      </c>
      <c r="C16" s="38">
        <f t="shared" si="2"/>
        <v>8283</v>
      </c>
      <c r="D16" s="38"/>
      <c r="E16" s="38">
        <v>8283</v>
      </c>
      <c r="F16" s="38"/>
      <c r="G16" s="38"/>
      <c r="H16" s="38"/>
      <c r="I16" s="38"/>
      <c r="J16" s="40"/>
      <c r="K16" s="38"/>
      <c r="L16" s="38"/>
      <c r="M16" s="39"/>
    </row>
    <row r="17" spans="1:13" s="1" customFormat="1" ht="29.25" customHeight="1">
      <c r="A17" s="21" t="s">
        <v>13</v>
      </c>
      <c r="B17" s="23" t="s">
        <v>49</v>
      </c>
      <c r="C17" s="38">
        <f t="shared" si="2"/>
        <v>5734</v>
      </c>
      <c r="D17" s="38"/>
      <c r="E17" s="38">
        <v>5734</v>
      </c>
      <c r="F17" s="38"/>
      <c r="G17" s="38"/>
      <c r="H17" s="38"/>
      <c r="I17" s="38"/>
      <c r="J17" s="40"/>
      <c r="K17" s="38"/>
      <c r="L17" s="38"/>
      <c r="M17" s="39"/>
    </row>
    <row r="18" spans="1:13" s="1" customFormat="1" ht="29.25" customHeight="1">
      <c r="A18" s="21" t="s">
        <v>14</v>
      </c>
      <c r="B18" s="23" t="s">
        <v>50</v>
      </c>
      <c r="C18" s="38">
        <f t="shared" si="2"/>
        <v>8354</v>
      </c>
      <c r="D18" s="38"/>
      <c r="E18" s="38">
        <v>8354</v>
      </c>
      <c r="F18" s="38"/>
      <c r="G18" s="38"/>
      <c r="H18" s="38"/>
      <c r="I18" s="38"/>
      <c r="J18" s="40"/>
      <c r="K18" s="38"/>
      <c r="L18" s="38"/>
      <c r="M18" s="39"/>
    </row>
    <row r="19" spans="1:13" s="1" customFormat="1" ht="29.25" customHeight="1">
      <c r="A19" s="21" t="s">
        <v>15</v>
      </c>
      <c r="B19" s="23" t="s">
        <v>134</v>
      </c>
      <c r="C19" s="38">
        <f t="shared" si="2"/>
        <v>4938</v>
      </c>
      <c r="D19" s="38"/>
      <c r="E19" s="38">
        <v>4938</v>
      </c>
      <c r="F19" s="38"/>
      <c r="G19" s="38"/>
      <c r="H19" s="38"/>
      <c r="I19" s="38"/>
      <c r="J19" s="40"/>
      <c r="K19" s="38"/>
      <c r="L19" s="38"/>
      <c r="M19" s="39"/>
    </row>
    <row r="20" spans="1:13" s="1" customFormat="1" ht="29.25" customHeight="1">
      <c r="A20" s="21" t="s">
        <v>16</v>
      </c>
      <c r="B20" s="23" t="s">
        <v>135</v>
      </c>
      <c r="C20" s="38">
        <f t="shared" si="2"/>
        <v>3089</v>
      </c>
      <c r="D20" s="38"/>
      <c r="E20" s="38">
        <v>3089</v>
      </c>
      <c r="F20" s="38"/>
      <c r="G20" s="38"/>
      <c r="H20" s="38"/>
      <c r="I20" s="38"/>
      <c r="J20" s="40"/>
      <c r="K20" s="38"/>
      <c r="L20" s="38"/>
      <c r="M20" s="39"/>
    </row>
    <row r="21" spans="1:13" s="10" customFormat="1" ht="29.25" customHeight="1">
      <c r="A21" s="19">
        <v>2</v>
      </c>
      <c r="B21" s="20" t="s">
        <v>51</v>
      </c>
      <c r="C21" s="40">
        <f t="shared" si="2"/>
        <v>12812</v>
      </c>
      <c r="D21" s="40">
        <v>0</v>
      </c>
      <c r="E21" s="40">
        <f>SUM(E22:E27)</f>
        <v>12812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</row>
    <row r="22" spans="1:13" s="1" customFormat="1" ht="29.25" customHeight="1">
      <c r="A22" s="21" t="s">
        <v>17</v>
      </c>
      <c r="B22" s="24" t="s">
        <v>52</v>
      </c>
      <c r="C22" s="38">
        <f t="shared" si="2"/>
        <v>4336</v>
      </c>
      <c r="D22" s="38"/>
      <c r="E22" s="38">
        <v>4336</v>
      </c>
      <c r="F22" s="38"/>
      <c r="G22" s="38"/>
      <c r="H22" s="38"/>
      <c r="I22" s="38"/>
      <c r="J22" s="40"/>
      <c r="K22" s="38"/>
      <c r="L22" s="38"/>
      <c r="M22" s="39"/>
    </row>
    <row r="23" spans="1:13" s="1" customFormat="1" ht="29.25" customHeight="1">
      <c r="A23" s="21" t="s">
        <v>18</v>
      </c>
      <c r="B23" s="23" t="s">
        <v>136</v>
      </c>
      <c r="C23" s="38">
        <f t="shared" si="2"/>
        <v>2535</v>
      </c>
      <c r="D23" s="38"/>
      <c r="E23" s="38">
        <v>2535</v>
      </c>
      <c r="F23" s="38"/>
      <c r="G23" s="38"/>
      <c r="H23" s="38"/>
      <c r="I23" s="38"/>
      <c r="J23" s="40"/>
      <c r="K23" s="38"/>
      <c r="L23" s="38"/>
      <c r="M23" s="39"/>
    </row>
    <row r="24" spans="1:13" s="1" customFormat="1" ht="29.25" customHeight="1">
      <c r="A24" s="21" t="s">
        <v>19</v>
      </c>
      <c r="B24" s="23" t="s">
        <v>137</v>
      </c>
      <c r="C24" s="38">
        <f t="shared" si="2"/>
        <v>2982</v>
      </c>
      <c r="D24" s="38"/>
      <c r="E24" s="38">
        <v>2982</v>
      </c>
      <c r="F24" s="38"/>
      <c r="G24" s="38"/>
      <c r="H24" s="38"/>
      <c r="I24" s="38"/>
      <c r="J24" s="40"/>
      <c r="K24" s="38"/>
      <c r="L24" s="38"/>
      <c r="M24" s="39"/>
    </row>
    <row r="25" spans="1:13" s="1" customFormat="1" ht="29.25" customHeight="1">
      <c r="A25" s="21" t="s">
        <v>20</v>
      </c>
      <c r="B25" s="23" t="s">
        <v>138</v>
      </c>
      <c r="C25" s="38">
        <f t="shared" si="2"/>
        <v>928</v>
      </c>
      <c r="D25" s="38"/>
      <c r="E25" s="38">
        <v>928</v>
      </c>
      <c r="F25" s="38"/>
      <c r="G25" s="38"/>
      <c r="H25" s="38"/>
      <c r="I25" s="38"/>
      <c r="J25" s="40"/>
      <c r="K25" s="38"/>
      <c r="L25" s="38"/>
      <c r="M25" s="39"/>
    </row>
    <row r="26" spans="1:13" s="1" customFormat="1" ht="29.25" customHeight="1">
      <c r="A26" s="21" t="s">
        <v>21</v>
      </c>
      <c r="B26" s="23" t="s">
        <v>139</v>
      </c>
      <c r="C26" s="38">
        <f t="shared" si="2"/>
        <v>1521</v>
      </c>
      <c r="D26" s="38"/>
      <c r="E26" s="38">
        <v>1521</v>
      </c>
      <c r="F26" s="38"/>
      <c r="G26" s="38"/>
      <c r="H26" s="38"/>
      <c r="I26" s="38"/>
      <c r="J26" s="40"/>
      <c r="K26" s="38"/>
      <c r="L26" s="38"/>
      <c r="M26" s="39"/>
    </row>
    <row r="27" spans="1:13" s="1" customFormat="1" ht="29.25" customHeight="1">
      <c r="A27" s="21" t="s">
        <v>116</v>
      </c>
      <c r="B27" s="23" t="s">
        <v>140</v>
      </c>
      <c r="C27" s="38">
        <f t="shared" si="2"/>
        <v>510.00000000000006</v>
      </c>
      <c r="D27" s="38"/>
      <c r="E27" s="38">
        <v>510.00000000000006</v>
      </c>
      <c r="F27" s="38"/>
      <c r="G27" s="38"/>
      <c r="H27" s="38"/>
      <c r="I27" s="38"/>
      <c r="J27" s="40"/>
      <c r="K27" s="38"/>
      <c r="L27" s="38"/>
      <c r="M27" s="39"/>
    </row>
    <row r="28" spans="1:13" s="10" customFormat="1" ht="29.25" customHeight="1">
      <c r="A28" s="19">
        <v>3</v>
      </c>
      <c r="B28" s="20" t="s">
        <v>53</v>
      </c>
      <c r="C28" s="40">
        <f t="shared" si="2"/>
        <v>854</v>
      </c>
      <c r="D28" s="40">
        <v>0</v>
      </c>
      <c r="E28" s="40">
        <f>SUM(E29:E38)</f>
        <v>854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</row>
    <row r="29" spans="1:13" s="1" customFormat="1" ht="29.25" customHeight="1">
      <c r="A29" s="21" t="s">
        <v>22</v>
      </c>
      <c r="B29" s="23" t="s">
        <v>141</v>
      </c>
      <c r="C29" s="38">
        <f t="shared" si="2"/>
        <v>0</v>
      </c>
      <c r="D29" s="38"/>
      <c r="E29" s="38"/>
      <c r="F29" s="38"/>
      <c r="G29" s="38"/>
      <c r="H29" s="38"/>
      <c r="I29" s="38"/>
      <c r="J29" s="40"/>
      <c r="K29" s="38"/>
      <c r="L29" s="38"/>
      <c r="M29" s="39"/>
    </row>
    <row r="30" spans="1:13" s="1" customFormat="1" ht="29.25" customHeight="1">
      <c r="A30" s="21" t="s">
        <v>23</v>
      </c>
      <c r="B30" s="25" t="s">
        <v>54</v>
      </c>
      <c r="C30" s="38">
        <f t="shared" si="2"/>
        <v>65</v>
      </c>
      <c r="D30" s="38"/>
      <c r="E30" s="38">
        <v>65</v>
      </c>
      <c r="F30" s="38"/>
      <c r="G30" s="38"/>
      <c r="H30" s="38"/>
      <c r="I30" s="38"/>
      <c r="J30" s="40"/>
      <c r="K30" s="38"/>
      <c r="L30" s="38"/>
      <c r="M30" s="39"/>
    </row>
    <row r="31" spans="1:13" s="1" customFormat="1" ht="29.25" customHeight="1">
      <c r="A31" s="21" t="s">
        <v>24</v>
      </c>
      <c r="B31" s="25" t="s">
        <v>55</v>
      </c>
      <c r="C31" s="38">
        <f t="shared" si="2"/>
        <v>108</v>
      </c>
      <c r="D31" s="38"/>
      <c r="E31" s="38">
        <v>108</v>
      </c>
      <c r="F31" s="38"/>
      <c r="G31" s="38"/>
      <c r="H31" s="38"/>
      <c r="I31" s="38"/>
      <c r="J31" s="40"/>
      <c r="K31" s="38"/>
      <c r="L31" s="38"/>
      <c r="M31" s="39"/>
    </row>
    <row r="32" spans="1:13" s="1" customFormat="1" ht="29.25" customHeight="1">
      <c r="A32" s="21" t="s">
        <v>37</v>
      </c>
      <c r="B32" s="26" t="s">
        <v>119</v>
      </c>
      <c r="C32" s="38">
        <f t="shared" si="2"/>
        <v>137</v>
      </c>
      <c r="D32" s="38"/>
      <c r="E32" s="38">
        <v>137</v>
      </c>
      <c r="F32" s="38"/>
      <c r="G32" s="38"/>
      <c r="H32" s="38"/>
      <c r="I32" s="38"/>
      <c r="J32" s="40"/>
      <c r="K32" s="38"/>
      <c r="L32" s="38"/>
      <c r="M32" s="39"/>
    </row>
    <row r="33" spans="1:13" s="1" customFormat="1" ht="29.25" customHeight="1">
      <c r="A33" s="21" t="s">
        <v>38</v>
      </c>
      <c r="B33" s="25" t="s">
        <v>56</v>
      </c>
      <c r="C33" s="38">
        <f t="shared" si="2"/>
        <v>44</v>
      </c>
      <c r="D33" s="38"/>
      <c r="E33" s="38">
        <v>44</v>
      </c>
      <c r="F33" s="38"/>
      <c r="G33" s="38"/>
      <c r="H33" s="38"/>
      <c r="I33" s="38"/>
      <c r="J33" s="40"/>
      <c r="K33" s="38"/>
      <c r="L33" s="38"/>
      <c r="M33" s="39"/>
    </row>
    <row r="34" spans="1:13" s="1" customFormat="1" ht="29.25" customHeight="1">
      <c r="A34" s="21" t="s">
        <v>39</v>
      </c>
      <c r="B34" s="25" t="s">
        <v>57</v>
      </c>
      <c r="C34" s="38">
        <f t="shared" si="2"/>
        <v>152</v>
      </c>
      <c r="D34" s="38"/>
      <c r="E34" s="38">
        <v>152</v>
      </c>
      <c r="F34" s="38"/>
      <c r="G34" s="38"/>
      <c r="H34" s="38"/>
      <c r="I34" s="38"/>
      <c r="J34" s="40"/>
      <c r="K34" s="38"/>
      <c r="L34" s="38"/>
      <c r="M34" s="39"/>
    </row>
    <row r="35" spans="1:13" s="1" customFormat="1" ht="29.25" customHeight="1">
      <c r="A35" s="21" t="s">
        <v>40</v>
      </c>
      <c r="B35" s="26" t="s">
        <v>142</v>
      </c>
      <c r="C35" s="38">
        <f t="shared" si="2"/>
        <v>152</v>
      </c>
      <c r="D35" s="38"/>
      <c r="E35" s="38">
        <v>152</v>
      </c>
      <c r="F35" s="38"/>
      <c r="G35" s="38"/>
      <c r="H35" s="38"/>
      <c r="I35" s="38"/>
      <c r="J35" s="40"/>
      <c r="K35" s="38"/>
      <c r="L35" s="38"/>
      <c r="M35" s="39"/>
    </row>
    <row r="36" spans="1:13" s="1" customFormat="1" ht="29.25" customHeight="1">
      <c r="A36" s="21" t="s">
        <v>41</v>
      </c>
      <c r="B36" s="26" t="s">
        <v>58</v>
      </c>
      <c r="C36" s="38">
        <f t="shared" si="2"/>
        <v>87</v>
      </c>
      <c r="D36" s="38"/>
      <c r="E36" s="38">
        <v>87</v>
      </c>
      <c r="F36" s="38"/>
      <c r="G36" s="38"/>
      <c r="H36" s="38"/>
      <c r="I36" s="38"/>
      <c r="J36" s="40"/>
      <c r="K36" s="38"/>
      <c r="L36" s="38"/>
      <c r="M36" s="39"/>
    </row>
    <row r="37" spans="1:13" s="1" customFormat="1" ht="29.25" customHeight="1">
      <c r="A37" s="21" t="s">
        <v>42</v>
      </c>
      <c r="B37" s="26" t="s">
        <v>143</v>
      </c>
      <c r="C37" s="38">
        <f t="shared" si="2"/>
        <v>65</v>
      </c>
      <c r="D37" s="38"/>
      <c r="E37" s="38">
        <v>65</v>
      </c>
      <c r="F37" s="38"/>
      <c r="G37" s="38"/>
      <c r="H37" s="38"/>
      <c r="I37" s="38"/>
      <c r="J37" s="40"/>
      <c r="K37" s="38"/>
      <c r="L37" s="38"/>
      <c r="M37" s="39"/>
    </row>
    <row r="38" spans="1:13" s="1" customFormat="1" ht="29.25" customHeight="1">
      <c r="A38" s="21" t="s">
        <v>43</v>
      </c>
      <c r="B38" s="26" t="s">
        <v>117</v>
      </c>
      <c r="C38" s="38">
        <f t="shared" si="2"/>
        <v>44</v>
      </c>
      <c r="D38" s="38"/>
      <c r="E38" s="38">
        <v>44</v>
      </c>
      <c r="F38" s="38"/>
      <c r="G38" s="38"/>
      <c r="H38" s="38"/>
      <c r="I38" s="38"/>
      <c r="J38" s="40"/>
      <c r="K38" s="38"/>
      <c r="L38" s="38"/>
      <c r="M38" s="39"/>
    </row>
    <row r="39" spans="1:13" s="1" customFormat="1" ht="44.25" customHeight="1">
      <c r="A39" s="19" t="s">
        <v>112</v>
      </c>
      <c r="B39" s="20" t="s">
        <v>59</v>
      </c>
      <c r="C39" s="40">
        <f t="shared" si="2"/>
        <v>3469180.992</v>
      </c>
      <c r="D39" s="40">
        <f>SUM(D40:D70)</f>
        <v>1945480</v>
      </c>
      <c r="E39" s="40">
        <f>SUM(E40:E70)</f>
        <v>1477131.992</v>
      </c>
      <c r="F39" s="40">
        <f aca="true" t="shared" si="5" ref="F39:M39">SUM(F40:F70)</f>
        <v>0</v>
      </c>
      <c r="G39" s="40">
        <f t="shared" si="5"/>
        <v>0</v>
      </c>
      <c r="H39" s="40">
        <f t="shared" si="5"/>
        <v>0</v>
      </c>
      <c r="I39" s="40">
        <f t="shared" si="5"/>
        <v>0</v>
      </c>
      <c r="J39" s="40">
        <f t="shared" si="5"/>
        <v>46569</v>
      </c>
      <c r="K39" s="40">
        <f t="shared" si="5"/>
        <v>46569</v>
      </c>
      <c r="L39" s="40">
        <f t="shared" si="5"/>
        <v>0</v>
      </c>
      <c r="M39" s="40">
        <f t="shared" si="5"/>
        <v>0</v>
      </c>
    </row>
    <row r="40" spans="1:13" s="1" customFormat="1" ht="29.25" customHeight="1">
      <c r="A40" s="21">
        <v>1</v>
      </c>
      <c r="B40" s="23" t="s">
        <v>147</v>
      </c>
      <c r="C40" s="38">
        <f t="shared" si="2"/>
        <v>178620</v>
      </c>
      <c r="D40" s="38">
        <v>31100</v>
      </c>
      <c r="E40" s="38">
        <f>120342+27178</f>
        <v>147520</v>
      </c>
      <c r="F40" s="38"/>
      <c r="G40" s="38"/>
      <c r="H40" s="38"/>
      <c r="I40" s="38"/>
      <c r="J40" s="40"/>
      <c r="K40" s="38"/>
      <c r="L40" s="38"/>
      <c r="M40" s="39"/>
    </row>
    <row r="41" spans="1:13" s="1" customFormat="1" ht="29.25" customHeight="1">
      <c r="A41" s="27">
        <v>2</v>
      </c>
      <c r="B41" s="22" t="s">
        <v>60</v>
      </c>
      <c r="C41" s="38">
        <f t="shared" si="2"/>
        <v>43021</v>
      </c>
      <c r="D41" s="38"/>
      <c r="E41" s="38">
        <v>43021</v>
      </c>
      <c r="F41" s="38"/>
      <c r="G41" s="38"/>
      <c r="H41" s="38"/>
      <c r="I41" s="38"/>
      <c r="J41" s="40"/>
      <c r="K41" s="38"/>
      <c r="L41" s="38"/>
      <c r="M41" s="39"/>
    </row>
    <row r="42" spans="1:13" s="1" customFormat="1" ht="29.25" customHeight="1">
      <c r="A42" s="21">
        <v>3</v>
      </c>
      <c r="B42" s="23" t="s">
        <v>144</v>
      </c>
      <c r="C42" s="38">
        <f t="shared" si="2"/>
        <v>182027</v>
      </c>
      <c r="D42" s="38">
        <v>135153</v>
      </c>
      <c r="E42" s="38">
        <v>46874</v>
      </c>
      <c r="F42" s="38"/>
      <c r="G42" s="38"/>
      <c r="H42" s="38"/>
      <c r="I42" s="38"/>
      <c r="J42" s="40"/>
      <c r="K42" s="38"/>
      <c r="L42" s="38"/>
      <c r="M42" s="39"/>
    </row>
    <row r="43" spans="1:13" s="1" customFormat="1" ht="29.25" customHeight="1">
      <c r="A43" s="21">
        <v>4</v>
      </c>
      <c r="B43" s="23" t="s">
        <v>61</v>
      </c>
      <c r="C43" s="38">
        <f t="shared" si="2"/>
        <v>696775.9920000001</v>
      </c>
      <c r="D43" s="38"/>
      <c r="E43" s="38">
        <v>689583.9920000001</v>
      </c>
      <c r="F43" s="38"/>
      <c r="G43" s="38"/>
      <c r="H43" s="38"/>
      <c r="I43" s="38"/>
      <c r="J43" s="38">
        <f>K43+L43</f>
        <v>7192</v>
      </c>
      <c r="K43" s="38">
        <f>7568-376</f>
        <v>7192</v>
      </c>
      <c r="L43" s="38"/>
      <c r="M43" s="39"/>
    </row>
    <row r="44" spans="1:13" s="1" customFormat="1" ht="29.25" customHeight="1">
      <c r="A44" s="21">
        <v>5</v>
      </c>
      <c r="B44" s="23" t="s">
        <v>62</v>
      </c>
      <c r="C44" s="38">
        <f t="shared" si="2"/>
        <v>113151</v>
      </c>
      <c r="D44" s="38"/>
      <c r="E44" s="38">
        <v>95699</v>
      </c>
      <c r="F44" s="38"/>
      <c r="G44" s="38"/>
      <c r="H44" s="38"/>
      <c r="I44" s="38"/>
      <c r="J44" s="38">
        <f>K44+L44</f>
        <v>17452</v>
      </c>
      <c r="K44" s="38">
        <f>18324-872</f>
        <v>17452</v>
      </c>
      <c r="L44" s="38"/>
      <c r="M44" s="39"/>
    </row>
    <row r="45" spans="1:13" s="1" customFormat="1" ht="29.25" customHeight="1">
      <c r="A45" s="21">
        <v>6</v>
      </c>
      <c r="B45" s="23" t="s">
        <v>145</v>
      </c>
      <c r="C45" s="38">
        <f t="shared" si="2"/>
        <v>74526</v>
      </c>
      <c r="D45" s="38"/>
      <c r="E45" s="38">
        <v>67649</v>
      </c>
      <c r="F45" s="38"/>
      <c r="G45" s="38"/>
      <c r="H45" s="38"/>
      <c r="I45" s="38"/>
      <c r="J45" s="38">
        <f>K45+L45</f>
        <v>6877</v>
      </c>
      <c r="K45" s="38">
        <f>7083-206</f>
        <v>6877</v>
      </c>
      <c r="L45" s="38"/>
      <c r="M45" s="39"/>
    </row>
    <row r="46" spans="1:13" s="1" customFormat="1" ht="29.25" customHeight="1">
      <c r="A46" s="21">
        <v>7</v>
      </c>
      <c r="B46" s="22" t="s">
        <v>63</v>
      </c>
      <c r="C46" s="38">
        <f t="shared" si="2"/>
        <v>40227</v>
      </c>
      <c r="D46" s="38">
        <v>5619</v>
      </c>
      <c r="E46" s="38">
        <v>34608</v>
      </c>
      <c r="F46" s="38"/>
      <c r="G46" s="38"/>
      <c r="H46" s="38"/>
      <c r="I46" s="38"/>
      <c r="J46" s="40"/>
      <c r="K46" s="38"/>
      <c r="L46" s="38"/>
      <c r="M46" s="39"/>
    </row>
    <row r="47" spans="1:13" s="1" customFormat="1" ht="29.25" customHeight="1">
      <c r="A47" s="28">
        <v>8</v>
      </c>
      <c r="B47" s="29" t="s">
        <v>64</v>
      </c>
      <c r="C47" s="38">
        <f t="shared" si="2"/>
        <v>24883</v>
      </c>
      <c r="D47" s="38"/>
      <c r="E47" s="38">
        <v>24883</v>
      </c>
      <c r="F47" s="38"/>
      <c r="G47" s="38"/>
      <c r="H47" s="38"/>
      <c r="I47" s="38"/>
      <c r="J47" s="40"/>
      <c r="K47" s="38"/>
      <c r="L47" s="38"/>
      <c r="M47" s="39"/>
    </row>
    <row r="48" spans="1:13" s="1" customFormat="1" ht="29.25" customHeight="1">
      <c r="A48" s="21">
        <v>9</v>
      </c>
      <c r="B48" s="23" t="s">
        <v>146</v>
      </c>
      <c r="C48" s="38">
        <f t="shared" si="2"/>
        <v>109692</v>
      </c>
      <c r="D48" s="38">
        <v>7996</v>
      </c>
      <c r="E48" s="38">
        <v>96918</v>
      </c>
      <c r="F48" s="38"/>
      <c r="G48" s="38"/>
      <c r="H48" s="38"/>
      <c r="I48" s="38"/>
      <c r="J48" s="38">
        <f>K48+L48</f>
        <v>4778</v>
      </c>
      <c r="K48" s="38">
        <f>5017-239</f>
        <v>4778</v>
      </c>
      <c r="L48" s="38"/>
      <c r="M48" s="39"/>
    </row>
    <row r="49" spans="1:13" s="1" customFormat="1" ht="29.25" customHeight="1">
      <c r="A49" s="21">
        <v>10</v>
      </c>
      <c r="B49" s="23" t="s">
        <v>65</v>
      </c>
      <c r="C49" s="38">
        <f t="shared" si="2"/>
        <v>15585</v>
      </c>
      <c r="D49" s="38"/>
      <c r="E49" s="38">
        <v>15585</v>
      </c>
      <c r="F49" s="38"/>
      <c r="G49" s="38"/>
      <c r="H49" s="38"/>
      <c r="I49" s="38"/>
      <c r="J49" s="40"/>
      <c r="K49" s="38"/>
      <c r="L49" s="38"/>
      <c r="M49" s="39"/>
    </row>
    <row r="50" spans="1:13" s="1" customFormat="1" ht="29.25" customHeight="1">
      <c r="A50" s="21">
        <v>11</v>
      </c>
      <c r="B50" s="22" t="s">
        <v>66</v>
      </c>
      <c r="C50" s="38">
        <f t="shared" si="2"/>
        <v>6294</v>
      </c>
      <c r="D50" s="38"/>
      <c r="E50" s="38">
        <v>6294</v>
      </c>
      <c r="F50" s="38"/>
      <c r="G50" s="38"/>
      <c r="H50" s="38"/>
      <c r="I50" s="38"/>
      <c r="J50" s="40"/>
      <c r="K50" s="38"/>
      <c r="L50" s="38"/>
      <c r="M50" s="39"/>
    </row>
    <row r="51" spans="1:13" s="1" customFormat="1" ht="29.25" customHeight="1">
      <c r="A51" s="21">
        <v>12</v>
      </c>
      <c r="B51" s="23" t="s">
        <v>148</v>
      </c>
      <c r="C51" s="38">
        <f t="shared" si="2"/>
        <v>20630</v>
      </c>
      <c r="D51" s="38"/>
      <c r="E51" s="38">
        <v>20630</v>
      </c>
      <c r="F51" s="38"/>
      <c r="G51" s="38"/>
      <c r="H51" s="38"/>
      <c r="I51" s="38"/>
      <c r="J51" s="40"/>
      <c r="K51" s="38"/>
      <c r="L51" s="38"/>
      <c r="M51" s="39"/>
    </row>
    <row r="52" spans="1:13" s="1" customFormat="1" ht="29.25" customHeight="1">
      <c r="A52" s="21">
        <v>13</v>
      </c>
      <c r="B52" s="22" t="s">
        <v>67</v>
      </c>
      <c r="C52" s="38">
        <f t="shared" si="2"/>
        <v>14644</v>
      </c>
      <c r="D52" s="38"/>
      <c r="E52" s="38">
        <v>14644</v>
      </c>
      <c r="F52" s="38"/>
      <c r="G52" s="38"/>
      <c r="H52" s="38"/>
      <c r="I52" s="38"/>
      <c r="J52" s="40"/>
      <c r="K52" s="38"/>
      <c r="L52" s="38"/>
      <c r="M52" s="39"/>
    </row>
    <row r="53" spans="1:13" s="1" customFormat="1" ht="29.25" customHeight="1">
      <c r="A53" s="21">
        <v>14</v>
      </c>
      <c r="B53" s="22" t="s">
        <v>68</v>
      </c>
      <c r="C53" s="38">
        <f t="shared" si="2"/>
        <v>33537</v>
      </c>
      <c r="D53" s="38"/>
      <c r="E53" s="38">
        <v>33537</v>
      </c>
      <c r="F53" s="38"/>
      <c r="G53" s="38"/>
      <c r="H53" s="38"/>
      <c r="I53" s="38"/>
      <c r="J53" s="40"/>
      <c r="K53" s="38"/>
      <c r="L53" s="38"/>
      <c r="M53" s="39"/>
    </row>
    <row r="54" spans="1:13" s="1" customFormat="1" ht="29.25" customHeight="1">
      <c r="A54" s="21">
        <v>15</v>
      </c>
      <c r="B54" s="22" t="s">
        <v>118</v>
      </c>
      <c r="C54" s="38">
        <f t="shared" si="2"/>
        <v>19722</v>
      </c>
      <c r="D54" s="38"/>
      <c r="E54" s="38">
        <v>19722</v>
      </c>
      <c r="F54" s="38"/>
      <c r="G54" s="38"/>
      <c r="H54" s="38"/>
      <c r="I54" s="38"/>
      <c r="J54" s="40"/>
      <c r="K54" s="38"/>
      <c r="L54" s="38"/>
      <c r="M54" s="39"/>
    </row>
    <row r="55" spans="1:13" s="1" customFormat="1" ht="29.25" customHeight="1">
      <c r="A55" s="21">
        <v>16</v>
      </c>
      <c r="B55" s="22" t="s">
        <v>149</v>
      </c>
      <c r="C55" s="38">
        <f t="shared" si="2"/>
        <v>72703</v>
      </c>
      <c r="D55" s="38">
        <v>60000</v>
      </c>
      <c r="E55" s="38">
        <v>12703</v>
      </c>
      <c r="F55" s="38"/>
      <c r="G55" s="38"/>
      <c r="H55" s="38"/>
      <c r="I55" s="38"/>
      <c r="J55" s="40"/>
      <c r="K55" s="38"/>
      <c r="L55" s="38"/>
      <c r="M55" s="39"/>
    </row>
    <row r="56" spans="1:13" s="1" customFormat="1" ht="29.25" customHeight="1">
      <c r="A56" s="21">
        <v>17</v>
      </c>
      <c r="B56" s="23" t="s">
        <v>69</v>
      </c>
      <c r="C56" s="38">
        <f t="shared" si="2"/>
        <v>32253</v>
      </c>
      <c r="D56" s="38"/>
      <c r="E56" s="38">
        <v>32253</v>
      </c>
      <c r="F56" s="38"/>
      <c r="G56" s="38"/>
      <c r="H56" s="38"/>
      <c r="I56" s="38"/>
      <c r="J56" s="40"/>
      <c r="K56" s="38"/>
      <c r="L56" s="38"/>
      <c r="M56" s="39"/>
    </row>
    <row r="57" spans="1:13" s="1" customFormat="1" ht="29.25" customHeight="1">
      <c r="A57" s="21">
        <v>18</v>
      </c>
      <c r="B57" s="23" t="s">
        <v>70</v>
      </c>
      <c r="C57" s="38">
        <f t="shared" si="2"/>
        <v>12765</v>
      </c>
      <c r="D57" s="38"/>
      <c r="E57" s="38">
        <v>12765</v>
      </c>
      <c r="F57" s="38"/>
      <c r="G57" s="38"/>
      <c r="H57" s="38"/>
      <c r="I57" s="38"/>
      <c r="J57" s="40"/>
      <c r="K57" s="38"/>
      <c r="L57" s="38"/>
      <c r="M57" s="39"/>
    </row>
    <row r="58" spans="1:13" s="1" customFormat="1" ht="29.25" customHeight="1">
      <c r="A58" s="21">
        <v>19</v>
      </c>
      <c r="B58" s="22" t="s">
        <v>71</v>
      </c>
      <c r="C58" s="38">
        <f t="shared" si="2"/>
        <v>186776</v>
      </c>
      <c r="D58" s="38">
        <v>133837</v>
      </c>
      <c r="E58" s="38">
        <v>44769</v>
      </c>
      <c r="F58" s="38"/>
      <c r="G58" s="38"/>
      <c r="H58" s="38"/>
      <c r="I58" s="38"/>
      <c r="J58" s="38">
        <f>K58+L58</f>
        <v>8170</v>
      </c>
      <c r="K58" s="38">
        <f>8578-408</f>
        <v>8170</v>
      </c>
      <c r="L58" s="38"/>
      <c r="M58" s="39"/>
    </row>
    <row r="59" spans="1:13" s="1" customFormat="1" ht="29.25" customHeight="1">
      <c r="A59" s="21">
        <v>20</v>
      </c>
      <c r="B59" s="22" t="s">
        <v>72</v>
      </c>
      <c r="C59" s="38">
        <f t="shared" si="2"/>
        <v>8473</v>
      </c>
      <c r="D59" s="38"/>
      <c r="E59" s="38">
        <v>8473</v>
      </c>
      <c r="F59" s="38"/>
      <c r="G59" s="38"/>
      <c r="H59" s="38"/>
      <c r="I59" s="38"/>
      <c r="J59" s="40"/>
      <c r="K59" s="38"/>
      <c r="L59" s="38"/>
      <c r="M59" s="39"/>
    </row>
    <row r="60" spans="1:13" s="1" customFormat="1" ht="33.75" customHeight="1">
      <c r="A60" s="21">
        <v>21</v>
      </c>
      <c r="B60" s="22" t="s">
        <v>73</v>
      </c>
      <c r="C60" s="38">
        <f t="shared" si="2"/>
        <v>6818</v>
      </c>
      <c r="D60" s="38"/>
      <c r="E60" s="38">
        <v>6818</v>
      </c>
      <c r="F60" s="38"/>
      <c r="G60" s="38"/>
      <c r="H60" s="38"/>
      <c r="I60" s="38"/>
      <c r="J60" s="40"/>
      <c r="K60" s="38"/>
      <c r="L60" s="38"/>
      <c r="M60" s="39"/>
    </row>
    <row r="61" spans="1:13" s="1" customFormat="1" ht="35.25" customHeight="1">
      <c r="A61" s="21">
        <v>22</v>
      </c>
      <c r="B61" s="25" t="s">
        <v>74</v>
      </c>
      <c r="C61" s="38">
        <f t="shared" si="2"/>
        <v>2183</v>
      </c>
      <c r="D61" s="38"/>
      <c r="E61" s="38">
        <v>2183</v>
      </c>
      <c r="F61" s="38"/>
      <c r="G61" s="38"/>
      <c r="H61" s="38"/>
      <c r="I61" s="38"/>
      <c r="J61" s="40"/>
      <c r="K61" s="38"/>
      <c r="L61" s="38"/>
      <c r="M61" s="39"/>
    </row>
    <row r="62" spans="1:13" s="1" customFormat="1" ht="29.25" customHeight="1">
      <c r="A62" s="21">
        <v>23</v>
      </c>
      <c r="B62" s="25" t="s">
        <v>120</v>
      </c>
      <c r="C62" s="38">
        <f t="shared" si="2"/>
        <v>1297937</v>
      </c>
      <c r="D62" s="38">
        <v>1297937</v>
      </c>
      <c r="E62" s="38"/>
      <c r="F62" s="38"/>
      <c r="G62" s="38"/>
      <c r="H62" s="38"/>
      <c r="I62" s="38"/>
      <c r="J62" s="40"/>
      <c r="K62" s="38"/>
      <c r="L62" s="38"/>
      <c r="M62" s="39"/>
    </row>
    <row r="63" spans="1:13" s="1" customFormat="1" ht="41.25" customHeight="1">
      <c r="A63" s="21">
        <v>24</v>
      </c>
      <c r="B63" s="25" t="s">
        <v>121</v>
      </c>
      <c r="C63" s="38">
        <f t="shared" si="2"/>
        <v>36000</v>
      </c>
      <c r="D63" s="38">
        <v>36000</v>
      </c>
      <c r="E63" s="38"/>
      <c r="F63" s="38"/>
      <c r="G63" s="38"/>
      <c r="H63" s="38"/>
      <c r="I63" s="38"/>
      <c r="J63" s="40"/>
      <c r="K63" s="38"/>
      <c r="L63" s="38"/>
      <c r="M63" s="38"/>
    </row>
    <row r="64" spans="1:13" s="1" customFormat="1" ht="39.75" customHeight="1">
      <c r="A64" s="21">
        <v>25</v>
      </c>
      <c r="B64" s="25" t="s">
        <v>122</v>
      </c>
      <c r="C64" s="38">
        <f t="shared" si="2"/>
        <v>91832</v>
      </c>
      <c r="D64" s="38">
        <v>91832</v>
      </c>
      <c r="E64" s="38"/>
      <c r="F64" s="38"/>
      <c r="G64" s="38"/>
      <c r="H64" s="38"/>
      <c r="I64" s="38"/>
      <c r="J64" s="40"/>
      <c r="K64" s="38"/>
      <c r="L64" s="38"/>
      <c r="M64" s="38"/>
    </row>
    <row r="65" spans="1:13" s="1" customFormat="1" ht="29.25" customHeight="1">
      <c r="A65" s="21">
        <v>26</v>
      </c>
      <c r="B65" s="25" t="s">
        <v>85</v>
      </c>
      <c r="C65" s="38">
        <f t="shared" si="2"/>
        <v>15000</v>
      </c>
      <c r="D65" s="38">
        <v>15000</v>
      </c>
      <c r="E65" s="38"/>
      <c r="F65" s="38"/>
      <c r="G65" s="38"/>
      <c r="H65" s="38"/>
      <c r="I65" s="38"/>
      <c r="J65" s="40"/>
      <c r="K65" s="38"/>
      <c r="L65" s="38"/>
      <c r="M65" s="38"/>
    </row>
    <row r="66" spans="1:13" s="1" customFormat="1" ht="29.25" customHeight="1">
      <c r="A66" s="21">
        <v>27</v>
      </c>
      <c r="B66" s="25" t="s">
        <v>130</v>
      </c>
      <c r="C66" s="38">
        <f t="shared" si="2"/>
        <v>46364</v>
      </c>
      <c r="D66" s="38">
        <v>46364</v>
      </c>
      <c r="E66" s="38"/>
      <c r="F66" s="38"/>
      <c r="G66" s="38"/>
      <c r="H66" s="38"/>
      <c r="I66" s="38"/>
      <c r="J66" s="40"/>
      <c r="K66" s="38"/>
      <c r="L66" s="38"/>
      <c r="M66" s="38"/>
    </row>
    <row r="67" spans="1:13" s="1" customFormat="1" ht="29.25" customHeight="1">
      <c r="A67" s="21">
        <v>28</v>
      </c>
      <c r="B67" s="25" t="s">
        <v>124</v>
      </c>
      <c r="C67" s="38">
        <f t="shared" si="2"/>
        <v>70000</v>
      </c>
      <c r="D67" s="38">
        <v>70000</v>
      </c>
      <c r="E67" s="38"/>
      <c r="F67" s="38"/>
      <c r="G67" s="38"/>
      <c r="H67" s="38"/>
      <c r="I67" s="38"/>
      <c r="J67" s="40"/>
      <c r="K67" s="38"/>
      <c r="L67" s="38"/>
      <c r="M67" s="38"/>
    </row>
    <row r="68" spans="1:13" s="1" customFormat="1" ht="29.25" customHeight="1">
      <c r="A68" s="21">
        <v>29</v>
      </c>
      <c r="B68" s="25" t="s">
        <v>125</v>
      </c>
      <c r="C68" s="38">
        <f t="shared" si="2"/>
        <v>13361</v>
      </c>
      <c r="D68" s="38">
        <v>13361</v>
      </c>
      <c r="E68" s="38"/>
      <c r="F68" s="38"/>
      <c r="G68" s="38"/>
      <c r="H68" s="38"/>
      <c r="I68" s="38"/>
      <c r="J68" s="40"/>
      <c r="K68" s="38"/>
      <c r="L68" s="38"/>
      <c r="M68" s="38"/>
    </row>
    <row r="69" spans="1:13" s="1" customFormat="1" ht="29.25" customHeight="1">
      <c r="A69" s="21">
        <v>30</v>
      </c>
      <c r="B69" s="25" t="s">
        <v>126</v>
      </c>
      <c r="C69" s="38">
        <f>D69+E69+F69+G69+H69+I69+J69+M69</f>
        <v>2100</v>
      </c>
      <c r="D69" s="38"/>
      <c r="E69" s="38"/>
      <c r="F69" s="38"/>
      <c r="G69" s="38"/>
      <c r="H69" s="38"/>
      <c r="I69" s="38"/>
      <c r="J69" s="38">
        <f>K69+L69</f>
        <v>2100</v>
      </c>
      <c r="K69" s="38">
        <f>2163-63</f>
        <v>2100</v>
      </c>
      <c r="L69" s="38"/>
      <c r="M69" s="38"/>
    </row>
    <row r="70" spans="1:13" s="1" customFormat="1" ht="29.25" customHeight="1">
      <c r="A70" s="21">
        <v>31</v>
      </c>
      <c r="B70" s="25" t="s">
        <v>127</v>
      </c>
      <c r="C70" s="38">
        <f aca="true" t="shared" si="6" ref="C70:C115">D70+E70+F70+G70+H70+I70+J70+M70</f>
        <v>1281</v>
      </c>
      <c r="D70" s="38">
        <v>1281</v>
      </c>
      <c r="E70" s="38"/>
      <c r="F70" s="38"/>
      <c r="G70" s="38"/>
      <c r="H70" s="38"/>
      <c r="I70" s="38"/>
      <c r="J70" s="40"/>
      <c r="K70" s="38"/>
      <c r="L70" s="38"/>
      <c r="M70" s="38"/>
    </row>
    <row r="71" spans="1:13" s="1" customFormat="1" ht="29.25" customHeight="1">
      <c r="A71" s="19" t="s">
        <v>4</v>
      </c>
      <c r="B71" s="30" t="s">
        <v>75</v>
      </c>
      <c r="C71" s="40">
        <f t="shared" si="6"/>
        <v>61542</v>
      </c>
      <c r="D71" s="40">
        <f>D72+D75</f>
        <v>0</v>
      </c>
      <c r="E71" s="40">
        <f>E72+E75</f>
        <v>57235</v>
      </c>
      <c r="F71" s="40">
        <v>0</v>
      </c>
      <c r="G71" s="40">
        <v>0</v>
      </c>
      <c r="H71" s="40">
        <v>0</v>
      </c>
      <c r="I71" s="40">
        <v>0</v>
      </c>
      <c r="J71" s="40">
        <f>J72+J75</f>
        <v>4307</v>
      </c>
      <c r="K71" s="40">
        <f>K72+K75</f>
        <v>4307</v>
      </c>
      <c r="L71" s="40"/>
      <c r="M71" s="40">
        <v>0</v>
      </c>
    </row>
    <row r="72" spans="1:13" s="10" customFormat="1" ht="29.25" customHeight="1">
      <c r="A72" s="19" t="s">
        <v>112</v>
      </c>
      <c r="B72" s="30" t="s">
        <v>76</v>
      </c>
      <c r="C72" s="40">
        <f t="shared" si="6"/>
        <v>25194</v>
      </c>
      <c r="D72" s="40">
        <f>D73+D74</f>
        <v>0</v>
      </c>
      <c r="E72" s="40">
        <f>E73+E74</f>
        <v>20887</v>
      </c>
      <c r="F72" s="40">
        <v>0</v>
      </c>
      <c r="G72" s="40">
        <v>0</v>
      </c>
      <c r="H72" s="40">
        <v>0</v>
      </c>
      <c r="I72" s="40">
        <v>0</v>
      </c>
      <c r="J72" s="40">
        <f>J73</f>
        <v>4307</v>
      </c>
      <c r="K72" s="40">
        <f>K73</f>
        <v>4307</v>
      </c>
      <c r="L72" s="40"/>
      <c r="M72" s="40">
        <v>0</v>
      </c>
    </row>
    <row r="73" spans="1:13" s="1" customFormat="1" ht="29.25" customHeight="1">
      <c r="A73" s="21">
        <v>1</v>
      </c>
      <c r="B73" s="22" t="s">
        <v>77</v>
      </c>
      <c r="C73" s="38">
        <f t="shared" si="6"/>
        <v>16630</v>
      </c>
      <c r="D73" s="38"/>
      <c r="E73" s="38">
        <v>12323</v>
      </c>
      <c r="F73" s="38"/>
      <c r="G73" s="38"/>
      <c r="H73" s="38"/>
      <c r="I73" s="38"/>
      <c r="J73" s="38">
        <f>K73+L73</f>
        <v>4307</v>
      </c>
      <c r="K73" s="38">
        <f>4436-129</f>
        <v>4307</v>
      </c>
      <c r="L73" s="38"/>
      <c r="M73" s="39"/>
    </row>
    <row r="74" spans="1:13" s="1" customFormat="1" ht="29.25" customHeight="1">
      <c r="A74" s="21">
        <v>2</v>
      </c>
      <c r="B74" s="22" t="s">
        <v>78</v>
      </c>
      <c r="C74" s="38">
        <f t="shared" si="6"/>
        <v>8564</v>
      </c>
      <c r="D74" s="38"/>
      <c r="E74" s="38">
        <v>8564</v>
      </c>
      <c r="F74" s="38"/>
      <c r="G74" s="38"/>
      <c r="H74" s="38"/>
      <c r="I74" s="38"/>
      <c r="J74" s="40"/>
      <c r="K74" s="38"/>
      <c r="L74" s="38"/>
      <c r="M74" s="39"/>
    </row>
    <row r="75" spans="1:13" s="10" customFormat="1" ht="29.25" customHeight="1">
      <c r="A75" s="19" t="s">
        <v>112</v>
      </c>
      <c r="B75" s="30" t="s">
        <v>79</v>
      </c>
      <c r="C75" s="40">
        <f t="shared" si="6"/>
        <v>36348</v>
      </c>
      <c r="D75" s="40">
        <f>D76</f>
        <v>0</v>
      </c>
      <c r="E75" s="40">
        <f>E76</f>
        <v>36348</v>
      </c>
      <c r="F75" s="40">
        <v>0</v>
      </c>
      <c r="G75" s="40">
        <v>0</v>
      </c>
      <c r="H75" s="40">
        <v>0</v>
      </c>
      <c r="I75" s="40">
        <v>0</v>
      </c>
      <c r="J75" s="40"/>
      <c r="K75" s="40"/>
      <c r="L75" s="40"/>
      <c r="M75" s="40">
        <v>0</v>
      </c>
    </row>
    <row r="76" spans="1:13" s="1" customFormat="1" ht="29.25" customHeight="1">
      <c r="A76" s="21">
        <v>1</v>
      </c>
      <c r="B76" s="22" t="s">
        <v>80</v>
      </c>
      <c r="C76" s="38">
        <f t="shared" si="6"/>
        <v>36348</v>
      </c>
      <c r="D76" s="38"/>
      <c r="E76" s="38">
        <v>36348</v>
      </c>
      <c r="F76" s="38"/>
      <c r="G76" s="38"/>
      <c r="H76" s="38"/>
      <c r="I76" s="38"/>
      <c r="J76" s="40"/>
      <c r="K76" s="38"/>
      <c r="L76" s="38"/>
      <c r="M76" s="39"/>
    </row>
    <row r="77" spans="1:13" s="1" customFormat="1" ht="29.25" customHeight="1">
      <c r="A77" s="19" t="s">
        <v>5</v>
      </c>
      <c r="B77" s="30" t="s">
        <v>81</v>
      </c>
      <c r="C77" s="40">
        <f t="shared" si="6"/>
        <v>124112</v>
      </c>
      <c r="D77" s="40">
        <f>D78+D81</f>
        <v>0</v>
      </c>
      <c r="E77" s="40">
        <f>E78+E81</f>
        <v>124112</v>
      </c>
      <c r="F77" s="40">
        <v>0</v>
      </c>
      <c r="G77" s="40">
        <v>0</v>
      </c>
      <c r="H77" s="40">
        <v>0</v>
      </c>
      <c r="I77" s="40">
        <v>0</v>
      </c>
      <c r="J77" s="40"/>
      <c r="K77" s="40"/>
      <c r="L77" s="40"/>
      <c r="M77" s="40">
        <v>0</v>
      </c>
    </row>
    <row r="78" spans="1:13" s="10" customFormat="1" ht="29.25" customHeight="1">
      <c r="A78" s="19">
        <v>1</v>
      </c>
      <c r="B78" s="30" t="s">
        <v>82</v>
      </c>
      <c r="C78" s="40">
        <f t="shared" si="6"/>
        <v>77589</v>
      </c>
      <c r="D78" s="40">
        <f>D79+D80</f>
        <v>0</v>
      </c>
      <c r="E78" s="40">
        <f>E79+E80</f>
        <v>77589</v>
      </c>
      <c r="F78" s="40">
        <v>0</v>
      </c>
      <c r="G78" s="40">
        <v>0</v>
      </c>
      <c r="H78" s="40">
        <v>0</v>
      </c>
      <c r="I78" s="40">
        <v>0</v>
      </c>
      <c r="J78" s="40"/>
      <c r="K78" s="40"/>
      <c r="L78" s="40"/>
      <c r="M78" s="40">
        <v>0</v>
      </c>
    </row>
    <row r="79" spans="1:13" s="1" customFormat="1" ht="29.25" customHeight="1">
      <c r="A79" s="21" t="s">
        <v>12</v>
      </c>
      <c r="B79" s="22" t="s">
        <v>83</v>
      </c>
      <c r="C79" s="38">
        <f t="shared" si="6"/>
        <v>48789</v>
      </c>
      <c r="D79" s="38"/>
      <c r="E79" s="38">
        <v>48789</v>
      </c>
      <c r="F79" s="38"/>
      <c r="G79" s="38"/>
      <c r="H79" s="38"/>
      <c r="I79" s="38"/>
      <c r="J79" s="40"/>
      <c r="K79" s="38"/>
      <c r="L79" s="38"/>
      <c r="M79" s="39"/>
    </row>
    <row r="80" spans="1:13" s="1" customFormat="1" ht="29.25" customHeight="1">
      <c r="A80" s="21" t="s">
        <v>13</v>
      </c>
      <c r="B80" s="22" t="s">
        <v>150</v>
      </c>
      <c r="C80" s="38">
        <f t="shared" si="6"/>
        <v>28800</v>
      </c>
      <c r="D80" s="38"/>
      <c r="E80" s="38">
        <v>28800</v>
      </c>
      <c r="F80" s="38"/>
      <c r="G80" s="38"/>
      <c r="H80" s="38"/>
      <c r="I80" s="38"/>
      <c r="J80" s="40"/>
      <c r="K80" s="38"/>
      <c r="L80" s="38"/>
      <c r="M80" s="39"/>
    </row>
    <row r="81" spans="1:13" s="10" customFormat="1" ht="29.25" customHeight="1">
      <c r="A81" s="19">
        <v>2</v>
      </c>
      <c r="B81" s="30" t="s">
        <v>84</v>
      </c>
      <c r="C81" s="40">
        <f t="shared" si="6"/>
        <v>46523</v>
      </c>
      <c r="D81" s="40">
        <f>D82</f>
        <v>0</v>
      </c>
      <c r="E81" s="40">
        <f>E82</f>
        <v>46523</v>
      </c>
      <c r="F81" s="40">
        <v>0</v>
      </c>
      <c r="G81" s="40">
        <v>0</v>
      </c>
      <c r="H81" s="40">
        <v>0</v>
      </c>
      <c r="I81" s="40">
        <v>0</v>
      </c>
      <c r="J81" s="40"/>
      <c r="K81" s="40"/>
      <c r="L81" s="40"/>
      <c r="M81" s="40">
        <v>0</v>
      </c>
    </row>
    <row r="82" spans="1:13" s="1" customFormat="1" ht="29.25" customHeight="1">
      <c r="A82" s="21" t="s">
        <v>17</v>
      </c>
      <c r="B82" s="22" t="s">
        <v>85</v>
      </c>
      <c r="C82" s="38">
        <f t="shared" si="6"/>
        <v>46523</v>
      </c>
      <c r="D82" s="38"/>
      <c r="E82" s="38">
        <v>46523</v>
      </c>
      <c r="F82" s="38"/>
      <c r="G82" s="38"/>
      <c r="H82" s="38"/>
      <c r="I82" s="38"/>
      <c r="J82" s="40"/>
      <c r="K82" s="38"/>
      <c r="L82" s="38"/>
      <c r="M82" s="39"/>
    </row>
    <row r="83" spans="1:13" s="10" customFormat="1" ht="36.75" customHeight="1">
      <c r="A83" s="19" t="s">
        <v>6</v>
      </c>
      <c r="B83" s="30" t="s">
        <v>86</v>
      </c>
      <c r="C83" s="38">
        <f t="shared" si="6"/>
        <v>0</v>
      </c>
      <c r="D83" s="40"/>
      <c r="E83" s="40"/>
      <c r="F83" s="40"/>
      <c r="G83" s="40"/>
      <c r="H83" s="40"/>
      <c r="I83" s="40"/>
      <c r="J83" s="40"/>
      <c r="K83" s="40"/>
      <c r="L83" s="40"/>
      <c r="M83" s="41"/>
    </row>
    <row r="84" spans="1:13" s="1" customFormat="1" ht="29.25" customHeight="1">
      <c r="A84" s="21">
        <v>1</v>
      </c>
      <c r="B84" s="31" t="s">
        <v>87</v>
      </c>
      <c r="C84" s="38">
        <f t="shared" si="6"/>
        <v>0</v>
      </c>
      <c r="D84" s="38"/>
      <c r="E84" s="38"/>
      <c r="F84" s="38"/>
      <c r="G84" s="38"/>
      <c r="H84" s="38"/>
      <c r="I84" s="38"/>
      <c r="J84" s="40"/>
      <c r="K84" s="38"/>
      <c r="L84" s="38"/>
      <c r="M84" s="39"/>
    </row>
    <row r="85" spans="1:13" s="1" customFormat="1" ht="29.25" customHeight="1">
      <c r="A85" s="21">
        <v>2</v>
      </c>
      <c r="B85" s="31" t="s">
        <v>88</v>
      </c>
      <c r="C85" s="38">
        <f t="shared" si="6"/>
        <v>0</v>
      </c>
      <c r="D85" s="38"/>
      <c r="E85" s="38"/>
      <c r="F85" s="38"/>
      <c r="G85" s="38"/>
      <c r="H85" s="38"/>
      <c r="I85" s="38"/>
      <c r="J85" s="40"/>
      <c r="K85" s="38"/>
      <c r="L85" s="38"/>
      <c r="M85" s="39"/>
    </row>
    <row r="86" spans="1:13" s="1" customFormat="1" ht="39" customHeight="1">
      <c r="A86" s="19" t="s">
        <v>7</v>
      </c>
      <c r="B86" s="30" t="s">
        <v>89</v>
      </c>
      <c r="C86" s="40">
        <f t="shared" si="6"/>
        <v>7070</v>
      </c>
      <c r="D86" s="40">
        <f>SUM(D87:D96)</f>
        <v>0</v>
      </c>
      <c r="E86" s="40">
        <f>SUM(E87:E96)</f>
        <v>7070</v>
      </c>
      <c r="F86" s="40">
        <v>0</v>
      </c>
      <c r="G86" s="40">
        <v>0</v>
      </c>
      <c r="H86" s="40">
        <v>0</v>
      </c>
      <c r="I86" s="40">
        <v>0</v>
      </c>
      <c r="J86" s="40"/>
      <c r="K86" s="40"/>
      <c r="L86" s="40"/>
      <c r="M86" s="40">
        <v>0</v>
      </c>
    </row>
    <row r="87" spans="1:13" s="1" customFormat="1" ht="29.25" customHeight="1">
      <c r="A87" s="21">
        <v>1</v>
      </c>
      <c r="B87" s="22" t="s">
        <v>151</v>
      </c>
      <c r="C87" s="38">
        <f t="shared" si="6"/>
        <v>700</v>
      </c>
      <c r="D87" s="38"/>
      <c r="E87" s="38">
        <v>700</v>
      </c>
      <c r="F87" s="38"/>
      <c r="G87" s="38"/>
      <c r="H87" s="38"/>
      <c r="I87" s="38"/>
      <c r="J87" s="40"/>
      <c r="K87" s="38"/>
      <c r="L87" s="38"/>
      <c r="M87" s="39"/>
    </row>
    <row r="88" spans="1:13" s="1" customFormat="1" ht="29.25" customHeight="1">
      <c r="A88" s="21">
        <v>2</v>
      </c>
      <c r="B88" s="22" t="s">
        <v>90</v>
      </c>
      <c r="C88" s="38">
        <f t="shared" si="6"/>
        <v>240</v>
      </c>
      <c r="D88" s="38"/>
      <c r="E88" s="38">
        <v>240</v>
      </c>
      <c r="F88" s="38"/>
      <c r="G88" s="38"/>
      <c r="H88" s="38"/>
      <c r="I88" s="38"/>
      <c r="J88" s="40"/>
      <c r="K88" s="38"/>
      <c r="L88" s="38"/>
      <c r="M88" s="39"/>
    </row>
    <row r="89" spans="1:13" s="1" customFormat="1" ht="29.25" customHeight="1">
      <c r="A89" s="21">
        <v>3</v>
      </c>
      <c r="B89" s="22" t="s">
        <v>91</v>
      </c>
      <c r="C89" s="38">
        <f t="shared" si="6"/>
        <v>935</v>
      </c>
      <c r="D89" s="38"/>
      <c r="E89" s="38">
        <v>935</v>
      </c>
      <c r="F89" s="38"/>
      <c r="G89" s="38"/>
      <c r="H89" s="38"/>
      <c r="I89" s="38"/>
      <c r="J89" s="40"/>
      <c r="K89" s="38"/>
      <c r="L89" s="38"/>
      <c r="M89" s="39"/>
    </row>
    <row r="90" spans="1:13" s="1" customFormat="1" ht="29.25" customHeight="1">
      <c r="A90" s="21">
        <v>4</v>
      </c>
      <c r="B90" s="22" t="s">
        <v>92</v>
      </c>
      <c r="C90" s="38">
        <f t="shared" si="6"/>
        <v>300</v>
      </c>
      <c r="D90" s="38"/>
      <c r="E90" s="38">
        <v>300</v>
      </c>
      <c r="F90" s="38"/>
      <c r="G90" s="38"/>
      <c r="H90" s="38"/>
      <c r="I90" s="38"/>
      <c r="J90" s="40"/>
      <c r="K90" s="38"/>
      <c r="L90" s="38"/>
      <c r="M90" s="39"/>
    </row>
    <row r="91" spans="1:13" s="1" customFormat="1" ht="29.25" customHeight="1">
      <c r="A91" s="21">
        <v>5</v>
      </c>
      <c r="B91" s="22" t="s">
        <v>93</v>
      </c>
      <c r="C91" s="38">
        <f t="shared" si="6"/>
        <v>600</v>
      </c>
      <c r="D91" s="38"/>
      <c r="E91" s="38">
        <v>600</v>
      </c>
      <c r="F91" s="38"/>
      <c r="G91" s="38"/>
      <c r="H91" s="38"/>
      <c r="I91" s="38"/>
      <c r="J91" s="40"/>
      <c r="K91" s="38"/>
      <c r="L91" s="38"/>
      <c r="M91" s="39"/>
    </row>
    <row r="92" spans="1:13" s="1" customFormat="1" ht="29.25" customHeight="1">
      <c r="A92" s="21">
        <v>6</v>
      </c>
      <c r="B92" s="22" t="s">
        <v>94</v>
      </c>
      <c r="C92" s="38">
        <f t="shared" si="6"/>
        <v>400</v>
      </c>
      <c r="D92" s="38"/>
      <c r="E92" s="38">
        <v>400</v>
      </c>
      <c r="F92" s="38"/>
      <c r="G92" s="38"/>
      <c r="H92" s="38"/>
      <c r="I92" s="38"/>
      <c r="J92" s="40"/>
      <c r="K92" s="38"/>
      <c r="L92" s="38"/>
      <c r="M92" s="39"/>
    </row>
    <row r="93" spans="1:13" s="1" customFormat="1" ht="29.25" customHeight="1">
      <c r="A93" s="21">
        <v>7</v>
      </c>
      <c r="B93" s="22" t="s">
        <v>95</v>
      </c>
      <c r="C93" s="38">
        <f t="shared" si="6"/>
        <v>800</v>
      </c>
      <c r="D93" s="38"/>
      <c r="E93" s="38">
        <v>800</v>
      </c>
      <c r="F93" s="38"/>
      <c r="G93" s="38"/>
      <c r="H93" s="38"/>
      <c r="I93" s="38"/>
      <c r="J93" s="40"/>
      <c r="K93" s="38"/>
      <c r="L93" s="38"/>
      <c r="M93" s="39"/>
    </row>
    <row r="94" spans="1:13" s="1" customFormat="1" ht="29.25" customHeight="1">
      <c r="A94" s="21">
        <v>8</v>
      </c>
      <c r="B94" s="22" t="s">
        <v>96</v>
      </c>
      <c r="C94" s="38">
        <f t="shared" si="6"/>
        <v>195</v>
      </c>
      <c r="D94" s="38"/>
      <c r="E94" s="38">
        <v>195</v>
      </c>
      <c r="F94" s="38"/>
      <c r="G94" s="38"/>
      <c r="H94" s="38"/>
      <c r="I94" s="38"/>
      <c r="J94" s="40"/>
      <c r="K94" s="38"/>
      <c r="L94" s="38"/>
      <c r="M94" s="39"/>
    </row>
    <row r="95" spans="1:13" s="1" customFormat="1" ht="29.25" customHeight="1">
      <c r="A95" s="21">
        <v>9</v>
      </c>
      <c r="B95" s="22" t="s">
        <v>152</v>
      </c>
      <c r="C95" s="38">
        <f t="shared" si="6"/>
        <v>1000</v>
      </c>
      <c r="D95" s="38"/>
      <c r="E95" s="38">
        <v>1000</v>
      </c>
      <c r="F95" s="38"/>
      <c r="G95" s="38"/>
      <c r="H95" s="38"/>
      <c r="I95" s="38"/>
      <c r="J95" s="40"/>
      <c r="K95" s="38"/>
      <c r="L95" s="38"/>
      <c r="M95" s="39"/>
    </row>
    <row r="96" spans="1:13" s="1" customFormat="1" ht="29.25" customHeight="1">
      <c r="A96" s="21">
        <v>10</v>
      </c>
      <c r="B96" s="22" t="s">
        <v>115</v>
      </c>
      <c r="C96" s="38">
        <f t="shared" si="6"/>
        <v>1900</v>
      </c>
      <c r="D96" s="38"/>
      <c r="E96" s="38">
        <v>1900</v>
      </c>
      <c r="F96" s="38"/>
      <c r="G96" s="38"/>
      <c r="H96" s="38"/>
      <c r="I96" s="38"/>
      <c r="J96" s="40"/>
      <c r="K96" s="38"/>
      <c r="L96" s="38"/>
      <c r="M96" s="39"/>
    </row>
    <row r="97" spans="1:13" s="1" customFormat="1" ht="29.25" customHeight="1">
      <c r="A97" s="19" t="s">
        <v>36</v>
      </c>
      <c r="B97" s="30" t="s">
        <v>98</v>
      </c>
      <c r="C97" s="40">
        <f t="shared" si="6"/>
        <v>1370139</v>
      </c>
      <c r="D97" s="40">
        <f>33630+20500+23369+87120+97760+2293</f>
        <v>264672</v>
      </c>
      <c r="E97" s="40">
        <f>46000+1002003+84642-27178</f>
        <v>1105467</v>
      </c>
      <c r="F97" s="40"/>
      <c r="G97" s="40"/>
      <c r="H97" s="40"/>
      <c r="I97" s="40"/>
      <c r="J97" s="40"/>
      <c r="K97" s="40"/>
      <c r="L97" s="40"/>
      <c r="M97" s="41"/>
    </row>
    <row r="98" spans="1:13" s="1" customFormat="1" ht="29.25" customHeight="1">
      <c r="A98" s="19" t="s">
        <v>0</v>
      </c>
      <c r="B98" s="30" t="s">
        <v>113</v>
      </c>
      <c r="C98" s="50">
        <f t="shared" si="6"/>
        <v>7210250</v>
      </c>
      <c r="D98" s="50">
        <f>SUM(D99:D109)</f>
        <v>383700</v>
      </c>
      <c r="E98" s="50">
        <f aca="true" t="shared" si="7" ref="E98:M98">SUM(E99:E109)</f>
        <v>6682344</v>
      </c>
      <c r="F98" s="50">
        <f t="shared" si="7"/>
        <v>0</v>
      </c>
      <c r="G98" s="50">
        <f t="shared" si="7"/>
        <v>0</v>
      </c>
      <c r="H98" s="50">
        <f>SUM(H99:H109)</f>
        <v>144206</v>
      </c>
      <c r="I98" s="50">
        <f t="shared" si="7"/>
        <v>0</v>
      </c>
      <c r="J98" s="50">
        <f t="shared" si="7"/>
        <v>0</v>
      </c>
      <c r="K98" s="50">
        <f t="shared" si="7"/>
        <v>0</v>
      </c>
      <c r="L98" s="50">
        <f t="shared" si="7"/>
        <v>0</v>
      </c>
      <c r="M98" s="50">
        <f t="shared" si="7"/>
        <v>0</v>
      </c>
    </row>
    <row r="99" spans="1:13" s="1" customFormat="1" ht="29.25" customHeight="1">
      <c r="A99" s="21">
        <v>1</v>
      </c>
      <c r="B99" s="22" t="s">
        <v>26</v>
      </c>
      <c r="C99" s="51">
        <f t="shared" si="6"/>
        <v>847922</v>
      </c>
      <c r="D99" s="42">
        <f>52080</f>
        <v>52080</v>
      </c>
      <c r="E99" s="42">
        <v>778884</v>
      </c>
      <c r="F99" s="42"/>
      <c r="G99" s="42"/>
      <c r="H99" s="42">
        <v>16958</v>
      </c>
      <c r="I99" s="42"/>
      <c r="J99" s="40"/>
      <c r="K99" s="42"/>
      <c r="L99" s="42"/>
      <c r="M99" s="43"/>
    </row>
    <row r="100" spans="1:13" s="1" customFormat="1" ht="29.25" customHeight="1">
      <c r="A100" s="21">
        <v>2</v>
      </c>
      <c r="B100" s="22" t="s">
        <v>27</v>
      </c>
      <c r="C100" s="51">
        <f t="shared" si="6"/>
        <v>666133</v>
      </c>
      <c r="D100" s="42">
        <v>24480</v>
      </c>
      <c r="E100" s="42">
        <v>628330</v>
      </c>
      <c r="F100" s="42"/>
      <c r="G100" s="42"/>
      <c r="H100" s="42">
        <v>13323</v>
      </c>
      <c r="I100" s="42"/>
      <c r="J100" s="40"/>
      <c r="K100" s="42"/>
      <c r="L100" s="42"/>
      <c r="M100" s="43"/>
    </row>
    <row r="101" spans="1:13" s="1" customFormat="1" ht="29.25" customHeight="1">
      <c r="A101" s="21">
        <v>3</v>
      </c>
      <c r="B101" s="22" t="s">
        <v>153</v>
      </c>
      <c r="C101" s="51">
        <f t="shared" si="6"/>
        <v>687858</v>
      </c>
      <c r="D101" s="42">
        <v>142850</v>
      </c>
      <c r="E101" s="42">
        <v>531251</v>
      </c>
      <c r="F101" s="42"/>
      <c r="G101" s="42"/>
      <c r="H101" s="42">
        <v>13757</v>
      </c>
      <c r="I101" s="42"/>
      <c r="J101" s="40"/>
      <c r="K101" s="42"/>
      <c r="L101" s="42"/>
      <c r="M101" s="43"/>
    </row>
    <row r="102" spans="1:13" s="1" customFormat="1" ht="29.25" customHeight="1">
      <c r="A102" s="21">
        <v>4</v>
      </c>
      <c r="B102" s="22" t="s">
        <v>28</v>
      </c>
      <c r="C102" s="51">
        <f t="shared" si="6"/>
        <v>723744</v>
      </c>
      <c r="D102" s="42">
        <v>31433</v>
      </c>
      <c r="E102" s="42">
        <v>677836</v>
      </c>
      <c r="F102" s="42"/>
      <c r="G102" s="42"/>
      <c r="H102" s="42">
        <v>14475</v>
      </c>
      <c r="I102" s="42"/>
      <c r="J102" s="40"/>
      <c r="K102" s="42"/>
      <c r="L102" s="42"/>
      <c r="M102" s="43"/>
    </row>
    <row r="103" spans="1:13" s="1" customFormat="1" ht="29.25" customHeight="1">
      <c r="A103" s="21">
        <v>5</v>
      </c>
      <c r="B103" s="22" t="s">
        <v>29</v>
      </c>
      <c r="C103" s="51">
        <f t="shared" si="6"/>
        <v>823579</v>
      </c>
      <c r="D103" s="42">
        <v>23275</v>
      </c>
      <c r="E103" s="42">
        <v>783832</v>
      </c>
      <c r="F103" s="42"/>
      <c r="G103" s="42"/>
      <c r="H103" s="42">
        <v>16472</v>
      </c>
      <c r="I103" s="42"/>
      <c r="J103" s="40"/>
      <c r="K103" s="42"/>
      <c r="L103" s="42"/>
      <c r="M103" s="43"/>
    </row>
    <row r="104" spans="1:13" s="1" customFormat="1" ht="29.25" customHeight="1">
      <c r="A104" s="21">
        <v>6</v>
      </c>
      <c r="B104" s="22" t="s">
        <v>30</v>
      </c>
      <c r="C104" s="51">
        <f t="shared" si="6"/>
        <v>441309</v>
      </c>
      <c r="D104" s="42">
        <v>30044</v>
      </c>
      <c r="E104" s="42">
        <v>402439</v>
      </c>
      <c r="F104" s="42"/>
      <c r="G104" s="42"/>
      <c r="H104" s="42">
        <v>8826</v>
      </c>
      <c r="I104" s="42"/>
      <c r="J104" s="40"/>
      <c r="K104" s="42"/>
      <c r="L104" s="42"/>
      <c r="M104" s="43"/>
    </row>
    <row r="105" spans="1:13" s="1" customFormat="1" ht="29.25" customHeight="1">
      <c r="A105" s="21">
        <v>7</v>
      </c>
      <c r="B105" s="22" t="s">
        <v>31</v>
      </c>
      <c r="C105" s="51">
        <f t="shared" si="6"/>
        <v>518083</v>
      </c>
      <c r="D105" s="42">
        <v>13474</v>
      </c>
      <c r="E105" s="42">
        <v>494247</v>
      </c>
      <c r="F105" s="42"/>
      <c r="G105" s="42"/>
      <c r="H105" s="42">
        <v>10362</v>
      </c>
      <c r="I105" s="42"/>
      <c r="J105" s="40"/>
      <c r="K105" s="42"/>
      <c r="L105" s="42"/>
      <c r="M105" s="43"/>
    </row>
    <row r="106" spans="1:13" s="1" customFormat="1" ht="29.25" customHeight="1">
      <c r="A106" s="21">
        <v>8</v>
      </c>
      <c r="B106" s="22" t="s">
        <v>32</v>
      </c>
      <c r="C106" s="51">
        <f t="shared" si="6"/>
        <v>608646</v>
      </c>
      <c r="D106" s="42">
        <f>18752</f>
        <v>18752</v>
      </c>
      <c r="E106" s="42">
        <v>577721</v>
      </c>
      <c r="F106" s="42"/>
      <c r="G106" s="42"/>
      <c r="H106" s="42">
        <v>12173</v>
      </c>
      <c r="I106" s="42"/>
      <c r="J106" s="40"/>
      <c r="K106" s="42"/>
      <c r="L106" s="42"/>
      <c r="M106" s="43"/>
    </row>
    <row r="107" spans="1:13" s="1" customFormat="1" ht="29.25" customHeight="1">
      <c r="A107" s="21">
        <v>9</v>
      </c>
      <c r="B107" s="22" t="s">
        <v>33</v>
      </c>
      <c r="C107" s="51">
        <f t="shared" si="6"/>
        <v>605641</v>
      </c>
      <c r="D107" s="42">
        <f>13463</f>
        <v>13463</v>
      </c>
      <c r="E107" s="42">
        <v>580065</v>
      </c>
      <c r="F107" s="42"/>
      <c r="G107" s="42"/>
      <c r="H107" s="42">
        <v>12113</v>
      </c>
      <c r="I107" s="42"/>
      <c r="J107" s="40"/>
      <c r="K107" s="42"/>
      <c r="L107" s="42"/>
      <c r="M107" s="43"/>
    </row>
    <row r="108" spans="1:13" s="1" customFormat="1" ht="29.25" customHeight="1">
      <c r="A108" s="21">
        <v>10</v>
      </c>
      <c r="B108" s="22" t="s">
        <v>34</v>
      </c>
      <c r="C108" s="51">
        <f t="shared" si="6"/>
        <v>665707</v>
      </c>
      <c r="D108" s="42">
        <f>14241</f>
        <v>14241</v>
      </c>
      <c r="E108" s="42">
        <v>638152</v>
      </c>
      <c r="F108" s="42"/>
      <c r="G108" s="42"/>
      <c r="H108" s="42">
        <v>13314</v>
      </c>
      <c r="I108" s="42"/>
      <c r="J108" s="40"/>
      <c r="K108" s="42"/>
      <c r="L108" s="42"/>
      <c r="M108" s="43"/>
    </row>
    <row r="109" spans="1:13" s="1" customFormat="1" ht="29.25" customHeight="1">
      <c r="A109" s="21">
        <v>11</v>
      </c>
      <c r="B109" s="22" t="s">
        <v>35</v>
      </c>
      <c r="C109" s="51">
        <f t="shared" si="6"/>
        <v>621628</v>
      </c>
      <c r="D109" s="42">
        <v>19608</v>
      </c>
      <c r="E109" s="42">
        <v>589587</v>
      </c>
      <c r="F109" s="42"/>
      <c r="G109" s="42"/>
      <c r="H109" s="42">
        <v>12433</v>
      </c>
      <c r="I109" s="42"/>
      <c r="J109" s="40"/>
      <c r="K109" s="42"/>
      <c r="L109" s="42"/>
      <c r="M109" s="43"/>
    </row>
    <row r="110" spans="1:13" s="11" customFormat="1" ht="40.5" customHeight="1">
      <c r="A110" s="52" t="s">
        <v>8</v>
      </c>
      <c r="B110" s="36" t="s">
        <v>101</v>
      </c>
      <c r="C110" s="44">
        <f t="shared" si="6"/>
        <v>2400</v>
      </c>
      <c r="D110" s="44"/>
      <c r="E110" s="44"/>
      <c r="F110" s="45">
        <v>2400</v>
      </c>
      <c r="G110" s="45"/>
      <c r="H110" s="45"/>
      <c r="I110" s="45"/>
      <c r="J110" s="40"/>
      <c r="K110" s="45"/>
      <c r="L110" s="45"/>
      <c r="M110" s="46"/>
    </row>
    <row r="111" spans="1:13" s="11" customFormat="1" ht="29.25" customHeight="1">
      <c r="A111" s="52" t="s">
        <v>9</v>
      </c>
      <c r="B111" s="36" t="s">
        <v>102</v>
      </c>
      <c r="C111" s="44">
        <f t="shared" si="6"/>
        <v>1400</v>
      </c>
      <c r="D111" s="44"/>
      <c r="E111" s="44"/>
      <c r="F111" s="45"/>
      <c r="G111" s="45">
        <v>1400</v>
      </c>
      <c r="H111" s="45"/>
      <c r="I111" s="45"/>
      <c r="J111" s="40"/>
      <c r="K111" s="45"/>
      <c r="L111" s="45"/>
      <c r="M111" s="46"/>
    </row>
    <row r="112" spans="1:13" s="11" customFormat="1" ht="29.25" customHeight="1">
      <c r="A112" s="52" t="s">
        <v>10</v>
      </c>
      <c r="B112" s="36" t="s">
        <v>103</v>
      </c>
      <c r="C112" s="44">
        <f t="shared" si="6"/>
        <v>83264</v>
      </c>
      <c r="D112" s="44"/>
      <c r="E112" s="44"/>
      <c r="F112" s="45"/>
      <c r="G112" s="45"/>
      <c r="H112" s="45">
        <v>83264</v>
      </c>
      <c r="I112" s="45"/>
      <c r="J112" s="40"/>
      <c r="K112" s="45"/>
      <c r="L112" s="45"/>
      <c r="M112" s="46"/>
    </row>
    <row r="113" spans="1:13" s="11" customFormat="1" ht="37.5" customHeight="1">
      <c r="A113" s="52" t="s">
        <v>154</v>
      </c>
      <c r="B113" s="36" t="s">
        <v>114</v>
      </c>
      <c r="C113" s="44">
        <f t="shared" si="6"/>
        <v>178293</v>
      </c>
      <c r="D113" s="44"/>
      <c r="E113" s="44">
        <v>115969</v>
      </c>
      <c r="F113" s="45"/>
      <c r="G113" s="45"/>
      <c r="H113" s="45"/>
      <c r="I113" s="45"/>
      <c r="J113" s="40">
        <f>K113+L113</f>
        <v>62324</v>
      </c>
      <c r="K113" s="45"/>
      <c r="L113" s="45">
        <v>62324</v>
      </c>
      <c r="M113" s="46"/>
    </row>
    <row r="114" spans="1:13" s="11" customFormat="1" ht="37.5" customHeight="1">
      <c r="A114" s="52" t="s">
        <v>97</v>
      </c>
      <c r="B114" s="36" t="s">
        <v>110</v>
      </c>
      <c r="C114" s="44">
        <f>D114+E114+F114+G114+H114+I114+J114+M114</f>
        <v>1355401</v>
      </c>
      <c r="D114" s="44"/>
      <c r="E114" s="44"/>
      <c r="F114" s="45"/>
      <c r="G114" s="45"/>
      <c r="H114" s="45"/>
      <c r="I114" s="45"/>
      <c r="J114" s="40">
        <f>K114+L114</f>
        <v>1355401</v>
      </c>
      <c r="K114" s="45">
        <v>902337</v>
      </c>
      <c r="L114" s="45">
        <v>453064</v>
      </c>
      <c r="M114" s="46"/>
    </row>
    <row r="115" spans="1:13" s="11" customFormat="1" ht="37.5" customHeight="1">
      <c r="A115" s="53" t="s">
        <v>155</v>
      </c>
      <c r="B115" s="37" t="s">
        <v>106</v>
      </c>
      <c r="C115" s="47">
        <f t="shared" si="6"/>
        <v>0</v>
      </c>
      <c r="D115" s="47"/>
      <c r="E115" s="47"/>
      <c r="F115" s="48"/>
      <c r="G115" s="48"/>
      <c r="H115" s="48"/>
      <c r="I115" s="48"/>
      <c r="J115" s="40"/>
      <c r="K115" s="48"/>
      <c r="L115" s="48"/>
      <c r="M115" s="49"/>
    </row>
    <row r="116" spans="6:13" ht="15">
      <c r="F116" s="13"/>
      <c r="G116" s="13"/>
      <c r="H116" s="13"/>
      <c r="I116" s="13"/>
      <c r="J116" s="13"/>
      <c r="K116" s="13"/>
      <c r="L116" s="13"/>
      <c r="M116" s="13"/>
    </row>
    <row r="117" spans="6:13" ht="15">
      <c r="F117" s="13"/>
      <c r="G117" s="13"/>
      <c r="H117" s="13"/>
      <c r="I117" s="13"/>
      <c r="J117" s="13"/>
      <c r="K117" s="13"/>
      <c r="L117" s="13"/>
      <c r="M117" s="13"/>
    </row>
    <row r="118" spans="6:13" ht="15">
      <c r="F118" s="13"/>
      <c r="G118" s="13"/>
      <c r="H118" s="13"/>
      <c r="I118" s="13"/>
      <c r="J118" s="13"/>
      <c r="K118" s="13"/>
      <c r="L118" s="13"/>
      <c r="M118" s="13"/>
    </row>
    <row r="119" spans="6:13" ht="15">
      <c r="F119" s="13"/>
      <c r="G119" s="13"/>
      <c r="H119" s="13"/>
      <c r="I119" s="13"/>
      <c r="J119" s="13"/>
      <c r="K119" s="13"/>
      <c r="L119" s="13"/>
      <c r="M119" s="13"/>
    </row>
    <row r="120" spans="6:13" ht="15">
      <c r="F120" s="13"/>
      <c r="G120" s="13"/>
      <c r="H120" s="13"/>
      <c r="I120" s="13"/>
      <c r="J120" s="13"/>
      <c r="K120" s="13"/>
      <c r="L120" s="13"/>
      <c r="M120" s="13"/>
    </row>
    <row r="121" spans="6:13" ht="15">
      <c r="F121" s="13"/>
      <c r="G121" s="13"/>
      <c r="H121" s="13"/>
      <c r="I121" s="13"/>
      <c r="J121" s="13"/>
      <c r="K121" s="13"/>
      <c r="L121" s="13"/>
      <c r="M121" s="13"/>
    </row>
    <row r="122" spans="6:13" ht="15">
      <c r="F122" s="13"/>
      <c r="G122" s="13"/>
      <c r="H122" s="13"/>
      <c r="I122" s="13"/>
      <c r="J122" s="13"/>
      <c r="K122" s="13"/>
      <c r="L122" s="13"/>
      <c r="M122" s="13"/>
    </row>
    <row r="123" spans="6:13" ht="15">
      <c r="F123" s="13"/>
      <c r="G123" s="13"/>
      <c r="H123" s="13"/>
      <c r="I123" s="13"/>
      <c r="J123" s="13"/>
      <c r="K123" s="13"/>
      <c r="L123" s="13"/>
      <c r="M123" s="13"/>
    </row>
    <row r="124" spans="6:13" ht="15">
      <c r="F124" s="13"/>
      <c r="G124" s="13"/>
      <c r="H124" s="13"/>
      <c r="I124" s="13"/>
      <c r="J124" s="13"/>
      <c r="K124" s="13"/>
      <c r="L124" s="13"/>
      <c r="M124" s="13"/>
    </row>
    <row r="125" spans="6:13" ht="15">
      <c r="F125" s="13"/>
      <c r="G125" s="13"/>
      <c r="H125" s="13"/>
      <c r="I125" s="13"/>
      <c r="J125" s="13"/>
      <c r="K125" s="13"/>
      <c r="L125" s="13"/>
      <c r="M125" s="13"/>
    </row>
    <row r="126" spans="6:13" ht="15">
      <c r="F126" s="13"/>
      <c r="G126" s="13"/>
      <c r="H126" s="13"/>
      <c r="I126" s="13"/>
      <c r="J126" s="13"/>
      <c r="K126" s="13"/>
      <c r="L126" s="13"/>
      <c r="M126" s="13"/>
    </row>
    <row r="127" spans="6:13" ht="15">
      <c r="F127" s="13"/>
      <c r="G127" s="13"/>
      <c r="H127" s="13"/>
      <c r="I127" s="13"/>
      <c r="J127" s="13"/>
      <c r="K127" s="13"/>
      <c r="L127" s="13"/>
      <c r="M127" s="13"/>
    </row>
    <row r="128" spans="6:13" ht="15">
      <c r="F128" s="13"/>
      <c r="G128" s="13"/>
      <c r="H128" s="13"/>
      <c r="I128" s="13"/>
      <c r="J128" s="13"/>
      <c r="K128" s="13"/>
      <c r="L128" s="13"/>
      <c r="M128" s="13"/>
    </row>
    <row r="129" spans="6:13" ht="15">
      <c r="F129" s="13"/>
      <c r="G129" s="13"/>
      <c r="H129" s="13"/>
      <c r="I129" s="13"/>
      <c r="J129" s="13"/>
      <c r="K129" s="13"/>
      <c r="L129" s="13"/>
      <c r="M129" s="13"/>
    </row>
    <row r="130" spans="6:13" ht="15">
      <c r="F130" s="13"/>
      <c r="G130" s="13"/>
      <c r="H130" s="13"/>
      <c r="I130" s="13"/>
      <c r="J130" s="13"/>
      <c r="K130" s="13"/>
      <c r="L130" s="13"/>
      <c r="M130" s="13"/>
    </row>
    <row r="131" spans="6:13" ht="15">
      <c r="F131" s="13"/>
      <c r="G131" s="13"/>
      <c r="H131" s="13"/>
      <c r="I131" s="13"/>
      <c r="J131" s="13"/>
      <c r="K131" s="13"/>
      <c r="L131" s="13"/>
      <c r="M131" s="13"/>
    </row>
    <row r="132" spans="6:13" ht="15">
      <c r="F132" s="13"/>
      <c r="G132" s="13"/>
      <c r="H132" s="13"/>
      <c r="I132" s="13"/>
      <c r="J132" s="13"/>
      <c r="K132" s="13"/>
      <c r="L132" s="13"/>
      <c r="M132" s="13"/>
    </row>
    <row r="133" spans="6:13" ht="15">
      <c r="F133" s="13"/>
      <c r="G133" s="13"/>
      <c r="H133" s="13"/>
      <c r="I133" s="13"/>
      <c r="J133" s="13"/>
      <c r="K133" s="13"/>
      <c r="L133" s="13"/>
      <c r="M133" s="13"/>
    </row>
    <row r="134" spans="6:13" ht="15">
      <c r="F134" s="13"/>
      <c r="G134" s="13"/>
      <c r="H134" s="13"/>
      <c r="I134" s="13"/>
      <c r="J134" s="13"/>
      <c r="K134" s="13"/>
      <c r="L134" s="13"/>
      <c r="M134" s="13"/>
    </row>
    <row r="135" spans="6:13" ht="15">
      <c r="F135" s="13"/>
      <c r="G135" s="13"/>
      <c r="H135" s="13"/>
      <c r="I135" s="13"/>
      <c r="J135" s="13"/>
      <c r="K135" s="13"/>
      <c r="L135" s="13"/>
      <c r="M135" s="13"/>
    </row>
    <row r="136" spans="6:13" ht="15">
      <c r="F136" s="13"/>
      <c r="G136" s="13"/>
      <c r="H136" s="13"/>
      <c r="I136" s="13"/>
      <c r="J136" s="13"/>
      <c r="K136" s="13"/>
      <c r="L136" s="13"/>
      <c r="M136" s="13"/>
    </row>
    <row r="137" spans="6:13" ht="15">
      <c r="F137" s="13"/>
      <c r="G137" s="13"/>
      <c r="H137" s="13"/>
      <c r="I137" s="13"/>
      <c r="J137" s="13"/>
      <c r="K137" s="13"/>
      <c r="L137" s="13"/>
      <c r="M137" s="13"/>
    </row>
    <row r="138" spans="6:13" ht="15">
      <c r="F138" s="13"/>
      <c r="G138" s="13"/>
      <c r="H138" s="13"/>
      <c r="I138" s="13"/>
      <c r="J138" s="13"/>
      <c r="K138" s="13"/>
      <c r="L138" s="13"/>
      <c r="M138" s="13"/>
    </row>
    <row r="139" spans="6:13" ht="15">
      <c r="F139" s="13"/>
      <c r="G139" s="13"/>
      <c r="H139" s="13"/>
      <c r="I139" s="13"/>
      <c r="J139" s="13"/>
      <c r="K139" s="13"/>
      <c r="L139" s="13"/>
      <c r="M139" s="13"/>
    </row>
  </sheetData>
  <sheetProtection/>
  <mergeCells count="17">
    <mergeCell ref="A4:M4"/>
    <mergeCell ref="M6:M7"/>
    <mergeCell ref="A1:D1"/>
    <mergeCell ref="J1:M1"/>
    <mergeCell ref="A2:M2"/>
    <mergeCell ref="A3:M3"/>
    <mergeCell ref="A6:A7"/>
    <mergeCell ref="B6:B7"/>
    <mergeCell ref="I6:I7"/>
    <mergeCell ref="L5:M5"/>
    <mergeCell ref="J6:L6"/>
    <mergeCell ref="C6:C7"/>
    <mergeCell ref="D6:D7"/>
    <mergeCell ref="G6:G7"/>
    <mergeCell ref="H6:H7"/>
    <mergeCell ref="E6:E7"/>
    <mergeCell ref="F6:F7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landscape" paperSize="9" scale="72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2023-12-19T09:07:11Z</cp:lastPrinted>
  <dcterms:created xsi:type="dcterms:W3CDTF">2018-01-09T03:09:33Z</dcterms:created>
  <dcterms:modified xsi:type="dcterms:W3CDTF">2023-12-25T07:12:27Z</dcterms:modified>
  <cp:category/>
  <cp:version/>
  <cp:contentType/>
  <cp:contentStatus/>
</cp:coreProperties>
</file>