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53" sheetId="1" r:id="rId1"/>
  </sheets>
  <definedNames>
    <definedName name="_xlnm.Print_Titles" localSheetId="0">'B53'!$6:$9</definedName>
  </definedNames>
  <calcPr fullCalcOnLoad="1"/>
</workbook>
</file>

<file path=xl/sharedStrings.xml><?xml version="1.0" encoding="utf-8"?>
<sst xmlns="http://schemas.openxmlformats.org/spreadsheetml/2006/main" count="143" uniqueCount="134">
  <si>
    <t>STT</t>
  </si>
  <si>
    <t>A</t>
  </si>
  <si>
    <t>I</t>
  </si>
  <si>
    <t>II</t>
  </si>
  <si>
    <t>III</t>
  </si>
  <si>
    <t>B</t>
  </si>
  <si>
    <t>C</t>
  </si>
  <si>
    <t>D</t>
  </si>
  <si>
    <t>UBND TỈNH LẠNG SƠN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</si>
  <si>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</si>
  <si>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</si>
  <si>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</si>
  <si>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</si>
  <si>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</si>
  <si>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</si>
  <si>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</si>
  <si>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</si>
  <si>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</si>
  <si>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</si>
  <si>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</si>
  <si>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</si>
  <si>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</si>
  <si>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TỔNG SỐ</t>
  </si>
  <si>
    <t>3.4</t>
  </si>
  <si>
    <t>3.5</t>
  </si>
  <si>
    <t>3.6</t>
  </si>
  <si>
    <t>3.7</t>
  </si>
  <si>
    <t>3.8</t>
  </si>
  <si>
    <t>3.9</t>
  </si>
  <si>
    <t>3.10</t>
  </si>
  <si>
    <t>3.11</t>
  </si>
  <si>
    <t>TÊN ĐƠN VỊ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</si>
  <si>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</si>
  <si>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</si>
  <si>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</si>
  <si>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</si>
  <si>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</si>
  <si>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</si>
  <si>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</si>
  <si>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</si>
  <si>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</si>
  <si>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</si>
  <si>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</si>
  <si>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</si>
  <si>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</si>
  <si>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CÁC ĐƠN VỊ QUẢN LÝ HÀNH CHÍNH</t>
  </si>
  <si>
    <t>KHỐI ĐẢNG TỈNH</t>
  </si>
  <si>
    <t>KHỐI ĐOÀN THỂ</t>
  </si>
  <si>
    <t>Ủy ban MTTQVN tỉnh Lạng Sơn</t>
  </si>
  <si>
    <t>Hội Liên hiệp phụ nữ tỉnh</t>
  </si>
  <si>
    <t>Tỉnh đoàn thanh niên</t>
  </si>
  <si>
    <t>Các Hội đặc thù</t>
  </si>
  <si>
    <t>Hội Văn học nghệ thuật</t>
  </si>
  <si>
    <t>Các Hội khác</t>
  </si>
  <si>
    <t>Hội Luật gia</t>
  </si>
  <si>
    <t>Ban đại diện hội người cao tuổi</t>
  </si>
  <si>
    <t>Liên hiệp các hội KH&amp;KT</t>
  </si>
  <si>
    <t>Hội Cựu TN xung phong</t>
  </si>
  <si>
    <t>Hiệp Hội doanh nghiệp tỉnh</t>
  </si>
  <si>
    <t>CÁC ĐƠN VỊ QUẢN LÝ NHÀ NƯỚC VÀ CÁC ĐƠN VỊ SỰ NGHIỆP TRỰC THUỘC</t>
  </si>
  <si>
    <t>Sở Tài nguyên và Môi trường</t>
  </si>
  <si>
    <t>Sở Giáo dục và Đào tạo</t>
  </si>
  <si>
    <t>Sở Y tế</t>
  </si>
  <si>
    <t>Sở Khoa học và Công nghệ</t>
  </si>
  <si>
    <t>Sở Xây dựng</t>
  </si>
  <si>
    <t>Sở Tư pháp</t>
  </si>
  <si>
    <t>Ban dân tộc</t>
  </si>
  <si>
    <t>Sở Tài chính</t>
  </si>
  <si>
    <t>Văn phòng UBND tỉnh</t>
  </si>
  <si>
    <t>Sở Nội vụ</t>
  </si>
  <si>
    <t>Sở Ngoại vụ</t>
  </si>
  <si>
    <t>Sở Thông tin và Truyền thông</t>
  </si>
  <si>
    <t>Thanh tra tỉnh</t>
  </si>
  <si>
    <t>Ban QL khu kinh tế cửa khẩu Đồng Đăng - Lạng Sơn</t>
  </si>
  <si>
    <t>Văn phòng Điều phối xây dựng nông thôn mới</t>
  </si>
  <si>
    <t>CÁC ĐƠN VỊ SỰ NGHIỆP</t>
  </si>
  <si>
    <t>SỰ NGHIỆP ĐÀO TẠO</t>
  </si>
  <si>
    <t>Trường Cao đẳng nghề Lạng Sơn</t>
  </si>
  <si>
    <t>Trường Chính trị Hoàng Văn Thụ</t>
  </si>
  <si>
    <t>Đài Phát thanh - Truyền hình</t>
  </si>
  <si>
    <t>CHI QUỐC PHÒNG, AN NINH</t>
  </si>
  <si>
    <t>Chi quốc phòng</t>
  </si>
  <si>
    <t>Bộ Chỉ huy Quân sự tỉnh</t>
  </si>
  <si>
    <t xml:space="preserve">Bộ chỉ huy Bộ đội biên phòng </t>
  </si>
  <si>
    <t>Chi An ninh</t>
  </si>
  <si>
    <t>Công an tỉnh</t>
  </si>
  <si>
    <t>CHI HỖ TRỢ CÁC CƠ QUAN TRUNG ƯƠNG TRÊN ĐỊA BÀN</t>
  </si>
  <si>
    <t>Liên đoàn lao động tỉnh</t>
  </si>
  <si>
    <t>Tòa án nhân dân tỉnh</t>
  </si>
  <si>
    <t>Cục Thống kê</t>
  </si>
  <si>
    <t>Viện Kiểm sát nhân dân tỉnh</t>
  </si>
  <si>
    <t>Cục Thi hành án Dân sự</t>
  </si>
  <si>
    <t>Cục Thuế tỉnh Lạng Sơn</t>
  </si>
  <si>
    <t>E</t>
  </si>
  <si>
    <t>CÁC NỘI DUNG CHI CÒN LẠI</t>
  </si>
  <si>
    <t>Hội Hữu nghị Việt Nam - Trung Quốc</t>
  </si>
  <si>
    <t>Hội bảo vệ người khuyết tật và bảo vệ quyền trẻ em</t>
  </si>
  <si>
    <t>Cục Quản lý thị trường</t>
  </si>
  <si>
    <t>3.12</t>
  </si>
  <si>
    <t>3.13</t>
  </si>
  <si>
    <t>2.6</t>
  </si>
  <si>
    <t>3.14</t>
  </si>
  <si>
    <t>Hội Doanh nghiệp nhỏ và vừa</t>
  </si>
  <si>
    <t>DỰ TOÁN CHI THƯỜNG XUYÊN CỦA NGÂN SÁCH CẤP TỈNH CHO TỪNG CƠ QUAN, TỔ CHỨC THEO LĨNH VỰC NĂM 2024</t>
  </si>
  <si>
    <t>Biểu số 53/CK-NSNN</t>
  </si>
  <si>
    <t>Đơn vị: triệu đồng</t>
  </si>
  <si>
    <t>(Dự toán đã được Hội đồng nhân dân tỉnh quyết định)</t>
  </si>
  <si>
    <t>Văn phòng Tỉnh uỷ Lạng Sơn</t>
  </si>
  <si>
    <t>Ủy ban MTTQVN và các tổ chức chính trị - Xã hội</t>
  </si>
  <si>
    <t>Hội Nông dân tỉnh</t>
  </si>
  <si>
    <t>Hội Cựu chiến binh tỉnh</t>
  </si>
  <si>
    <t>Liên minh các Hợp tác xã</t>
  </si>
  <si>
    <t>Hội Chữ thập đỏ</t>
  </si>
  <si>
    <t>Hội Đông y</t>
  </si>
  <si>
    <t>Hội Nhà báo</t>
  </si>
  <si>
    <t>Hội Làm vườn</t>
  </si>
  <si>
    <t>Hội Liên hiệp thanh niên</t>
  </si>
  <si>
    <t>Hội nạn nhân chất độc da cam điôxin</t>
  </si>
  <si>
    <t>Hội Khuyến học</t>
  </si>
  <si>
    <t>Hội Cựu giáo chức</t>
  </si>
  <si>
    <t>Hội Tiêu chuẩn và bảo vệ quyền lợi người tiêu dùng</t>
  </si>
  <si>
    <t>Hội Kiến trúc sư</t>
  </si>
  <si>
    <t>Sở Nông nghiệp và  PTNT</t>
  </si>
  <si>
    <t>Sở Giao thông Vận tải</t>
  </si>
  <si>
    <t>Sở Lao động - Thương binh và XH</t>
  </si>
  <si>
    <t>Sở Văn hoá, Thể thao và Du lịch</t>
  </si>
  <si>
    <t>Sở Công Thương</t>
  </si>
  <si>
    <t xml:space="preserve">Văn phòng Đoàn ĐBQH và HĐND tỉnh </t>
  </si>
  <si>
    <t>Sở Kế hoạch và Đầu tư</t>
  </si>
  <si>
    <t>SỰ NGHIỆP PHÁT THANH TRUYỀN HÌNH</t>
  </si>
  <si>
    <t>Kho bạc Nhà nước tỉnh</t>
  </si>
  <si>
    <t>Công đoàn viên chức tỉnh Lạng Sơn</t>
  </si>
  <si>
    <t>Cục Hải quan tỉnh Lạng Sơn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</si>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</sst>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#,###;[Red]\-#,###"/>
    <numFmt numFmtId="182" formatCode="#,##0.0"/>
    <numFmt numFmtId="183" formatCode="_(* #,##0_);_(* \(#,##0\);_(* &quot;-&quot;?_);_(@_)"/>
    <numFmt numFmtId="184" formatCode="_(* #,##0.0_);_(* \(#,##0.0\);_(* &quot;-&quot;??_);_(@_)"/>
    <numFmt numFmtId="185" formatCode="0.0"/>
    <numFmt numFmtId="186" formatCode="_(* #,##0.000_);_(* \(#,##0.000\);_(* &quot;-&quot;??_);_(@_)"/>
    <numFmt numFmtId="187" formatCode="_-* #,##0_-;\-* #,##0_-;_-* &quot;-&quot;??_-;_-@_-"/>
    <numFmt numFmtId="188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vertical="center"/>
    </xf>
    <xf numFmtId="0" fontId="11" fillId="0" borderId="15" xfId="72" applyFont="1" applyFill="1" applyBorder="1" applyAlignment="1">
      <alignment horizontal="center" vertical="center" wrapText="1"/>
      <protection/>
    </xf>
    <xf numFmtId="0" fontId="11" fillId="0" borderId="16" xfId="72" applyFont="1" applyFill="1" applyBorder="1" applyAlignment="1">
      <alignment horizontal="left" vertical="center" wrapText="1"/>
      <protection/>
    </xf>
    <xf numFmtId="0" fontId="8" fillId="0" borderId="15" xfId="72" applyFont="1" applyFill="1" applyBorder="1" applyAlignment="1">
      <alignment horizontal="center" vertical="center" wrapText="1"/>
      <protection/>
    </xf>
    <xf numFmtId="0" fontId="8" fillId="0" borderId="16" xfId="72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/>
    </xf>
    <xf numFmtId="0" fontId="8" fillId="0" borderId="16" xfId="72" applyFont="1" applyFill="1" applyBorder="1" applyAlignment="1">
      <alignment horizontal="left" vertical="center" wrapText="1"/>
      <protection/>
    </xf>
    <xf numFmtId="3" fontId="8" fillId="0" borderId="16" xfId="72" applyNumberFormat="1" applyFont="1" applyFill="1" applyBorder="1" applyAlignment="1">
      <alignment horizontal="left" vertical="center" wrapText="1"/>
      <protection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15" xfId="72" applyFont="1" applyFill="1" applyBorder="1" applyAlignment="1" quotePrefix="1">
      <alignment horizontal="center" vertical="center" wrapText="1"/>
      <protection/>
    </xf>
    <xf numFmtId="3" fontId="8" fillId="0" borderId="15" xfId="72" applyNumberFormat="1" applyFont="1" applyFill="1" applyBorder="1" applyAlignment="1">
      <alignment horizontal="center" vertical="center" wrapText="1"/>
      <protection/>
    </xf>
    <xf numFmtId="182" fontId="8" fillId="0" borderId="16" xfId="72" applyNumberFormat="1" applyFont="1" applyFill="1" applyBorder="1" applyAlignment="1">
      <alignment horizontal="left" vertical="center" wrapText="1"/>
      <protection/>
    </xf>
    <xf numFmtId="0" fontId="11" fillId="0" borderId="16" xfId="72" applyFont="1" applyFill="1" applyBorder="1" applyAlignment="1">
      <alignment vertical="center" wrapText="1"/>
      <protection/>
    </xf>
    <xf numFmtId="0" fontId="8" fillId="0" borderId="17" xfId="72" applyFont="1" applyFill="1" applyBorder="1" applyAlignment="1">
      <alignment horizontal="center" vertical="center" wrapText="1"/>
      <protection/>
    </xf>
    <xf numFmtId="0" fontId="8" fillId="0" borderId="18" xfId="72" applyFont="1" applyFill="1" applyBorder="1" applyAlignment="1">
      <alignment vertical="center" wrapText="1"/>
      <protection/>
    </xf>
    <xf numFmtId="0" fontId="11" fillId="0" borderId="19" xfId="72" applyFont="1" applyFill="1" applyBorder="1" applyAlignment="1">
      <alignment horizontal="center" vertical="center" wrapText="1"/>
      <protection/>
    </xf>
    <xf numFmtId="0" fontId="11" fillId="0" borderId="20" xfId="72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3" fontId="8" fillId="0" borderId="16" xfId="41" applyNumberFormat="1" applyFont="1" applyFill="1" applyBorder="1" applyAlignment="1">
      <alignment vertical="center"/>
    </xf>
    <xf numFmtId="3" fontId="8" fillId="0" borderId="21" xfId="41" applyNumberFormat="1" applyFont="1" applyFill="1" applyBorder="1" applyAlignment="1">
      <alignment vertical="center"/>
    </xf>
    <xf numFmtId="3" fontId="11" fillId="0" borderId="16" xfId="41" applyNumberFormat="1" applyFont="1" applyFill="1" applyBorder="1" applyAlignment="1">
      <alignment vertical="center"/>
    </xf>
    <xf numFmtId="3" fontId="8" fillId="0" borderId="18" xfId="41" applyNumberFormat="1" applyFont="1" applyFill="1" applyBorder="1" applyAlignment="1">
      <alignment vertical="center"/>
    </xf>
    <xf numFmtId="3" fontId="8" fillId="0" borderId="22" xfId="41" applyNumberFormat="1" applyFont="1" applyFill="1" applyBorder="1" applyAlignment="1">
      <alignment vertical="center"/>
    </xf>
    <xf numFmtId="3" fontId="11" fillId="0" borderId="20" xfId="41" applyNumberFormat="1" applyFont="1" applyFill="1" applyBorder="1" applyAlignment="1">
      <alignment vertical="center"/>
    </xf>
    <xf numFmtId="3" fontId="11" fillId="0" borderId="23" xfId="41" applyNumberFormat="1" applyFont="1" applyFill="1" applyBorder="1" applyAlignment="1">
      <alignment vertical="center"/>
    </xf>
    <xf numFmtId="3" fontId="11" fillId="0" borderId="14" xfId="41" applyNumberFormat="1" applyFont="1" applyFill="1" applyBorder="1" applyAlignment="1">
      <alignment vertical="center"/>
    </xf>
    <xf numFmtId="3" fontId="11" fillId="0" borderId="24" xfId="41" applyNumberFormat="1" applyFont="1" applyFill="1" applyBorder="1" applyAlignment="1">
      <alignment vertical="center"/>
    </xf>
    <xf numFmtId="3" fontId="11" fillId="0" borderId="21" xfId="4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3 2" xfId="44"/>
    <cellStyle name="Comma 10 4 2" xfId="45"/>
    <cellStyle name="Comma 12" xfId="46"/>
    <cellStyle name="Comma 13" xfId="47"/>
    <cellStyle name="Comma 2 2 2 2 2 2" xfId="48"/>
    <cellStyle name="Comma 2 5 3 2" xfId="49"/>
    <cellStyle name="Comma 22 18" xfId="50"/>
    <cellStyle name="Comma 3 2 2" xfId="51"/>
    <cellStyle name="Comma 3 4" xfId="52"/>
    <cellStyle name="Comma 6 2" xfId="53"/>
    <cellStyle name="Currency" xfId="54"/>
    <cellStyle name="Currency [0]" xfId="55"/>
    <cellStyle name="Check Cell" xfId="56"/>
    <cellStyle name="Explanatory Text" xfId="57"/>
    <cellStyle name="f_Danhmuc_Quyhoach2009 2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5" xfId="67"/>
    <cellStyle name="Normal 2 2 2" xfId="68"/>
    <cellStyle name="Normal 2 4" xfId="69"/>
    <cellStyle name="Normal 3 2" xfId="70"/>
    <cellStyle name="Normal 6 2" xfId="71"/>
    <cellStyle name="Normal_Sheet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80" zoomScaleNormal="80" zoomScalePageLayoutView="0" workbookViewId="0" topLeftCell="A1">
      <selection activeCell="A4" sqref="A4:O4"/>
    </sheetView>
  </sheetViews>
  <sheetFormatPr defaultColWidth="5.00390625" defaultRowHeight="15"/>
  <cols>
    <col min="1" max="1" width="5.00390625" style="1" customWidth="1"/>
    <col min="2" max="2" width="30.7109375" style="1" customWidth="1"/>
    <col min="3" max="3" width="13.140625" style="1" customWidth="1"/>
    <col min="4" max="4" width="12.421875" style="1" bestFit="1" customWidth="1"/>
    <col min="5" max="5" width="11.28125" style="1" bestFit="1" customWidth="1"/>
    <col min="6" max="6" width="9.8515625" style="1" customWidth="1"/>
    <col min="7" max="7" width="10.8515625" style="1" customWidth="1"/>
    <col min="8" max="8" width="10.140625" style="1" customWidth="1"/>
    <col min="9" max="9" width="11.28125" style="1" bestFit="1" customWidth="1"/>
    <col min="10" max="10" width="10.140625" style="1" bestFit="1" customWidth="1"/>
    <col min="11" max="11" width="11.140625" style="1" customWidth="1"/>
    <col min="12" max="13" width="10.28125" style="1" customWidth="1"/>
    <col min="14" max="14" width="11.57421875" style="3" customWidth="1"/>
    <col min="15" max="15" width="10.00390625" style="1" customWidth="1"/>
    <col min="16" max="16" width="9.140625" style="1" customWidth="1"/>
    <col min="17" max="17" width="19.8515625" style="1" customWidth="1"/>
    <col min="18" max="254" width="9.140625" style="1" customWidth="1"/>
    <col min="255" max="16384" width="5.00390625" style="1" customWidth="1"/>
  </cols>
  <sheetData>
    <row r="1" spans="1:15" ht="16.5">
      <c r="A1" s="43" t="s">
        <v>8</v>
      </c>
      <c r="B1" s="43"/>
      <c r="C1" s="43"/>
      <c r="D1" s="43"/>
      <c r="M1" s="46" t="s">
        <v>104</v>
      </c>
      <c r="N1" s="46"/>
      <c r="O1" s="46"/>
    </row>
    <row r="2" spans="1:15" ht="22.5" customHeight="1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28" customFormat="1" ht="19.5" customHeight="1">
      <c r="A3" s="44" t="s">
        <v>106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8" customFormat="1" ht="19.5" customHeight="1">
      <c r="A4" s="44" t="s">
        <v>133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6.5">
      <c r="A5" s="42" t="s">
        <v>105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2" customFormat="1" ht="17.25" customHeight="1">
      <c r="A6" s="48" t="s">
        <v>0</v>
      </c>
      <c r="B6" s="41" t="s">
        <v>31</v>
      </c>
      <c r="C6" s="41" t="s">
        <v>22</v>
      </c>
      <c r="D6" s="41" t="s">
        <v>32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7"/>
    </row>
    <row r="7" spans="1:15" s="2" customFormat="1" ht="17.25" customHeight="1">
      <c r="A7" s="49"/>
      <c r="B7" s="39"/>
      <c r="C7" s="39"/>
      <c r="D7" s="39" t="s">
        <v>33</v>
      </c>
      <c r="E7" s="39" t="s">
        <v>34</v>
      </c>
      <c r="F7" s="39" t="s">
        <v>35</v>
      </c>
      <c r="G7" s="39" t="s">
        <v>36</v>
      </c>
      <c r="H7" s="39" t="s">
        <v>37</v>
      </c>
      <c r="I7" s="39" t="s">
        <v>38</v>
      </c>
      <c r="J7" s="39" t="s">
        <v>39</v>
      </c>
      <c r="K7" s="39" t="s">
        <v>40</v>
      </c>
      <c r="L7" s="39" t="s">
        <v>32</v>
      </c>
      <c r="M7" s="39"/>
      <c r="N7" s="39" t="s">
        <v>41</v>
      </c>
      <c r="O7" s="45" t="s">
        <v>42</v>
      </c>
    </row>
    <row r="8" spans="1:15" s="2" customFormat="1" ht="123.75" customHeight="1">
      <c r="A8" s="49"/>
      <c r="B8" s="39"/>
      <c r="C8" s="39"/>
      <c r="D8" s="39"/>
      <c r="E8" s="39"/>
      <c r="F8" s="39"/>
      <c r="G8" s="39"/>
      <c r="H8" s="39"/>
      <c r="I8" s="39"/>
      <c r="J8" s="39"/>
      <c r="K8" s="39"/>
      <c r="L8" s="4" t="s">
        <v>43</v>
      </c>
      <c r="M8" s="4" t="s">
        <v>44</v>
      </c>
      <c r="N8" s="39"/>
      <c r="O8" s="45"/>
    </row>
    <row r="9" spans="1:15" s="2" customFormat="1" ht="16.5" customHeight="1">
      <c r="A9" s="5" t="s">
        <v>1</v>
      </c>
      <c r="B9" s="6" t="s">
        <v>5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7">
        <v>13</v>
      </c>
    </row>
    <row r="10" spans="1:17" ht="18.75" customHeight="1">
      <c r="A10" s="8"/>
      <c r="B10" s="9" t="s">
        <v>22</v>
      </c>
      <c r="C10" s="31">
        <f>SUM(D10:K10)+N10+O10</f>
        <v>1862125.992</v>
      </c>
      <c r="D10" s="36">
        <f aca="true" t="shared" si="0" ref="D10:O10">D11+D66+D72+D78+D89</f>
        <v>707879.992</v>
      </c>
      <c r="E10" s="36">
        <f t="shared" si="0"/>
        <v>18000</v>
      </c>
      <c r="F10" s="36">
        <f t="shared" si="0"/>
        <v>72604</v>
      </c>
      <c r="G10" s="36">
        <f t="shared" si="0"/>
        <v>92580</v>
      </c>
      <c r="H10" s="36">
        <f t="shared" si="0"/>
        <v>22068</v>
      </c>
      <c r="I10" s="36">
        <f t="shared" si="0"/>
        <v>15138</v>
      </c>
      <c r="J10" s="36">
        <f t="shared" si="0"/>
        <v>3478</v>
      </c>
      <c r="K10" s="36">
        <f t="shared" si="0"/>
        <v>239160</v>
      </c>
      <c r="L10" s="36">
        <f t="shared" si="0"/>
        <v>34288</v>
      </c>
      <c r="M10" s="36">
        <f t="shared" si="0"/>
        <v>61718</v>
      </c>
      <c r="N10" s="36">
        <f t="shared" si="0"/>
        <v>633480</v>
      </c>
      <c r="O10" s="37">
        <f t="shared" si="0"/>
        <v>57738</v>
      </c>
      <c r="Q10" s="10"/>
    </row>
    <row r="11" spans="1:17" ht="30" customHeight="1">
      <c r="A11" s="11" t="s">
        <v>1</v>
      </c>
      <c r="B11" s="12" t="s">
        <v>45</v>
      </c>
      <c r="C11" s="31">
        <f>SUM(D11:K11)+N11+O11</f>
        <v>1627708.992</v>
      </c>
      <c r="D11" s="31">
        <f>D12+D14+D43</f>
        <v>686992.992</v>
      </c>
      <c r="E11" s="31">
        <f aca="true" t="shared" si="1" ref="E11:O11">E12+E14+E43</f>
        <v>18000</v>
      </c>
      <c r="F11" s="31">
        <f t="shared" si="1"/>
        <v>72604</v>
      </c>
      <c r="G11" s="31">
        <f t="shared" si="1"/>
        <v>78300</v>
      </c>
      <c r="H11" s="31">
        <f t="shared" si="1"/>
        <v>0</v>
      </c>
      <c r="I11" s="31">
        <f t="shared" si="1"/>
        <v>15138</v>
      </c>
      <c r="J11" s="31">
        <f t="shared" si="1"/>
        <v>3078</v>
      </c>
      <c r="K11" s="31">
        <f t="shared" si="1"/>
        <v>239160</v>
      </c>
      <c r="L11" s="31">
        <f t="shared" si="1"/>
        <v>34288</v>
      </c>
      <c r="M11" s="31">
        <f t="shared" si="1"/>
        <v>61718</v>
      </c>
      <c r="N11" s="31">
        <f t="shared" si="1"/>
        <v>457598</v>
      </c>
      <c r="O11" s="38">
        <f t="shared" si="1"/>
        <v>56838</v>
      </c>
      <c r="Q11" s="10"/>
    </row>
    <row r="12" spans="1:17" ht="16.5" customHeight="1">
      <c r="A12" s="11" t="s">
        <v>2</v>
      </c>
      <c r="B12" s="12" t="s">
        <v>46</v>
      </c>
      <c r="C12" s="31">
        <f aca="true" t="shared" si="2" ref="C12:C73">SUM(D12:K12)+N12+O12</f>
        <v>133691</v>
      </c>
      <c r="D12" s="31">
        <f>D13</f>
        <v>0</v>
      </c>
      <c r="E12" s="31">
        <f aca="true" t="shared" si="3" ref="E12:O12">E13</f>
        <v>0</v>
      </c>
      <c r="F12" s="31">
        <f t="shared" si="3"/>
        <v>0</v>
      </c>
      <c r="G12" s="31">
        <f t="shared" si="3"/>
        <v>11390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25000</v>
      </c>
      <c r="L12" s="31">
        <f t="shared" si="3"/>
        <v>0</v>
      </c>
      <c r="M12" s="31">
        <f t="shared" si="3"/>
        <v>0</v>
      </c>
      <c r="N12" s="31">
        <f t="shared" si="3"/>
        <v>96901</v>
      </c>
      <c r="O12" s="38">
        <f t="shared" si="3"/>
        <v>400</v>
      </c>
      <c r="Q12" s="10"/>
    </row>
    <row r="13" spans="1:15" ht="16.5" customHeight="1">
      <c r="A13" s="13">
        <v>1</v>
      </c>
      <c r="B13" s="14" t="s">
        <v>107</v>
      </c>
      <c r="C13" s="29">
        <f t="shared" si="2"/>
        <v>133691</v>
      </c>
      <c r="D13" s="29"/>
      <c r="E13" s="29"/>
      <c r="F13" s="29"/>
      <c r="G13" s="29">
        <v>11390</v>
      </c>
      <c r="H13" s="29"/>
      <c r="I13" s="29"/>
      <c r="J13" s="29"/>
      <c r="K13" s="29">
        <v>25000</v>
      </c>
      <c r="L13" s="29"/>
      <c r="M13" s="29"/>
      <c r="N13" s="29">
        <v>96901</v>
      </c>
      <c r="O13" s="30">
        <v>400</v>
      </c>
    </row>
    <row r="14" spans="1:15" ht="16.5" customHeight="1">
      <c r="A14" s="11" t="s">
        <v>3</v>
      </c>
      <c r="B14" s="12" t="s">
        <v>47</v>
      </c>
      <c r="C14" s="31">
        <f t="shared" si="2"/>
        <v>44064</v>
      </c>
      <c r="D14" s="31">
        <f>D15+D21+D28</f>
        <v>0</v>
      </c>
      <c r="E14" s="31">
        <f aca="true" t="shared" si="4" ref="E14:O14">E15+E21+E28</f>
        <v>0</v>
      </c>
      <c r="F14" s="31">
        <f t="shared" si="4"/>
        <v>0</v>
      </c>
      <c r="G14" s="31">
        <f t="shared" si="4"/>
        <v>1662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42402</v>
      </c>
      <c r="O14" s="38">
        <f t="shared" si="4"/>
        <v>0</v>
      </c>
    </row>
    <row r="15" spans="1:15" s="15" customFormat="1" ht="29.25" customHeight="1">
      <c r="A15" s="11">
        <v>1</v>
      </c>
      <c r="B15" s="12" t="s">
        <v>108</v>
      </c>
      <c r="C15" s="31">
        <f t="shared" si="2"/>
        <v>30398</v>
      </c>
      <c r="D15" s="31">
        <f>SUM(D16:D20)</f>
        <v>0</v>
      </c>
      <c r="E15" s="31">
        <f aca="true" t="shared" si="5" ref="E15:O15">SUM(E16:E20)</f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30398</v>
      </c>
      <c r="O15" s="38">
        <f t="shared" si="5"/>
        <v>0</v>
      </c>
    </row>
    <row r="16" spans="1:15" ht="16.5" customHeight="1">
      <c r="A16" s="13" t="s">
        <v>9</v>
      </c>
      <c r="B16" s="16" t="s">
        <v>48</v>
      </c>
      <c r="C16" s="29">
        <f t="shared" si="2"/>
        <v>8283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8283</v>
      </c>
      <c r="O16" s="30"/>
    </row>
    <row r="17" spans="1:15" ht="16.5" customHeight="1">
      <c r="A17" s="13" t="s">
        <v>10</v>
      </c>
      <c r="B17" s="16" t="s">
        <v>49</v>
      </c>
      <c r="C17" s="29">
        <f t="shared" si="2"/>
        <v>5734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5734</v>
      </c>
      <c r="O17" s="30"/>
    </row>
    <row r="18" spans="1:15" ht="16.5" customHeight="1">
      <c r="A18" s="13" t="s">
        <v>11</v>
      </c>
      <c r="B18" s="16" t="s">
        <v>50</v>
      </c>
      <c r="C18" s="29">
        <f t="shared" si="2"/>
        <v>8354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f>6359+1995</f>
        <v>8354</v>
      </c>
      <c r="O18" s="30"/>
    </row>
    <row r="19" spans="1:15" ht="16.5" customHeight="1">
      <c r="A19" s="13" t="s">
        <v>12</v>
      </c>
      <c r="B19" s="16" t="s">
        <v>109</v>
      </c>
      <c r="C19" s="29">
        <f t="shared" si="2"/>
        <v>4938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4938</v>
      </c>
      <c r="O19" s="30"/>
    </row>
    <row r="20" spans="1:15" ht="16.5" customHeight="1">
      <c r="A20" s="13" t="s">
        <v>13</v>
      </c>
      <c r="B20" s="16" t="s">
        <v>110</v>
      </c>
      <c r="C20" s="29">
        <f t="shared" si="2"/>
        <v>3089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>
        <v>3089</v>
      </c>
      <c r="O20" s="30"/>
    </row>
    <row r="21" spans="1:15" s="15" customFormat="1" ht="16.5" customHeight="1">
      <c r="A21" s="11">
        <v>2</v>
      </c>
      <c r="B21" s="12" t="s">
        <v>51</v>
      </c>
      <c r="C21" s="31">
        <f t="shared" si="2"/>
        <v>12812</v>
      </c>
      <c r="D21" s="31">
        <f>SUM(D22:D27)</f>
        <v>0</v>
      </c>
      <c r="E21" s="31">
        <f aca="true" t="shared" si="6" ref="E21:O21">SUM(E22:E27)</f>
        <v>0</v>
      </c>
      <c r="F21" s="31">
        <f t="shared" si="6"/>
        <v>0</v>
      </c>
      <c r="G21" s="31">
        <f t="shared" si="6"/>
        <v>1662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11150</v>
      </c>
      <c r="O21" s="38">
        <f t="shared" si="6"/>
        <v>0</v>
      </c>
    </row>
    <row r="22" spans="1:15" ht="16.5" customHeight="1">
      <c r="A22" s="13" t="s">
        <v>14</v>
      </c>
      <c r="B22" s="17" t="s">
        <v>52</v>
      </c>
      <c r="C22" s="29">
        <f t="shared" si="2"/>
        <v>4336</v>
      </c>
      <c r="D22" s="29"/>
      <c r="E22" s="29"/>
      <c r="F22" s="29"/>
      <c r="G22" s="29">
        <v>1662</v>
      </c>
      <c r="H22" s="29"/>
      <c r="I22" s="29"/>
      <c r="J22" s="29"/>
      <c r="K22" s="29"/>
      <c r="L22" s="29"/>
      <c r="M22" s="29"/>
      <c r="N22" s="29">
        <v>2674</v>
      </c>
      <c r="O22" s="30"/>
    </row>
    <row r="23" spans="1:15" ht="16.5" customHeight="1">
      <c r="A23" s="13" t="s">
        <v>15</v>
      </c>
      <c r="B23" s="16" t="s">
        <v>111</v>
      </c>
      <c r="C23" s="29">
        <f t="shared" si="2"/>
        <v>2535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>
        <v>2535</v>
      </c>
      <c r="O23" s="30"/>
    </row>
    <row r="24" spans="1:15" ht="16.5" customHeight="1">
      <c r="A24" s="13" t="s">
        <v>16</v>
      </c>
      <c r="B24" s="16" t="s">
        <v>112</v>
      </c>
      <c r="C24" s="29">
        <f t="shared" si="2"/>
        <v>2982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2982</v>
      </c>
      <c r="O24" s="30"/>
    </row>
    <row r="25" spans="1:15" ht="16.5" customHeight="1">
      <c r="A25" s="13" t="s">
        <v>17</v>
      </c>
      <c r="B25" s="16" t="s">
        <v>113</v>
      </c>
      <c r="C25" s="29">
        <f t="shared" si="2"/>
        <v>928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>
        <v>928</v>
      </c>
      <c r="O25" s="30"/>
    </row>
    <row r="26" spans="1:15" ht="16.5" customHeight="1">
      <c r="A26" s="13" t="s">
        <v>18</v>
      </c>
      <c r="B26" s="16" t="s">
        <v>114</v>
      </c>
      <c r="C26" s="29">
        <f t="shared" si="2"/>
        <v>1521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1521</v>
      </c>
      <c r="O26" s="30"/>
    </row>
    <row r="27" spans="1:15" ht="16.5" customHeight="1">
      <c r="A27" s="13" t="s">
        <v>100</v>
      </c>
      <c r="B27" s="16" t="s">
        <v>115</v>
      </c>
      <c r="C27" s="29">
        <f t="shared" si="2"/>
        <v>510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v>510</v>
      </c>
      <c r="O27" s="30"/>
    </row>
    <row r="28" spans="1:15" s="15" customFormat="1" ht="16.5" customHeight="1">
      <c r="A28" s="11">
        <v>3</v>
      </c>
      <c r="B28" s="12" t="s">
        <v>53</v>
      </c>
      <c r="C28" s="31">
        <f t="shared" si="2"/>
        <v>854</v>
      </c>
      <c r="D28" s="31">
        <f>SUM(D29:D42)</f>
        <v>0</v>
      </c>
      <c r="E28" s="31">
        <f aca="true" t="shared" si="7" ref="E28:O28">SUM(E29:E42)</f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854</v>
      </c>
      <c r="O28" s="31">
        <f t="shared" si="7"/>
        <v>0</v>
      </c>
    </row>
    <row r="29" spans="1:15" ht="16.5" customHeight="1">
      <c r="A29" s="13" t="s">
        <v>19</v>
      </c>
      <c r="B29" s="17" t="s">
        <v>116</v>
      </c>
      <c r="C29" s="29">
        <f t="shared" si="2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16.5" customHeight="1">
      <c r="A30" s="13" t="s">
        <v>20</v>
      </c>
      <c r="B30" s="18" t="s">
        <v>54</v>
      </c>
      <c r="C30" s="29">
        <f t="shared" si="2"/>
        <v>65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>
        <v>65</v>
      </c>
      <c r="O30" s="30"/>
    </row>
    <row r="31" spans="1:15" ht="16.5" customHeight="1">
      <c r="A31" s="13" t="s">
        <v>21</v>
      </c>
      <c r="B31" s="18" t="s">
        <v>55</v>
      </c>
      <c r="C31" s="29">
        <f t="shared" si="2"/>
        <v>108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>
        <v>108</v>
      </c>
      <c r="O31" s="30"/>
    </row>
    <row r="32" spans="1:15" ht="16.5" customHeight="1">
      <c r="A32" s="13" t="s">
        <v>23</v>
      </c>
      <c r="B32" s="19" t="s">
        <v>117</v>
      </c>
      <c r="C32" s="29">
        <f t="shared" si="2"/>
        <v>137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>
        <v>137</v>
      </c>
      <c r="O32" s="30"/>
    </row>
    <row r="33" spans="1:15" ht="16.5" customHeight="1">
      <c r="A33" s="13" t="s">
        <v>24</v>
      </c>
      <c r="B33" s="18" t="s">
        <v>56</v>
      </c>
      <c r="C33" s="29">
        <f t="shared" si="2"/>
        <v>44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>
        <v>44</v>
      </c>
      <c r="O33" s="30"/>
    </row>
    <row r="34" spans="1:15" ht="16.5" customHeight="1">
      <c r="A34" s="13" t="s">
        <v>25</v>
      </c>
      <c r="B34" s="18" t="s">
        <v>57</v>
      </c>
      <c r="C34" s="29">
        <f t="shared" si="2"/>
        <v>152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>
        <v>152</v>
      </c>
      <c r="O34" s="30"/>
    </row>
    <row r="35" spans="1:15" ht="16.5" customHeight="1">
      <c r="A35" s="13" t="s">
        <v>26</v>
      </c>
      <c r="B35" s="19" t="s">
        <v>118</v>
      </c>
      <c r="C35" s="29">
        <f t="shared" si="2"/>
        <v>152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>
        <v>152</v>
      </c>
      <c r="O35" s="30"/>
    </row>
    <row r="36" spans="1:15" ht="16.5" customHeight="1">
      <c r="A36" s="13" t="s">
        <v>27</v>
      </c>
      <c r="B36" s="19" t="s">
        <v>58</v>
      </c>
      <c r="C36" s="29">
        <f t="shared" si="2"/>
        <v>87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>
        <v>87</v>
      </c>
      <c r="O36" s="30"/>
    </row>
    <row r="37" spans="1:15" ht="30.75" customHeight="1">
      <c r="A37" s="13" t="s">
        <v>28</v>
      </c>
      <c r="B37" s="18" t="s">
        <v>95</v>
      </c>
      <c r="C37" s="29">
        <f t="shared" si="2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1:15" ht="16.5" customHeight="1">
      <c r="A38" s="13" t="s">
        <v>29</v>
      </c>
      <c r="B38" s="18" t="s">
        <v>119</v>
      </c>
      <c r="C38" s="29">
        <f t="shared" si="2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/>
    </row>
    <row r="39" spans="1:15" ht="29.25" customHeight="1">
      <c r="A39" s="13" t="s">
        <v>30</v>
      </c>
      <c r="B39" s="18" t="s">
        <v>96</v>
      </c>
      <c r="C39" s="29">
        <f t="shared" si="2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</row>
    <row r="40" spans="1:15" ht="29.25" customHeight="1">
      <c r="A40" s="13" t="s">
        <v>98</v>
      </c>
      <c r="B40" s="18" t="s">
        <v>120</v>
      </c>
      <c r="C40" s="29">
        <f t="shared" si="2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</row>
    <row r="41" spans="1:15" ht="16.5" customHeight="1">
      <c r="A41" s="13" t="s">
        <v>99</v>
      </c>
      <c r="B41" s="18" t="s">
        <v>121</v>
      </c>
      <c r="C41" s="29">
        <f t="shared" si="2"/>
        <v>65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>
        <v>65</v>
      </c>
      <c r="O41" s="30"/>
    </row>
    <row r="42" spans="1:15" ht="16.5" customHeight="1">
      <c r="A42" s="13" t="s">
        <v>101</v>
      </c>
      <c r="B42" s="18" t="s">
        <v>102</v>
      </c>
      <c r="C42" s="29">
        <f t="shared" si="2"/>
        <v>44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>
        <v>44</v>
      </c>
      <c r="O42" s="30"/>
    </row>
    <row r="43" spans="1:15" ht="46.5" customHeight="1">
      <c r="A43" s="11" t="s">
        <v>4</v>
      </c>
      <c r="B43" s="12" t="s">
        <v>59</v>
      </c>
      <c r="C43" s="31">
        <f t="shared" si="2"/>
        <v>1449953.992</v>
      </c>
      <c r="D43" s="31">
        <f aca="true" t="shared" si="8" ref="D43:O43">SUM(D44:D65)</f>
        <v>686992.992</v>
      </c>
      <c r="E43" s="31">
        <f t="shared" si="8"/>
        <v>18000</v>
      </c>
      <c r="F43" s="31">
        <f t="shared" si="8"/>
        <v>72604</v>
      </c>
      <c r="G43" s="31">
        <f t="shared" si="8"/>
        <v>65248</v>
      </c>
      <c r="H43" s="31">
        <f t="shared" si="8"/>
        <v>0</v>
      </c>
      <c r="I43" s="31">
        <f t="shared" si="8"/>
        <v>15138</v>
      </c>
      <c r="J43" s="31">
        <f t="shared" si="8"/>
        <v>3078</v>
      </c>
      <c r="K43" s="31">
        <f t="shared" si="8"/>
        <v>214160</v>
      </c>
      <c r="L43" s="31">
        <f t="shared" si="8"/>
        <v>34288</v>
      </c>
      <c r="M43" s="31">
        <f t="shared" si="8"/>
        <v>61718</v>
      </c>
      <c r="N43" s="31">
        <f t="shared" si="8"/>
        <v>318295</v>
      </c>
      <c r="O43" s="31">
        <f t="shared" si="8"/>
        <v>56438</v>
      </c>
    </row>
    <row r="44" spans="1:17" ht="16.5" customHeight="1">
      <c r="A44" s="13">
        <v>1</v>
      </c>
      <c r="B44" s="16" t="s">
        <v>122</v>
      </c>
      <c r="C44" s="29">
        <f t="shared" si="2"/>
        <v>120342</v>
      </c>
      <c r="D44" s="29"/>
      <c r="E44" s="29"/>
      <c r="F44" s="29"/>
      <c r="G44" s="29"/>
      <c r="H44" s="29"/>
      <c r="I44" s="29"/>
      <c r="J44" s="29">
        <v>74</v>
      </c>
      <c r="K44" s="29">
        <f>SUM(L44:M44)</f>
        <v>61718</v>
      </c>
      <c r="L44" s="29"/>
      <c r="M44" s="29">
        <f>30877+11921+18420+500</f>
        <v>61718</v>
      </c>
      <c r="N44" s="29">
        <v>58550</v>
      </c>
      <c r="O44" s="30"/>
      <c r="Q44" s="10"/>
    </row>
    <row r="45" spans="1:17" ht="16.5" customHeight="1">
      <c r="A45" s="20">
        <v>2</v>
      </c>
      <c r="B45" s="14" t="s">
        <v>60</v>
      </c>
      <c r="C45" s="29">
        <f t="shared" si="2"/>
        <v>43021</v>
      </c>
      <c r="D45" s="29"/>
      <c r="E45" s="29"/>
      <c r="F45" s="29"/>
      <c r="G45" s="29"/>
      <c r="H45" s="29"/>
      <c r="I45" s="29"/>
      <c r="J45" s="29">
        <f>2505</f>
        <v>2505</v>
      </c>
      <c r="K45" s="29">
        <f>16544+8049</f>
        <v>24593</v>
      </c>
      <c r="L45" s="29"/>
      <c r="M45" s="29"/>
      <c r="N45" s="29">
        <v>15923</v>
      </c>
      <c r="O45" s="30"/>
      <c r="Q45" s="10"/>
    </row>
    <row r="46" spans="1:17" ht="16.5" customHeight="1">
      <c r="A46" s="13">
        <v>3</v>
      </c>
      <c r="B46" s="16" t="s">
        <v>123</v>
      </c>
      <c r="C46" s="29">
        <f>SUM(D46:K46)+N46+O46</f>
        <v>46874</v>
      </c>
      <c r="D46" s="29"/>
      <c r="E46" s="29"/>
      <c r="F46" s="29"/>
      <c r="G46" s="29"/>
      <c r="H46" s="29"/>
      <c r="I46" s="29"/>
      <c r="J46" s="29"/>
      <c r="K46" s="29">
        <f>SUM(L46:M46)</f>
        <v>34288</v>
      </c>
      <c r="L46" s="29">
        <v>34288</v>
      </c>
      <c r="M46" s="29"/>
      <c r="N46" s="29">
        <v>12586</v>
      </c>
      <c r="O46" s="30"/>
      <c r="Q46" s="10"/>
    </row>
    <row r="47" spans="1:17" ht="16.5" customHeight="1">
      <c r="A47" s="13">
        <v>4</v>
      </c>
      <c r="B47" s="16" t="s">
        <v>61</v>
      </c>
      <c r="C47" s="29">
        <f t="shared" si="2"/>
        <v>689583.992</v>
      </c>
      <c r="D47" s="29">
        <f>638128.992+9913+30584</f>
        <v>678625.992</v>
      </c>
      <c r="E47" s="29"/>
      <c r="F47" s="29"/>
      <c r="G47" s="29"/>
      <c r="H47" s="29"/>
      <c r="I47" s="29"/>
      <c r="J47" s="29"/>
      <c r="K47" s="29"/>
      <c r="L47" s="29"/>
      <c r="M47" s="29"/>
      <c r="N47" s="29">
        <v>10958</v>
      </c>
      <c r="O47" s="30"/>
      <c r="Q47" s="10"/>
    </row>
    <row r="48" spans="1:17" ht="16.5" customHeight="1">
      <c r="A48" s="13">
        <v>5</v>
      </c>
      <c r="B48" s="16" t="s">
        <v>62</v>
      </c>
      <c r="C48" s="29">
        <f t="shared" si="2"/>
        <v>95699</v>
      </c>
      <c r="D48" s="29">
        <v>8367</v>
      </c>
      <c r="E48" s="29"/>
      <c r="F48" s="29">
        <v>72604</v>
      </c>
      <c r="G48" s="29"/>
      <c r="H48" s="29"/>
      <c r="I48" s="29"/>
      <c r="J48" s="29">
        <v>332</v>
      </c>
      <c r="K48" s="29"/>
      <c r="L48" s="29"/>
      <c r="M48" s="29"/>
      <c r="N48" s="29">
        <v>14396</v>
      </c>
      <c r="O48" s="30"/>
      <c r="Q48" s="10"/>
    </row>
    <row r="49" spans="1:17" ht="16.5" customHeight="1">
      <c r="A49" s="13">
        <v>6</v>
      </c>
      <c r="B49" s="16" t="s">
        <v>124</v>
      </c>
      <c r="C49" s="29">
        <f t="shared" si="2"/>
        <v>67649</v>
      </c>
      <c r="D49" s="29"/>
      <c r="E49" s="29"/>
      <c r="F49" s="29"/>
      <c r="G49" s="29"/>
      <c r="H49" s="29"/>
      <c r="I49" s="29"/>
      <c r="J49" s="29">
        <v>167</v>
      </c>
      <c r="K49" s="29"/>
      <c r="L49" s="29"/>
      <c r="M49" s="29"/>
      <c r="N49" s="29">
        <v>11544</v>
      </c>
      <c r="O49" s="30">
        <v>55938</v>
      </c>
      <c r="Q49" s="10"/>
    </row>
    <row r="50" spans="1:17" ht="16.5" customHeight="1">
      <c r="A50" s="13">
        <v>7</v>
      </c>
      <c r="B50" s="14" t="s">
        <v>63</v>
      </c>
      <c r="C50" s="29">
        <f t="shared" si="2"/>
        <v>34608</v>
      </c>
      <c r="D50" s="29"/>
      <c r="E50" s="29">
        <v>18000</v>
      </c>
      <c r="F50" s="29"/>
      <c r="G50" s="29"/>
      <c r="H50" s="29"/>
      <c r="I50" s="29"/>
      <c r="J50" s="29"/>
      <c r="K50" s="29">
        <v>2940</v>
      </c>
      <c r="L50" s="29"/>
      <c r="M50" s="29"/>
      <c r="N50" s="29">
        <v>13668</v>
      </c>
      <c r="O50" s="30"/>
      <c r="Q50" s="10"/>
    </row>
    <row r="51" spans="1:17" ht="16.5" customHeight="1">
      <c r="A51" s="21">
        <v>8</v>
      </c>
      <c r="B51" s="22" t="s">
        <v>64</v>
      </c>
      <c r="C51" s="29">
        <f t="shared" si="2"/>
        <v>24883</v>
      </c>
      <c r="D51" s="29"/>
      <c r="E51" s="29"/>
      <c r="F51" s="29"/>
      <c r="G51" s="29"/>
      <c r="H51" s="29"/>
      <c r="I51" s="29"/>
      <c r="J51" s="29"/>
      <c r="K51" s="29">
        <v>17719</v>
      </c>
      <c r="L51" s="29"/>
      <c r="M51" s="29"/>
      <c r="N51" s="29">
        <v>7164</v>
      </c>
      <c r="O51" s="30"/>
      <c r="Q51" s="10"/>
    </row>
    <row r="52" spans="1:17" ht="16.5" customHeight="1">
      <c r="A52" s="13">
        <v>9</v>
      </c>
      <c r="B52" s="16" t="s">
        <v>125</v>
      </c>
      <c r="C52" s="29">
        <f t="shared" si="2"/>
        <v>96918</v>
      </c>
      <c r="D52" s="29"/>
      <c r="E52" s="29"/>
      <c r="F52" s="29"/>
      <c r="G52" s="29">
        <v>65248</v>
      </c>
      <c r="H52" s="29"/>
      <c r="I52" s="29">
        <v>15138</v>
      </c>
      <c r="J52" s="29"/>
      <c r="K52" s="29">
        <v>4500</v>
      </c>
      <c r="L52" s="29"/>
      <c r="M52" s="29"/>
      <c r="N52" s="29">
        <v>12032</v>
      </c>
      <c r="O52" s="30"/>
      <c r="Q52" s="10"/>
    </row>
    <row r="53" spans="1:17" ht="16.5" customHeight="1">
      <c r="A53" s="13">
        <v>10</v>
      </c>
      <c r="B53" s="16" t="s">
        <v>65</v>
      </c>
      <c r="C53" s="29">
        <f t="shared" si="2"/>
        <v>15585</v>
      </c>
      <c r="D53" s="29"/>
      <c r="E53" s="29"/>
      <c r="F53" s="29"/>
      <c r="G53" s="29"/>
      <c r="H53" s="29"/>
      <c r="I53" s="29"/>
      <c r="J53" s="29"/>
      <c r="K53" s="29">
        <v>6473</v>
      </c>
      <c r="L53" s="29"/>
      <c r="M53" s="29"/>
      <c r="N53" s="29">
        <v>9112</v>
      </c>
      <c r="O53" s="30"/>
      <c r="Q53" s="10"/>
    </row>
    <row r="54" spans="1:17" ht="16.5" customHeight="1">
      <c r="A54" s="13">
        <v>11</v>
      </c>
      <c r="B54" s="14" t="s">
        <v>66</v>
      </c>
      <c r="C54" s="29">
        <f t="shared" si="2"/>
        <v>6294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>
        <v>6294</v>
      </c>
      <c r="O54" s="30"/>
      <c r="Q54" s="10"/>
    </row>
    <row r="55" spans="1:17" ht="16.5" customHeight="1">
      <c r="A55" s="13">
        <v>12</v>
      </c>
      <c r="B55" s="16" t="s">
        <v>126</v>
      </c>
      <c r="C55" s="29">
        <f t="shared" si="2"/>
        <v>20630</v>
      </c>
      <c r="D55" s="29"/>
      <c r="E55" s="29"/>
      <c r="F55" s="29"/>
      <c r="G55" s="29"/>
      <c r="H55" s="29"/>
      <c r="I55" s="29"/>
      <c r="J55" s="29"/>
      <c r="K55" s="29">
        <v>10168</v>
      </c>
      <c r="L55" s="29"/>
      <c r="M55" s="29"/>
      <c r="N55" s="29">
        <v>10462</v>
      </c>
      <c r="O55" s="30"/>
      <c r="Q55" s="10"/>
    </row>
    <row r="56" spans="1:17" ht="16.5" customHeight="1">
      <c r="A56" s="13">
        <v>13</v>
      </c>
      <c r="B56" s="14" t="s">
        <v>67</v>
      </c>
      <c r="C56" s="29">
        <f t="shared" si="2"/>
        <v>14644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>
        <v>14644</v>
      </c>
      <c r="O56" s="30"/>
      <c r="Q56" s="10"/>
    </row>
    <row r="57" spans="1:17" ht="16.5" customHeight="1">
      <c r="A57" s="13">
        <v>14</v>
      </c>
      <c r="B57" s="14" t="s">
        <v>68</v>
      </c>
      <c r="C57" s="29">
        <f t="shared" si="2"/>
        <v>33537</v>
      </c>
      <c r="D57" s="29"/>
      <c r="E57" s="29"/>
      <c r="F57" s="29"/>
      <c r="G57" s="29"/>
      <c r="H57" s="29"/>
      <c r="I57" s="29"/>
      <c r="J57" s="29"/>
      <c r="K57" s="29">
        <v>5440</v>
      </c>
      <c r="L57" s="29"/>
      <c r="M57" s="29"/>
      <c r="N57" s="29">
        <v>28097</v>
      </c>
      <c r="O57" s="30"/>
      <c r="Q57" s="10"/>
    </row>
    <row r="58" spans="1:17" ht="32.25" customHeight="1">
      <c r="A58" s="13">
        <v>15</v>
      </c>
      <c r="B58" s="14" t="s">
        <v>127</v>
      </c>
      <c r="C58" s="29">
        <f t="shared" si="2"/>
        <v>19722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>
        <v>19722</v>
      </c>
      <c r="O58" s="30"/>
      <c r="Q58" s="10"/>
    </row>
    <row r="59" spans="1:17" ht="16.5" customHeight="1">
      <c r="A59" s="13">
        <v>16</v>
      </c>
      <c r="B59" s="14" t="s">
        <v>128</v>
      </c>
      <c r="C59" s="29">
        <f t="shared" si="2"/>
        <v>12703</v>
      </c>
      <c r="D59" s="29"/>
      <c r="E59" s="29"/>
      <c r="F59" s="29"/>
      <c r="G59" s="29"/>
      <c r="H59" s="29"/>
      <c r="I59" s="29"/>
      <c r="J59" s="29"/>
      <c r="K59" s="29">
        <v>2165</v>
      </c>
      <c r="L59" s="29"/>
      <c r="M59" s="29"/>
      <c r="N59" s="29">
        <v>10538</v>
      </c>
      <c r="O59" s="30"/>
      <c r="Q59" s="10"/>
    </row>
    <row r="60" spans="1:17" ht="16.5" customHeight="1">
      <c r="A60" s="13">
        <v>17</v>
      </c>
      <c r="B60" s="16" t="s">
        <v>69</v>
      </c>
      <c r="C60" s="29">
        <f t="shared" si="2"/>
        <v>32253</v>
      </c>
      <c r="D60" s="29"/>
      <c r="E60" s="29"/>
      <c r="F60" s="29"/>
      <c r="G60" s="29"/>
      <c r="H60" s="29"/>
      <c r="I60" s="29"/>
      <c r="J60" s="29"/>
      <c r="K60" s="29">
        <v>2848</v>
      </c>
      <c r="L60" s="29"/>
      <c r="M60" s="29"/>
      <c r="N60" s="29">
        <v>28905</v>
      </c>
      <c r="O60" s="30">
        <v>500</v>
      </c>
      <c r="Q60" s="10"/>
    </row>
    <row r="61" spans="1:17" ht="16.5" customHeight="1">
      <c r="A61" s="13">
        <v>18</v>
      </c>
      <c r="B61" s="16" t="s">
        <v>70</v>
      </c>
      <c r="C61" s="29">
        <f t="shared" si="2"/>
        <v>12765</v>
      </c>
      <c r="D61" s="29"/>
      <c r="E61" s="29"/>
      <c r="F61" s="29"/>
      <c r="G61" s="29"/>
      <c r="H61" s="29"/>
      <c r="I61" s="29"/>
      <c r="J61" s="29"/>
      <c r="K61" s="29">
        <v>1746</v>
      </c>
      <c r="L61" s="29"/>
      <c r="M61" s="29"/>
      <c r="N61" s="29">
        <v>11019</v>
      </c>
      <c r="O61" s="30"/>
      <c r="Q61" s="10"/>
    </row>
    <row r="62" spans="1:17" ht="16.5" customHeight="1">
      <c r="A62" s="13">
        <v>19</v>
      </c>
      <c r="B62" s="14" t="s">
        <v>71</v>
      </c>
      <c r="C62" s="29">
        <f t="shared" si="2"/>
        <v>44769</v>
      </c>
      <c r="D62" s="29"/>
      <c r="E62" s="29"/>
      <c r="F62" s="29"/>
      <c r="G62" s="29"/>
      <c r="H62" s="29"/>
      <c r="I62" s="29"/>
      <c r="J62" s="29"/>
      <c r="K62" s="29">
        <v>39562</v>
      </c>
      <c r="L62" s="29"/>
      <c r="M62" s="29"/>
      <c r="N62" s="29">
        <v>5207</v>
      </c>
      <c r="O62" s="30"/>
      <c r="Q62" s="10"/>
    </row>
    <row r="63" spans="1:17" ht="16.5" customHeight="1">
      <c r="A63" s="13">
        <v>20</v>
      </c>
      <c r="B63" s="14" t="s">
        <v>72</v>
      </c>
      <c r="C63" s="29">
        <f t="shared" si="2"/>
        <v>8473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>
        <v>8473</v>
      </c>
      <c r="O63" s="30"/>
      <c r="Q63" s="10"/>
    </row>
    <row r="64" spans="1:17" ht="33" customHeight="1">
      <c r="A64" s="13">
        <v>21</v>
      </c>
      <c r="B64" s="14" t="s">
        <v>73</v>
      </c>
      <c r="C64" s="29">
        <f t="shared" si="2"/>
        <v>6818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>
        <v>6818</v>
      </c>
      <c r="O64" s="30"/>
      <c r="Q64" s="10"/>
    </row>
    <row r="65" spans="1:17" ht="33" customHeight="1">
      <c r="A65" s="13">
        <v>22</v>
      </c>
      <c r="B65" s="18" t="s">
        <v>74</v>
      </c>
      <c r="C65" s="29">
        <f t="shared" si="2"/>
        <v>2183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>
        <v>2183</v>
      </c>
      <c r="O65" s="30"/>
      <c r="Q65" s="10"/>
    </row>
    <row r="66" spans="1:15" ht="16.5" customHeight="1">
      <c r="A66" s="11" t="s">
        <v>5</v>
      </c>
      <c r="B66" s="23" t="s">
        <v>75</v>
      </c>
      <c r="C66" s="31">
        <f>SUM(D66:K66)+N66+O66</f>
        <v>57235</v>
      </c>
      <c r="D66" s="31">
        <f aca="true" t="shared" si="9" ref="D66:O66">D67+D70</f>
        <v>20887</v>
      </c>
      <c r="E66" s="31">
        <f t="shared" si="9"/>
        <v>0</v>
      </c>
      <c r="F66" s="31">
        <f t="shared" si="9"/>
        <v>0</v>
      </c>
      <c r="G66" s="31">
        <f t="shared" si="9"/>
        <v>14280</v>
      </c>
      <c r="H66" s="31">
        <f t="shared" si="9"/>
        <v>22068</v>
      </c>
      <c r="I66" s="31">
        <f t="shared" si="9"/>
        <v>0</v>
      </c>
      <c r="J66" s="31">
        <f t="shared" si="9"/>
        <v>0</v>
      </c>
      <c r="K66" s="31">
        <f t="shared" si="9"/>
        <v>0</v>
      </c>
      <c r="L66" s="31">
        <f t="shared" si="9"/>
        <v>0</v>
      </c>
      <c r="M66" s="31">
        <f t="shared" si="9"/>
        <v>0</v>
      </c>
      <c r="N66" s="31">
        <f t="shared" si="9"/>
        <v>0</v>
      </c>
      <c r="O66" s="31">
        <f t="shared" si="9"/>
        <v>0</v>
      </c>
    </row>
    <row r="67" spans="1:15" s="15" customFormat="1" ht="16.5" customHeight="1">
      <c r="A67" s="11" t="s">
        <v>2</v>
      </c>
      <c r="B67" s="23" t="s">
        <v>76</v>
      </c>
      <c r="C67" s="31">
        <f t="shared" si="2"/>
        <v>20887</v>
      </c>
      <c r="D67" s="31">
        <f>SUM(D68:D69)</f>
        <v>20887</v>
      </c>
      <c r="E67" s="31">
        <f aca="true" t="shared" si="10" ref="E67:O67">SUM(E68:E69)</f>
        <v>0</v>
      </c>
      <c r="F67" s="31">
        <f t="shared" si="10"/>
        <v>0</v>
      </c>
      <c r="G67" s="31">
        <f t="shared" si="10"/>
        <v>0</v>
      </c>
      <c r="H67" s="31">
        <f t="shared" si="10"/>
        <v>0</v>
      </c>
      <c r="I67" s="31">
        <f t="shared" si="10"/>
        <v>0</v>
      </c>
      <c r="J67" s="31">
        <f t="shared" si="10"/>
        <v>0</v>
      </c>
      <c r="K67" s="31">
        <f t="shared" si="10"/>
        <v>0</v>
      </c>
      <c r="L67" s="31">
        <f t="shared" si="10"/>
        <v>0</v>
      </c>
      <c r="M67" s="31">
        <f t="shared" si="10"/>
        <v>0</v>
      </c>
      <c r="N67" s="31">
        <f t="shared" si="10"/>
        <v>0</v>
      </c>
      <c r="O67" s="31">
        <f t="shared" si="10"/>
        <v>0</v>
      </c>
    </row>
    <row r="68" spans="1:15" ht="16.5" customHeight="1">
      <c r="A68" s="13">
        <v>1</v>
      </c>
      <c r="B68" s="14" t="s">
        <v>77</v>
      </c>
      <c r="C68" s="29">
        <f t="shared" si="2"/>
        <v>12323</v>
      </c>
      <c r="D68" s="29">
        <v>12323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/>
    </row>
    <row r="69" spans="1:15" ht="16.5" customHeight="1">
      <c r="A69" s="13">
        <v>2</v>
      </c>
      <c r="B69" s="14" t="s">
        <v>78</v>
      </c>
      <c r="C69" s="29">
        <f t="shared" si="2"/>
        <v>8564</v>
      </c>
      <c r="D69" s="29">
        <v>8564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/>
    </row>
    <row r="70" spans="1:15" s="15" customFormat="1" ht="31.5" customHeight="1">
      <c r="A70" s="11" t="s">
        <v>4</v>
      </c>
      <c r="B70" s="23" t="s">
        <v>129</v>
      </c>
      <c r="C70" s="31">
        <f t="shared" si="2"/>
        <v>36348</v>
      </c>
      <c r="D70" s="31">
        <f>D71</f>
        <v>0</v>
      </c>
      <c r="E70" s="31">
        <f aca="true" t="shared" si="11" ref="E70:O70">E71</f>
        <v>0</v>
      </c>
      <c r="F70" s="31">
        <f t="shared" si="11"/>
        <v>0</v>
      </c>
      <c r="G70" s="31">
        <f t="shared" si="11"/>
        <v>14280</v>
      </c>
      <c r="H70" s="31">
        <f t="shared" si="11"/>
        <v>22068</v>
      </c>
      <c r="I70" s="31">
        <f t="shared" si="11"/>
        <v>0</v>
      </c>
      <c r="J70" s="31">
        <f t="shared" si="11"/>
        <v>0</v>
      </c>
      <c r="K70" s="31">
        <f t="shared" si="11"/>
        <v>0</v>
      </c>
      <c r="L70" s="31">
        <f t="shared" si="11"/>
        <v>0</v>
      </c>
      <c r="M70" s="31">
        <f t="shared" si="11"/>
        <v>0</v>
      </c>
      <c r="N70" s="31">
        <f t="shared" si="11"/>
        <v>0</v>
      </c>
      <c r="O70" s="31">
        <f t="shared" si="11"/>
        <v>0</v>
      </c>
    </row>
    <row r="71" spans="1:15" ht="16.5" customHeight="1">
      <c r="A71" s="11">
        <v>1</v>
      </c>
      <c r="B71" s="23" t="s">
        <v>79</v>
      </c>
      <c r="C71" s="29">
        <f t="shared" si="2"/>
        <v>36348</v>
      </c>
      <c r="D71" s="29"/>
      <c r="E71" s="29"/>
      <c r="F71" s="29"/>
      <c r="G71" s="29">
        <v>14280</v>
      </c>
      <c r="H71" s="29">
        <f>8350+13718</f>
        <v>22068</v>
      </c>
      <c r="I71" s="29"/>
      <c r="J71" s="29"/>
      <c r="K71" s="29"/>
      <c r="L71" s="29"/>
      <c r="M71" s="29"/>
      <c r="N71" s="29"/>
      <c r="O71" s="30"/>
    </row>
    <row r="72" spans="1:15" ht="24.75" customHeight="1">
      <c r="A72" s="11" t="s">
        <v>6</v>
      </c>
      <c r="B72" s="23" t="s">
        <v>80</v>
      </c>
      <c r="C72" s="31">
        <f t="shared" si="2"/>
        <v>124112</v>
      </c>
      <c r="D72" s="31">
        <f>D73+D76</f>
        <v>0</v>
      </c>
      <c r="E72" s="31">
        <f aca="true" t="shared" si="12" ref="E72:O72">E73+E76</f>
        <v>0</v>
      </c>
      <c r="F72" s="31">
        <f t="shared" si="12"/>
        <v>0</v>
      </c>
      <c r="G72" s="31">
        <f t="shared" si="12"/>
        <v>0</v>
      </c>
      <c r="H72" s="31">
        <f t="shared" si="12"/>
        <v>0</v>
      </c>
      <c r="I72" s="31">
        <f t="shared" si="12"/>
        <v>0</v>
      </c>
      <c r="J72" s="31">
        <f t="shared" si="12"/>
        <v>400</v>
      </c>
      <c r="K72" s="31">
        <f t="shared" si="12"/>
        <v>0</v>
      </c>
      <c r="L72" s="31">
        <f t="shared" si="12"/>
        <v>0</v>
      </c>
      <c r="M72" s="31">
        <f t="shared" si="12"/>
        <v>0</v>
      </c>
      <c r="N72" s="31">
        <f>N73+N76</f>
        <v>122812</v>
      </c>
      <c r="O72" s="31">
        <f t="shared" si="12"/>
        <v>900</v>
      </c>
    </row>
    <row r="73" spans="1:15" s="15" customFormat="1" ht="16.5" customHeight="1">
      <c r="A73" s="11">
        <v>1</v>
      </c>
      <c r="B73" s="23" t="s">
        <v>81</v>
      </c>
      <c r="C73" s="31">
        <f t="shared" si="2"/>
        <v>77589</v>
      </c>
      <c r="D73" s="31">
        <f>SUM(D74:D75)</f>
        <v>0</v>
      </c>
      <c r="E73" s="31">
        <f aca="true" t="shared" si="13" ref="E73:O73">SUM(E74:E75)</f>
        <v>0</v>
      </c>
      <c r="F73" s="31">
        <f t="shared" si="13"/>
        <v>0</v>
      </c>
      <c r="G73" s="31">
        <f t="shared" si="13"/>
        <v>0</v>
      </c>
      <c r="H73" s="31">
        <f t="shared" si="13"/>
        <v>0</v>
      </c>
      <c r="I73" s="31">
        <f t="shared" si="13"/>
        <v>0</v>
      </c>
      <c r="J73" s="31">
        <f t="shared" si="13"/>
        <v>0</v>
      </c>
      <c r="K73" s="31">
        <f t="shared" si="13"/>
        <v>0</v>
      </c>
      <c r="L73" s="31">
        <f t="shared" si="13"/>
        <v>0</v>
      </c>
      <c r="M73" s="31">
        <f t="shared" si="13"/>
        <v>0</v>
      </c>
      <c r="N73" s="31">
        <f t="shared" si="13"/>
        <v>77589</v>
      </c>
      <c r="O73" s="31">
        <f t="shared" si="13"/>
        <v>0</v>
      </c>
    </row>
    <row r="74" spans="1:15" ht="16.5" customHeight="1">
      <c r="A74" s="13" t="s">
        <v>9</v>
      </c>
      <c r="B74" s="14" t="s">
        <v>82</v>
      </c>
      <c r="C74" s="29">
        <f aca="true" t="shared" si="14" ref="C74:C89">SUM(D74:K74)+N74+O74</f>
        <v>48789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>
        <v>48789</v>
      </c>
      <c r="O74" s="30"/>
    </row>
    <row r="75" spans="1:15" ht="16.5" customHeight="1">
      <c r="A75" s="13" t="s">
        <v>10</v>
      </c>
      <c r="B75" s="14" t="s">
        <v>83</v>
      </c>
      <c r="C75" s="29">
        <f t="shared" si="14"/>
        <v>28800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>
        <v>28800</v>
      </c>
      <c r="O75" s="30"/>
    </row>
    <row r="76" spans="1:15" s="15" customFormat="1" ht="16.5" customHeight="1">
      <c r="A76" s="11">
        <v>2</v>
      </c>
      <c r="B76" s="23" t="s">
        <v>84</v>
      </c>
      <c r="C76" s="31">
        <f t="shared" si="14"/>
        <v>46523</v>
      </c>
      <c r="D76" s="31">
        <f>D77</f>
        <v>0</v>
      </c>
      <c r="E76" s="31">
        <f aca="true" t="shared" si="15" ref="E76:O76">E77</f>
        <v>0</v>
      </c>
      <c r="F76" s="31">
        <f t="shared" si="15"/>
        <v>0</v>
      </c>
      <c r="G76" s="31">
        <f t="shared" si="15"/>
        <v>0</v>
      </c>
      <c r="H76" s="31">
        <f t="shared" si="15"/>
        <v>0</v>
      </c>
      <c r="I76" s="31">
        <f t="shared" si="15"/>
        <v>0</v>
      </c>
      <c r="J76" s="31">
        <f t="shared" si="15"/>
        <v>400</v>
      </c>
      <c r="K76" s="31">
        <f>K77</f>
        <v>0</v>
      </c>
      <c r="L76" s="31">
        <f t="shared" si="15"/>
        <v>0</v>
      </c>
      <c r="M76" s="31">
        <f t="shared" si="15"/>
        <v>0</v>
      </c>
      <c r="N76" s="31">
        <f>N77</f>
        <v>45223</v>
      </c>
      <c r="O76" s="31">
        <f t="shared" si="15"/>
        <v>900</v>
      </c>
    </row>
    <row r="77" spans="1:15" ht="16.5" customHeight="1">
      <c r="A77" s="13" t="s">
        <v>14</v>
      </c>
      <c r="B77" s="14" t="s">
        <v>85</v>
      </c>
      <c r="C77" s="29">
        <f>SUM(D77:K77)+N77+O77</f>
        <v>46523</v>
      </c>
      <c r="D77" s="29"/>
      <c r="E77" s="29"/>
      <c r="F77" s="29"/>
      <c r="G77" s="29"/>
      <c r="H77" s="29"/>
      <c r="I77" s="29"/>
      <c r="J77" s="29">
        <v>400</v>
      </c>
      <c r="K77" s="29"/>
      <c r="L77" s="29"/>
      <c r="M77" s="29"/>
      <c r="N77" s="29">
        <v>45223</v>
      </c>
      <c r="O77" s="30">
        <v>900</v>
      </c>
    </row>
    <row r="78" spans="1:15" ht="45.75" customHeight="1">
      <c r="A78" s="11" t="s">
        <v>7</v>
      </c>
      <c r="B78" s="23" t="s">
        <v>86</v>
      </c>
      <c r="C78" s="31">
        <f t="shared" si="14"/>
        <v>7070</v>
      </c>
      <c r="D78" s="31">
        <f>SUM(D79:D88)</f>
        <v>0</v>
      </c>
      <c r="E78" s="31">
        <f aca="true" t="shared" si="16" ref="E78:O78">SUM(E79:E88)</f>
        <v>0</v>
      </c>
      <c r="F78" s="31">
        <f t="shared" si="16"/>
        <v>0</v>
      </c>
      <c r="G78" s="31">
        <f t="shared" si="16"/>
        <v>0</v>
      </c>
      <c r="H78" s="31">
        <f t="shared" si="16"/>
        <v>0</v>
      </c>
      <c r="I78" s="31">
        <f t="shared" si="16"/>
        <v>0</v>
      </c>
      <c r="J78" s="31">
        <f t="shared" si="16"/>
        <v>0</v>
      </c>
      <c r="K78" s="31">
        <f t="shared" si="16"/>
        <v>0</v>
      </c>
      <c r="L78" s="31">
        <f t="shared" si="16"/>
        <v>0</v>
      </c>
      <c r="M78" s="31">
        <f t="shared" si="16"/>
        <v>0</v>
      </c>
      <c r="N78" s="31">
        <f t="shared" si="16"/>
        <v>7070</v>
      </c>
      <c r="O78" s="31">
        <f t="shared" si="16"/>
        <v>0</v>
      </c>
    </row>
    <row r="79" spans="1:15" ht="16.5" customHeight="1">
      <c r="A79" s="13">
        <v>1</v>
      </c>
      <c r="B79" s="14" t="s">
        <v>130</v>
      </c>
      <c r="C79" s="29">
        <f t="shared" si="14"/>
        <v>700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>
        <v>700</v>
      </c>
      <c r="O79" s="30"/>
    </row>
    <row r="80" spans="1:15" ht="16.5" customHeight="1">
      <c r="A80" s="13">
        <v>2</v>
      </c>
      <c r="B80" s="14" t="s">
        <v>87</v>
      </c>
      <c r="C80" s="29">
        <f t="shared" si="14"/>
        <v>240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>
        <v>240</v>
      </c>
      <c r="O80" s="30"/>
    </row>
    <row r="81" spans="1:15" ht="16.5" customHeight="1">
      <c r="A81" s="13">
        <v>3</v>
      </c>
      <c r="B81" s="14" t="s">
        <v>88</v>
      </c>
      <c r="C81" s="29">
        <f t="shared" si="14"/>
        <v>935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>
        <v>935</v>
      </c>
      <c r="O81" s="30"/>
    </row>
    <row r="82" spans="1:15" ht="16.5" customHeight="1">
      <c r="A82" s="13">
        <v>4</v>
      </c>
      <c r="B82" s="14" t="s">
        <v>89</v>
      </c>
      <c r="C82" s="29">
        <f t="shared" si="14"/>
        <v>300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>
        <v>300</v>
      </c>
      <c r="O82" s="30"/>
    </row>
    <row r="83" spans="1:15" ht="16.5" customHeight="1">
      <c r="A83" s="13">
        <v>5</v>
      </c>
      <c r="B83" s="14" t="s">
        <v>90</v>
      </c>
      <c r="C83" s="29">
        <f t="shared" si="14"/>
        <v>600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>
        <v>600</v>
      </c>
      <c r="O83" s="30"/>
    </row>
    <row r="84" spans="1:15" ht="16.5" customHeight="1">
      <c r="A84" s="13">
        <v>6</v>
      </c>
      <c r="B84" s="14" t="s">
        <v>91</v>
      </c>
      <c r="C84" s="29">
        <f t="shared" si="14"/>
        <v>400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>
        <v>400</v>
      </c>
      <c r="O84" s="30"/>
    </row>
    <row r="85" spans="1:15" ht="16.5" customHeight="1">
      <c r="A85" s="13">
        <v>7</v>
      </c>
      <c r="B85" s="14" t="s">
        <v>92</v>
      </c>
      <c r="C85" s="29">
        <f t="shared" si="14"/>
        <v>800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>
        <v>800</v>
      </c>
      <c r="O85" s="30"/>
    </row>
    <row r="86" spans="1:15" ht="29.25" customHeight="1">
      <c r="A86" s="13">
        <v>8</v>
      </c>
      <c r="B86" s="14" t="s">
        <v>131</v>
      </c>
      <c r="C86" s="29">
        <f t="shared" si="14"/>
        <v>195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>
        <v>195</v>
      </c>
      <c r="O86" s="30"/>
    </row>
    <row r="87" spans="1:15" ht="16.5" customHeight="1">
      <c r="A87" s="13">
        <v>9</v>
      </c>
      <c r="B87" s="14" t="s">
        <v>132</v>
      </c>
      <c r="C87" s="29">
        <f t="shared" si="14"/>
        <v>1000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>
        <v>1000</v>
      </c>
      <c r="O87" s="30"/>
    </row>
    <row r="88" spans="1:15" ht="16.5" customHeight="1">
      <c r="A88" s="24">
        <v>10</v>
      </c>
      <c r="B88" s="25" t="s">
        <v>97</v>
      </c>
      <c r="C88" s="29">
        <f t="shared" si="14"/>
        <v>1900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>
        <v>1900</v>
      </c>
      <c r="O88" s="33"/>
    </row>
    <row r="89" spans="1:15" ht="30" customHeight="1">
      <c r="A89" s="26" t="s">
        <v>93</v>
      </c>
      <c r="B89" s="27" t="s">
        <v>94</v>
      </c>
      <c r="C89" s="34">
        <f t="shared" si="14"/>
        <v>46000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>
        <v>46000</v>
      </c>
      <c r="O89" s="35"/>
    </row>
  </sheetData>
  <sheetProtection/>
  <mergeCells count="21">
    <mergeCell ref="C6:C8"/>
    <mergeCell ref="A1:D1"/>
    <mergeCell ref="K7:K8"/>
    <mergeCell ref="A4:O4"/>
    <mergeCell ref="H7:H8"/>
    <mergeCell ref="O7:O8"/>
    <mergeCell ref="G7:G8"/>
    <mergeCell ref="M1:O1"/>
    <mergeCell ref="I7:I8"/>
    <mergeCell ref="J7:J8"/>
    <mergeCell ref="D6:O6"/>
    <mergeCell ref="N7:N8"/>
    <mergeCell ref="F7:F8"/>
    <mergeCell ref="A2:O2"/>
    <mergeCell ref="B6:B8"/>
    <mergeCell ref="A5:O5"/>
    <mergeCell ref="E7:E8"/>
    <mergeCell ref="D7:D8"/>
    <mergeCell ref="L7:M7"/>
    <mergeCell ref="A3:O3"/>
    <mergeCell ref="A6:A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2023-12-19T08:27:45Z</cp:lastPrinted>
  <dcterms:created xsi:type="dcterms:W3CDTF">2018-01-09T03:09:33Z</dcterms:created>
  <dcterms:modified xsi:type="dcterms:W3CDTF">2023-12-25T07:13:46Z</dcterms:modified>
  <cp:category/>
  <cp:version/>
  <cp:contentType/>
  <cp:contentStatus/>
</cp:coreProperties>
</file>