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325" activeTab="0"/>
  </bookViews>
  <sheets>
    <sheet name="B57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<sst xmlns="http://schemas.openxmlformats.org/spreadsheetml/2006/main" count="73" uniqueCount="48">
  <si>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STT</t>
  </si>
  <si>
    <t>A</t>
  </si>
  <si>
    <t>I</t>
  </si>
  <si>
    <t>II</t>
  </si>
  <si>
    <t>B</t>
  </si>
  <si>
    <t>UBND TỈNH LẠNG SƠN</t>
  </si>
  <si>
    <t>Trong đó</t>
  </si>
  <si>
    <t>Tên đơn vị</t>
  </si>
  <si>
    <t>Tổng số</t>
  </si>
  <si>
    <t>TỔNG SỐ</t>
  </si>
  <si>
    <t>Vốn trong nước</t>
  </si>
  <si>
    <t>Vốn ngoài nước</t>
  </si>
  <si>
    <t>Huyện Đình Lập</t>
  </si>
  <si>
    <t>Huyện Lộc Bình</t>
  </si>
  <si>
    <t>Huyện Chi Lăng</t>
  </si>
  <si>
    <t>Huyện Bắc Sơn</t>
  </si>
  <si>
    <t>Huyện Bình Gia</t>
  </si>
  <si>
    <t>Huyện Cao Lộc</t>
  </si>
  <si>
    <t>Huyện Hữu Lũng</t>
  </si>
  <si>
    <t>Huyện Tràng Định</t>
  </si>
  <si>
    <t>Huyện Văn Lãng</t>
  </si>
  <si>
    <t>Huyện Văn Quan</t>
  </si>
  <si>
    <t>Thành phố Lạng Sơn</t>
  </si>
  <si>
    <t>Chương trình MTQG xây dựng Nông thôn mới</t>
  </si>
  <si>
    <t>Chương trình MTQG Giảm nghèo bền vững</t>
  </si>
  <si>
    <t>Đầu tư phát triển</t>
  </si>
  <si>
    <t>Kinh phí sự nghiệp</t>
  </si>
  <si>
    <t>1=2+3</t>
  </si>
  <si>
    <t>4=5+8</t>
  </si>
  <si>
    <t>5=6+7</t>
  </si>
  <si>
    <t>8=9+10</t>
  </si>
  <si>
    <t>11=12+15</t>
  </si>
  <si>
    <t>12=13+14</t>
  </si>
  <si>
    <t>15=16+17</t>
  </si>
  <si>
    <t>Ngân sách cấp tỉnh</t>
  </si>
  <si>
    <t>Ngân sách huyện</t>
  </si>
  <si>
    <t>Chương trình MTQG Phát triển KT-XH vùng đồng bào dân tộc thiểu số và miền núi</t>
  </si>
  <si>
    <t>18=19+22</t>
  </si>
  <si>
    <t>19=20+21</t>
  </si>
  <si>
    <t>22=23+24</t>
  </si>
  <si>
    <t>2=5+12+19</t>
  </si>
  <si>
    <t>3=8+15+22</t>
  </si>
  <si>
    <t>Đơn vị: triệu đồng</t>
  </si>
  <si>
    <t>DỰ TOÁN CHI CHƯƠNG TRÌNH MỤC TIÊU QUỐC GIA NGÂN SÁCH CẤP TỈNH VÀ NGÂN SÁCH HUYỆN NĂM 2024</t>
  </si>
  <si>
    <t>Vốn lồng ghép Đề án GTNT giai đoạn 2021 - 2025</t>
  </si>
  <si>
    <t>Biểu số 57/CK-NSNN</t>
  </si>
  <si>
    <t>(Dự toán đã được Hội đồng nhân dân tỉnh quyết định)</t>
  </si>
  <si>
    <t>(Kèm theo Quyết định số 2200/QĐ-UBND ngày 25/12/2023 của Ủy ban nhân dân tỉnh)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</si>
</sst>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#,###;[Red]\-#,###"/>
    <numFmt numFmtId="182" formatCode="#,##0.0"/>
    <numFmt numFmtId="183" formatCode="_(* #,##0_);_(* \(#,##0\);_(* &quot;-&quot;?_);_(@_)"/>
    <numFmt numFmtId="184" formatCode="_(* #,##0.0_);_(* \(#,##0.0\);_(* &quot;-&quot;??_);_(@_)"/>
    <numFmt numFmtId="185" formatCode="0.0"/>
    <numFmt numFmtId="186" formatCode="_(* #,##0.000_);_(* \(#,##0.000\);_(* &quot;-&quot;??_);_(@_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9" fillId="0" borderId="0">
      <alignment/>
      <protection/>
    </xf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180" fontId="8" fillId="0" borderId="12" xfId="41" applyNumberFormat="1" applyFont="1" applyBorder="1" applyAlignment="1">
      <alignment vertical="center" wrapText="1"/>
    </xf>
    <xf numFmtId="180" fontId="8" fillId="0" borderId="15" xfId="41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10 3 2" xfId="44"/>
    <cellStyle name="Comma 10 4 2" xfId="45"/>
    <cellStyle name="Comma 12" xfId="46"/>
    <cellStyle name="Comma 13" xfId="47"/>
    <cellStyle name="Comma 2 2 2 2 2 2" xfId="48"/>
    <cellStyle name="Comma 2 5 3 2" xfId="49"/>
    <cellStyle name="Comma 22 18" xfId="50"/>
    <cellStyle name="Comma 3 2 2" xfId="51"/>
    <cellStyle name="Comma 3 4" xfId="52"/>
    <cellStyle name="Comma 6 2" xfId="53"/>
    <cellStyle name="Currency" xfId="54"/>
    <cellStyle name="Currency [0]" xfId="55"/>
    <cellStyle name="Check Cell" xfId="56"/>
    <cellStyle name="Explanatory Text" xfId="57"/>
    <cellStyle name="f_Danhmuc_Quyhoach2009 2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5" xfId="67"/>
    <cellStyle name="Normal 2 2 2" xfId="68"/>
    <cellStyle name="Normal 2 4" xfId="69"/>
    <cellStyle name="Normal 3 2" xfId="70"/>
    <cellStyle name="Normal 6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80" zoomScaleNormal="80" zoomScalePageLayoutView="0" workbookViewId="0" topLeftCell="A1">
      <selection activeCell="A4" sqref="A4:Z4"/>
    </sheetView>
  </sheetViews>
  <sheetFormatPr defaultColWidth="9.140625" defaultRowHeight="15"/>
  <cols>
    <col min="1" max="1" width="6.57421875" style="1" customWidth="1"/>
    <col min="2" max="2" width="22.57421875" style="1" customWidth="1"/>
    <col min="3" max="3" width="12.140625" style="1" customWidth="1"/>
    <col min="4" max="4" width="11.421875" style="1" customWidth="1"/>
    <col min="5" max="5" width="11.140625" style="1" customWidth="1"/>
    <col min="6" max="6" width="10.28125" style="1" bestFit="1" customWidth="1"/>
    <col min="7" max="7" width="10.140625" style="1" customWidth="1"/>
    <col min="8" max="8" width="11.140625" style="1" customWidth="1"/>
    <col min="9" max="12" width="9.28125" style="1" bestFit="1" customWidth="1"/>
    <col min="13" max="15" width="10.28125" style="1" bestFit="1" customWidth="1"/>
    <col min="16" max="16" width="9.28125" style="1" bestFit="1" customWidth="1"/>
    <col min="17" max="18" width="10.28125" style="1" bestFit="1" customWidth="1"/>
    <col min="19" max="19" width="9.28125" style="1" bestFit="1" customWidth="1"/>
    <col min="20" max="20" width="12.28125" style="1" customWidth="1"/>
    <col min="21" max="22" width="10.28125" style="1" bestFit="1" customWidth="1"/>
    <col min="23" max="23" width="9.28125" style="1" bestFit="1" customWidth="1"/>
    <col min="24" max="25" width="10.28125" style="1" bestFit="1" customWidth="1"/>
    <col min="26" max="26" width="9.28125" style="1" bestFit="1" customWidth="1"/>
    <col min="27" max="16384" width="9.140625" style="1" customWidth="1"/>
  </cols>
  <sheetData>
    <row r="1" spans="1:26" ht="24" customHeight="1">
      <c r="A1" s="28" t="s">
        <v>5</v>
      </c>
      <c r="B1" s="29"/>
      <c r="C1" s="2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W1" s="27" t="s">
        <v>45</v>
      </c>
      <c r="X1" s="27"/>
      <c r="Y1" s="27"/>
      <c r="Z1" s="27"/>
    </row>
    <row r="2" spans="1:26" s="10" customFormat="1" ht="23.25" customHeight="1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10" customFormat="1" ht="23.25" customHeight="1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3.25" customHeight="1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5" ht="23.25" customHeight="1">
      <c r="A5" s="2"/>
      <c r="S5" s="11"/>
      <c r="X5" s="19"/>
      <c r="Y5" s="20" t="s">
        <v>42</v>
      </c>
    </row>
    <row r="6" spans="1:26" s="9" customFormat="1" ht="42.75" customHeight="1">
      <c r="A6" s="25" t="s">
        <v>0</v>
      </c>
      <c r="B6" s="25" t="s">
        <v>7</v>
      </c>
      <c r="C6" s="25" t="s">
        <v>8</v>
      </c>
      <c r="D6" s="25" t="s">
        <v>6</v>
      </c>
      <c r="E6" s="25"/>
      <c r="F6" s="25" t="s">
        <v>23</v>
      </c>
      <c r="G6" s="25"/>
      <c r="H6" s="25"/>
      <c r="I6" s="25"/>
      <c r="J6" s="25"/>
      <c r="K6" s="25"/>
      <c r="L6" s="25"/>
      <c r="M6" s="25" t="s">
        <v>24</v>
      </c>
      <c r="N6" s="25"/>
      <c r="O6" s="25"/>
      <c r="P6" s="25"/>
      <c r="Q6" s="25"/>
      <c r="R6" s="25"/>
      <c r="S6" s="25"/>
      <c r="T6" s="25" t="s">
        <v>36</v>
      </c>
      <c r="U6" s="25"/>
      <c r="V6" s="25"/>
      <c r="W6" s="25"/>
      <c r="X6" s="25"/>
      <c r="Y6" s="25"/>
      <c r="Z6" s="25"/>
    </row>
    <row r="7" spans="1:26" s="9" customFormat="1" ht="30" customHeight="1">
      <c r="A7" s="25"/>
      <c r="B7" s="25"/>
      <c r="C7" s="25"/>
      <c r="D7" s="26" t="s">
        <v>25</v>
      </c>
      <c r="E7" s="26" t="s">
        <v>26</v>
      </c>
      <c r="F7" s="25" t="s">
        <v>8</v>
      </c>
      <c r="G7" s="26" t="s">
        <v>25</v>
      </c>
      <c r="H7" s="26"/>
      <c r="I7" s="26"/>
      <c r="J7" s="26" t="s">
        <v>26</v>
      </c>
      <c r="K7" s="26"/>
      <c r="L7" s="26"/>
      <c r="M7" s="25" t="s">
        <v>8</v>
      </c>
      <c r="N7" s="26" t="s">
        <v>25</v>
      </c>
      <c r="O7" s="26"/>
      <c r="P7" s="26"/>
      <c r="Q7" s="26" t="s">
        <v>26</v>
      </c>
      <c r="R7" s="26"/>
      <c r="S7" s="26"/>
      <c r="T7" s="25" t="s">
        <v>8</v>
      </c>
      <c r="U7" s="26" t="s">
        <v>25</v>
      </c>
      <c r="V7" s="26"/>
      <c r="W7" s="26"/>
      <c r="X7" s="26" t="s">
        <v>26</v>
      </c>
      <c r="Y7" s="26"/>
      <c r="Z7" s="26"/>
    </row>
    <row r="8" spans="1:26" s="9" customFormat="1" ht="57.75" customHeight="1">
      <c r="A8" s="25"/>
      <c r="B8" s="25"/>
      <c r="C8" s="25"/>
      <c r="D8" s="26"/>
      <c r="E8" s="26"/>
      <c r="F8" s="25"/>
      <c r="G8" s="12" t="s">
        <v>8</v>
      </c>
      <c r="H8" s="12" t="s">
        <v>10</v>
      </c>
      <c r="I8" s="12" t="s">
        <v>11</v>
      </c>
      <c r="J8" s="12" t="s">
        <v>8</v>
      </c>
      <c r="K8" s="12" t="s">
        <v>10</v>
      </c>
      <c r="L8" s="12" t="s">
        <v>11</v>
      </c>
      <c r="M8" s="25"/>
      <c r="N8" s="12" t="s">
        <v>8</v>
      </c>
      <c r="O8" s="12" t="s">
        <v>10</v>
      </c>
      <c r="P8" s="12" t="s">
        <v>11</v>
      </c>
      <c r="Q8" s="12" t="s">
        <v>8</v>
      </c>
      <c r="R8" s="12" t="s">
        <v>10</v>
      </c>
      <c r="S8" s="12" t="s">
        <v>11</v>
      </c>
      <c r="T8" s="25"/>
      <c r="U8" s="12" t="s">
        <v>8</v>
      </c>
      <c r="V8" s="12" t="s">
        <v>10</v>
      </c>
      <c r="W8" s="12" t="s">
        <v>11</v>
      </c>
      <c r="X8" s="12" t="s">
        <v>8</v>
      </c>
      <c r="Y8" s="12" t="s">
        <v>10</v>
      </c>
      <c r="Z8" s="12" t="s">
        <v>11</v>
      </c>
    </row>
    <row r="9" spans="1:26" ht="30" customHeight="1">
      <c r="A9" s="3" t="s">
        <v>1</v>
      </c>
      <c r="B9" s="3" t="s">
        <v>4</v>
      </c>
      <c r="C9" s="3" t="s">
        <v>27</v>
      </c>
      <c r="D9" s="3" t="s">
        <v>40</v>
      </c>
      <c r="E9" s="3" t="s">
        <v>41</v>
      </c>
      <c r="F9" s="3" t="s">
        <v>28</v>
      </c>
      <c r="G9" s="3" t="s">
        <v>29</v>
      </c>
      <c r="H9" s="3">
        <v>6</v>
      </c>
      <c r="I9" s="3">
        <v>7</v>
      </c>
      <c r="J9" s="3" t="s">
        <v>30</v>
      </c>
      <c r="K9" s="3">
        <v>9</v>
      </c>
      <c r="L9" s="3">
        <v>10</v>
      </c>
      <c r="M9" s="3" t="s">
        <v>31</v>
      </c>
      <c r="N9" s="3" t="s">
        <v>32</v>
      </c>
      <c r="O9" s="3">
        <v>13</v>
      </c>
      <c r="P9" s="3">
        <v>14</v>
      </c>
      <c r="Q9" s="3" t="s">
        <v>33</v>
      </c>
      <c r="R9" s="3">
        <v>16</v>
      </c>
      <c r="S9" s="3">
        <v>17</v>
      </c>
      <c r="T9" s="3" t="s">
        <v>37</v>
      </c>
      <c r="U9" s="3" t="s">
        <v>38</v>
      </c>
      <c r="V9" s="3">
        <v>20</v>
      </c>
      <c r="W9" s="3">
        <v>21</v>
      </c>
      <c r="X9" s="3" t="s">
        <v>39</v>
      </c>
      <c r="Y9" s="3">
        <v>23</v>
      </c>
      <c r="Z9" s="3">
        <v>24</v>
      </c>
    </row>
    <row r="10" spans="1:26" s="5" customFormat="1" ht="30.75" customHeight="1">
      <c r="A10" s="4"/>
      <c r="B10" s="4" t="s">
        <v>9</v>
      </c>
      <c r="C10" s="14">
        <f>C11+C12</f>
        <v>1744319</v>
      </c>
      <c r="D10" s="14">
        <f>G10+N10+U10</f>
        <v>1166153</v>
      </c>
      <c r="E10" s="14">
        <f>J10+Q10+X10</f>
        <v>578166</v>
      </c>
      <c r="F10" s="14">
        <f aca="true" t="shared" si="0" ref="F10:V10">F11+F12</f>
        <v>425046</v>
      </c>
      <c r="G10" s="14">
        <f t="shared" si="0"/>
        <v>341464</v>
      </c>
      <c r="H10" s="14">
        <f t="shared" si="0"/>
        <v>341464</v>
      </c>
      <c r="I10" s="14">
        <f t="shared" si="0"/>
        <v>0</v>
      </c>
      <c r="J10" s="14">
        <f t="shared" si="0"/>
        <v>83582</v>
      </c>
      <c r="K10" s="14">
        <f t="shared" si="0"/>
        <v>83582</v>
      </c>
      <c r="L10" s="14">
        <f t="shared" si="0"/>
        <v>0</v>
      </c>
      <c r="M10" s="14">
        <f t="shared" si="0"/>
        <v>297746</v>
      </c>
      <c r="N10" s="14">
        <f t="shared" si="0"/>
        <v>158477</v>
      </c>
      <c r="O10" s="14">
        <f t="shared" si="0"/>
        <v>158477</v>
      </c>
      <c r="P10" s="14">
        <f t="shared" si="0"/>
        <v>0</v>
      </c>
      <c r="Q10" s="14">
        <f t="shared" si="0"/>
        <v>139269</v>
      </c>
      <c r="R10" s="14">
        <f t="shared" si="0"/>
        <v>139269</v>
      </c>
      <c r="S10" s="14">
        <f t="shared" si="0"/>
        <v>0</v>
      </c>
      <c r="T10" s="14">
        <f t="shared" si="0"/>
        <v>1021527</v>
      </c>
      <c r="U10" s="14">
        <f t="shared" si="0"/>
        <v>666212</v>
      </c>
      <c r="V10" s="14">
        <f t="shared" si="0"/>
        <v>666212</v>
      </c>
      <c r="W10" s="14">
        <v>0</v>
      </c>
      <c r="X10" s="14">
        <f>X11+X12</f>
        <v>355315</v>
      </c>
      <c r="Y10" s="14">
        <f>Y11+Y12</f>
        <v>355315</v>
      </c>
      <c r="Z10" s="14">
        <f>Z11+Z12</f>
        <v>0</v>
      </c>
    </row>
    <row r="11" spans="1:26" s="5" customFormat="1" ht="30.75" customHeight="1">
      <c r="A11" s="6" t="s">
        <v>2</v>
      </c>
      <c r="B11" s="7" t="s">
        <v>34</v>
      </c>
      <c r="C11" s="15">
        <f>D11+E11</f>
        <v>122903</v>
      </c>
      <c r="D11" s="15">
        <f>G11+N11+U11</f>
        <v>53169</v>
      </c>
      <c r="E11" s="16">
        <f>J11+Q11+X11</f>
        <v>69734</v>
      </c>
      <c r="F11" s="15">
        <f>G11+J11</f>
        <v>12347</v>
      </c>
      <c r="G11" s="15">
        <v>0</v>
      </c>
      <c r="H11" s="15">
        <v>0</v>
      </c>
      <c r="I11" s="15">
        <v>0</v>
      </c>
      <c r="J11" s="15">
        <f>K11+L11</f>
        <v>12347</v>
      </c>
      <c r="K11" s="15">
        <v>12347</v>
      </c>
      <c r="L11" s="15">
        <v>0</v>
      </c>
      <c r="M11" s="15">
        <f>N11+Q11</f>
        <v>31236</v>
      </c>
      <c r="N11" s="15">
        <v>13682</v>
      </c>
      <c r="O11" s="15">
        <f>N11</f>
        <v>13682</v>
      </c>
      <c r="P11" s="15"/>
      <c r="Q11" s="15">
        <f>R11+S11</f>
        <v>17554</v>
      </c>
      <c r="R11" s="15">
        <v>17554</v>
      </c>
      <c r="S11" s="15"/>
      <c r="T11" s="15">
        <f>U11+X11</f>
        <v>79320</v>
      </c>
      <c r="U11" s="15">
        <f>V11+W11</f>
        <v>39487</v>
      </c>
      <c r="V11" s="15">
        <v>39487</v>
      </c>
      <c r="W11" s="15"/>
      <c r="X11" s="15">
        <f>Y11+Z11</f>
        <v>39833</v>
      </c>
      <c r="Y11" s="15">
        <v>39833</v>
      </c>
      <c r="Z11" s="15"/>
    </row>
    <row r="12" spans="1:26" s="5" customFormat="1" ht="30.75" customHeight="1">
      <c r="A12" s="6" t="s">
        <v>3</v>
      </c>
      <c r="B12" s="8" t="s">
        <v>35</v>
      </c>
      <c r="C12" s="15">
        <f>D12+E12</f>
        <v>1621416</v>
      </c>
      <c r="D12" s="15">
        <f>G12+N12+U12</f>
        <v>1112984</v>
      </c>
      <c r="E12" s="15">
        <f>J12+Q12+X12</f>
        <v>508432</v>
      </c>
      <c r="F12" s="15">
        <f>G12+J12</f>
        <v>412699</v>
      </c>
      <c r="G12" s="15">
        <f>SUM(G13:G24)</f>
        <v>341464</v>
      </c>
      <c r="H12" s="15">
        <f>SUM(H13:H24)</f>
        <v>341464</v>
      </c>
      <c r="I12" s="15">
        <f>SUM(I14:I24)</f>
        <v>0</v>
      </c>
      <c r="J12" s="15">
        <f>K12+L12</f>
        <v>71235</v>
      </c>
      <c r="K12" s="15">
        <f>SUM(K14:K24)</f>
        <v>71235</v>
      </c>
      <c r="L12" s="15">
        <f>SUM(L14:L24)</f>
        <v>0</v>
      </c>
      <c r="M12" s="15">
        <f>SUM(M14:M24)</f>
        <v>266510</v>
      </c>
      <c r="N12" s="15">
        <f>O12+P12</f>
        <v>144795</v>
      </c>
      <c r="O12" s="15">
        <f>SUM(O14:O24)</f>
        <v>144795</v>
      </c>
      <c r="P12" s="15">
        <f>SUM(P14:P24)</f>
        <v>0</v>
      </c>
      <c r="Q12" s="15">
        <f>R12+S12</f>
        <v>121715</v>
      </c>
      <c r="R12" s="15">
        <f>SUM(R14:R24)</f>
        <v>121715</v>
      </c>
      <c r="S12" s="15">
        <f>SUM(S14:S24)</f>
        <v>0</v>
      </c>
      <c r="T12" s="15">
        <f>U12+X12</f>
        <v>942207</v>
      </c>
      <c r="U12" s="15">
        <f>V12+W12</f>
        <v>626725</v>
      </c>
      <c r="V12" s="15">
        <f>SUM(V14:V24)</f>
        <v>626725</v>
      </c>
      <c r="W12" s="15">
        <f>SUM(W14:W24)</f>
        <v>0</v>
      </c>
      <c r="X12" s="15">
        <f>Y12+Z12</f>
        <v>315482</v>
      </c>
      <c r="Y12" s="15">
        <f>SUM(Y14:Y24)</f>
        <v>315482</v>
      </c>
      <c r="Z12" s="15">
        <f>SUM(Z14:Z24)</f>
        <v>0</v>
      </c>
    </row>
    <row r="13" spans="1:26" s="22" customFormat="1" ht="50.25" customHeight="1">
      <c r="A13" s="13">
        <v>1</v>
      </c>
      <c r="B13" s="21" t="s">
        <v>44</v>
      </c>
      <c r="C13" s="17"/>
      <c r="D13" s="17"/>
      <c r="E13" s="17"/>
      <c r="F13" s="17"/>
      <c r="G13" s="17">
        <f>H13</f>
        <v>40000</v>
      </c>
      <c r="H13" s="17">
        <v>40000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s="5" customFormat="1" ht="30.75" customHeight="1">
      <c r="A14" s="13">
        <v>2</v>
      </c>
      <c r="B14" s="23" t="s">
        <v>18</v>
      </c>
      <c r="C14" s="17">
        <f>D14+E14</f>
        <v>169702</v>
      </c>
      <c r="D14" s="17">
        <f>G14+N14+U14</f>
        <v>126126</v>
      </c>
      <c r="E14" s="17">
        <f>J14+Q14+X14</f>
        <v>43576</v>
      </c>
      <c r="F14" s="17">
        <f>G14+J14</f>
        <v>61060</v>
      </c>
      <c r="G14" s="17">
        <f>H14+I14</f>
        <v>56060</v>
      </c>
      <c r="H14" s="17">
        <v>56060</v>
      </c>
      <c r="I14" s="17"/>
      <c r="J14" s="17">
        <f>L14+K14</f>
        <v>5000</v>
      </c>
      <c r="K14" s="17">
        <v>5000</v>
      </c>
      <c r="L14" s="17"/>
      <c r="M14" s="17">
        <f>N14+Q14</f>
        <v>9471</v>
      </c>
      <c r="N14" s="17">
        <f>O14+P14</f>
        <v>0</v>
      </c>
      <c r="O14" s="17"/>
      <c r="P14" s="17"/>
      <c r="Q14" s="17">
        <f>R14+S14</f>
        <v>9471</v>
      </c>
      <c r="R14" s="17">
        <f>9240+231</f>
        <v>9471</v>
      </c>
      <c r="S14" s="17"/>
      <c r="T14" s="17">
        <f>U14+X14</f>
        <v>99171</v>
      </c>
      <c r="U14" s="17">
        <f>V14+W14</f>
        <v>70066</v>
      </c>
      <c r="V14" s="17">
        <v>70066</v>
      </c>
      <c r="W14" s="17"/>
      <c r="X14" s="17">
        <f>Y14+Z14</f>
        <v>29105</v>
      </c>
      <c r="Y14" s="17">
        <v>29105</v>
      </c>
      <c r="Z14" s="17"/>
    </row>
    <row r="15" spans="1:26" s="5" customFormat="1" ht="30.75" customHeight="1">
      <c r="A15" s="13">
        <v>3</v>
      </c>
      <c r="B15" s="23" t="s">
        <v>14</v>
      </c>
      <c r="C15" s="17">
        <f aca="true" t="shared" si="1" ref="C15:C24">D15+E15</f>
        <v>124340</v>
      </c>
      <c r="D15" s="17">
        <f>G15+N15+U15</f>
        <v>82976</v>
      </c>
      <c r="E15" s="17">
        <f aca="true" t="shared" si="2" ref="E15:E24">J15+Q15+X15</f>
        <v>41364</v>
      </c>
      <c r="F15" s="17">
        <f aca="true" t="shared" si="3" ref="F15:F24">G15+J15</f>
        <v>34368</v>
      </c>
      <c r="G15" s="17">
        <f aca="true" t="shared" si="4" ref="G15:G24">H15+I15</f>
        <v>27750</v>
      </c>
      <c r="H15" s="17">
        <v>27750</v>
      </c>
      <c r="I15" s="17"/>
      <c r="J15" s="17">
        <f aca="true" t="shared" si="5" ref="J15:J24">L15+K15</f>
        <v>6618</v>
      </c>
      <c r="K15" s="17">
        <v>6618</v>
      </c>
      <c r="L15" s="17"/>
      <c r="M15" s="17">
        <f aca="true" t="shared" si="6" ref="M15:M24">N15+Q15</f>
        <v>7528</v>
      </c>
      <c r="N15" s="17">
        <f aca="true" t="shared" si="7" ref="N15:N24">O15+P15</f>
        <v>0</v>
      </c>
      <c r="O15" s="17"/>
      <c r="P15" s="17"/>
      <c r="Q15" s="17">
        <f aca="true" t="shared" si="8" ref="Q15:Q24">R15+S15</f>
        <v>7528</v>
      </c>
      <c r="R15" s="17">
        <f>7306+222</f>
        <v>7528</v>
      </c>
      <c r="S15" s="17"/>
      <c r="T15" s="17">
        <f aca="true" t="shared" si="9" ref="T15:T24">U15+X15</f>
        <v>82444</v>
      </c>
      <c r="U15" s="17">
        <f aca="true" t="shared" si="10" ref="U15:U24">V15+W15</f>
        <v>55226</v>
      </c>
      <c r="V15" s="17">
        <v>55226</v>
      </c>
      <c r="W15" s="17"/>
      <c r="X15" s="17">
        <f aca="true" t="shared" si="11" ref="X15:X24">Y15+Z15</f>
        <v>27218</v>
      </c>
      <c r="Y15" s="17">
        <v>27218</v>
      </c>
      <c r="Z15" s="17"/>
    </row>
    <row r="16" spans="1:26" s="5" customFormat="1" ht="30.75" customHeight="1">
      <c r="A16" s="13">
        <v>4</v>
      </c>
      <c r="B16" s="23" t="s">
        <v>22</v>
      </c>
      <c r="C16" s="17">
        <f t="shared" si="1"/>
        <v>11260</v>
      </c>
      <c r="D16" s="17">
        <f aca="true" t="shared" si="12" ref="D16:D24">G16+N16+U16</f>
        <v>3544</v>
      </c>
      <c r="E16" s="17">
        <f t="shared" si="2"/>
        <v>7716</v>
      </c>
      <c r="F16" s="17">
        <f t="shared" si="3"/>
        <v>7333</v>
      </c>
      <c r="G16" s="17">
        <f t="shared" si="4"/>
        <v>3544</v>
      </c>
      <c r="H16" s="17">
        <v>3544</v>
      </c>
      <c r="I16" s="17"/>
      <c r="J16" s="17">
        <f t="shared" si="5"/>
        <v>3789</v>
      </c>
      <c r="K16" s="17">
        <v>3789</v>
      </c>
      <c r="L16" s="17"/>
      <c r="M16" s="17">
        <f t="shared" si="6"/>
        <v>2664</v>
      </c>
      <c r="N16" s="17">
        <f t="shared" si="7"/>
        <v>0</v>
      </c>
      <c r="O16" s="17"/>
      <c r="P16" s="17"/>
      <c r="Q16" s="17">
        <f t="shared" si="8"/>
        <v>2664</v>
      </c>
      <c r="R16" s="17">
        <f>2664</f>
        <v>2664</v>
      </c>
      <c r="S16" s="17"/>
      <c r="T16" s="17">
        <f t="shared" si="9"/>
        <v>1263</v>
      </c>
      <c r="U16" s="17">
        <f t="shared" si="10"/>
        <v>0</v>
      </c>
      <c r="V16" s="17">
        <v>0</v>
      </c>
      <c r="W16" s="17"/>
      <c r="X16" s="17">
        <f t="shared" si="11"/>
        <v>1263</v>
      </c>
      <c r="Y16" s="17">
        <v>1263</v>
      </c>
      <c r="Z16" s="17"/>
    </row>
    <row r="17" spans="1:26" s="5" customFormat="1" ht="30.75" customHeight="1">
      <c r="A17" s="13">
        <v>5</v>
      </c>
      <c r="B17" s="23" t="s">
        <v>17</v>
      </c>
      <c r="C17" s="17">
        <f t="shared" si="1"/>
        <v>123716</v>
      </c>
      <c r="D17" s="17">
        <f t="shared" si="12"/>
        <v>85192</v>
      </c>
      <c r="E17" s="17">
        <f t="shared" si="2"/>
        <v>38524</v>
      </c>
      <c r="F17" s="17">
        <f t="shared" si="3"/>
        <v>37134</v>
      </c>
      <c r="G17" s="17">
        <f t="shared" si="4"/>
        <v>29994</v>
      </c>
      <c r="H17" s="17">
        <v>29994</v>
      </c>
      <c r="I17" s="17"/>
      <c r="J17" s="17">
        <f t="shared" si="5"/>
        <v>7140</v>
      </c>
      <c r="K17" s="17">
        <v>7140</v>
      </c>
      <c r="L17" s="17"/>
      <c r="M17" s="17">
        <f t="shared" si="6"/>
        <v>10306</v>
      </c>
      <c r="N17" s="17">
        <f t="shared" si="7"/>
        <v>0</v>
      </c>
      <c r="O17" s="17"/>
      <c r="P17" s="17"/>
      <c r="Q17" s="17">
        <f t="shared" si="8"/>
        <v>10306</v>
      </c>
      <c r="R17" s="17">
        <f>10058+248</f>
        <v>10306</v>
      </c>
      <c r="S17" s="17"/>
      <c r="T17" s="17">
        <f t="shared" si="9"/>
        <v>76276</v>
      </c>
      <c r="U17" s="17">
        <f t="shared" si="10"/>
        <v>55198</v>
      </c>
      <c r="V17" s="17">
        <v>55198</v>
      </c>
      <c r="W17" s="17"/>
      <c r="X17" s="17">
        <f t="shared" si="11"/>
        <v>21078</v>
      </c>
      <c r="Y17" s="17">
        <v>21078</v>
      </c>
      <c r="Z17" s="17"/>
    </row>
    <row r="18" spans="1:26" s="5" customFormat="1" ht="30.75" customHeight="1">
      <c r="A18" s="13">
        <v>6</v>
      </c>
      <c r="B18" s="23" t="s">
        <v>13</v>
      </c>
      <c r="C18" s="17">
        <f t="shared" si="1"/>
        <v>130988</v>
      </c>
      <c r="D18" s="17">
        <f t="shared" si="12"/>
        <v>85815</v>
      </c>
      <c r="E18" s="17">
        <f t="shared" si="2"/>
        <v>45173</v>
      </c>
      <c r="F18" s="17">
        <f t="shared" si="3"/>
        <v>26054</v>
      </c>
      <c r="G18" s="17">
        <f t="shared" si="4"/>
        <v>19745</v>
      </c>
      <c r="H18" s="17">
        <v>19745</v>
      </c>
      <c r="I18" s="17"/>
      <c r="J18" s="17">
        <f t="shared" si="5"/>
        <v>6309</v>
      </c>
      <c r="K18" s="17">
        <v>6309</v>
      </c>
      <c r="L18" s="17"/>
      <c r="M18" s="17">
        <f t="shared" si="6"/>
        <v>8695</v>
      </c>
      <c r="N18" s="17">
        <f t="shared" si="7"/>
        <v>0</v>
      </c>
      <c r="O18" s="17"/>
      <c r="P18" s="17"/>
      <c r="Q18" s="17">
        <f t="shared" si="8"/>
        <v>8695</v>
      </c>
      <c r="R18" s="17">
        <f>8473+222</f>
        <v>8695</v>
      </c>
      <c r="S18" s="17"/>
      <c r="T18" s="17">
        <f t="shared" si="9"/>
        <v>96239</v>
      </c>
      <c r="U18" s="17">
        <f t="shared" si="10"/>
        <v>66070</v>
      </c>
      <c r="V18" s="17">
        <v>66070</v>
      </c>
      <c r="W18" s="17"/>
      <c r="X18" s="17">
        <f t="shared" si="11"/>
        <v>30169</v>
      </c>
      <c r="Y18" s="17">
        <v>30169</v>
      </c>
      <c r="Z18" s="17"/>
    </row>
    <row r="19" spans="1:26" s="5" customFormat="1" ht="30.75" customHeight="1">
      <c r="A19" s="13">
        <v>7</v>
      </c>
      <c r="B19" s="23" t="s">
        <v>12</v>
      </c>
      <c r="C19" s="17">
        <f t="shared" si="1"/>
        <v>118075</v>
      </c>
      <c r="D19" s="17">
        <f t="shared" si="12"/>
        <v>86133</v>
      </c>
      <c r="E19" s="17">
        <f t="shared" si="2"/>
        <v>31942</v>
      </c>
      <c r="F19" s="17">
        <f t="shared" si="3"/>
        <v>49969</v>
      </c>
      <c r="G19" s="17">
        <f t="shared" si="4"/>
        <v>40467</v>
      </c>
      <c r="H19" s="17">
        <v>40467</v>
      </c>
      <c r="I19" s="17"/>
      <c r="J19" s="17">
        <f t="shared" si="5"/>
        <v>9502</v>
      </c>
      <c r="K19" s="17">
        <v>9502</v>
      </c>
      <c r="L19" s="17"/>
      <c r="M19" s="17">
        <f t="shared" si="6"/>
        <v>4846</v>
      </c>
      <c r="N19" s="17">
        <f t="shared" si="7"/>
        <v>0</v>
      </c>
      <c r="O19" s="17"/>
      <c r="P19" s="17"/>
      <c r="Q19" s="17">
        <f t="shared" si="8"/>
        <v>4846</v>
      </c>
      <c r="R19" s="17">
        <f>4606+240</f>
        <v>4846</v>
      </c>
      <c r="S19" s="17"/>
      <c r="T19" s="17">
        <f t="shared" si="9"/>
        <v>63260</v>
      </c>
      <c r="U19" s="17">
        <f t="shared" si="10"/>
        <v>45666</v>
      </c>
      <c r="V19" s="17">
        <v>45666</v>
      </c>
      <c r="W19" s="17"/>
      <c r="X19" s="17">
        <f t="shared" si="11"/>
        <v>17594</v>
      </c>
      <c r="Y19" s="17">
        <v>17594</v>
      </c>
      <c r="Z19" s="17"/>
    </row>
    <row r="20" spans="1:26" s="5" customFormat="1" ht="30.75" customHeight="1">
      <c r="A20" s="13">
        <v>8</v>
      </c>
      <c r="B20" s="23" t="s">
        <v>20</v>
      </c>
      <c r="C20" s="17">
        <f t="shared" si="1"/>
        <v>106001</v>
      </c>
      <c r="D20" s="17">
        <f t="shared" si="12"/>
        <v>70373</v>
      </c>
      <c r="E20" s="17">
        <f t="shared" si="2"/>
        <v>35628</v>
      </c>
      <c r="F20" s="17">
        <f t="shared" si="3"/>
        <v>30693</v>
      </c>
      <c r="G20" s="17">
        <f t="shared" si="4"/>
        <v>24477</v>
      </c>
      <c r="H20" s="17">
        <v>24477</v>
      </c>
      <c r="I20" s="17"/>
      <c r="J20" s="17">
        <f t="shared" si="5"/>
        <v>6216</v>
      </c>
      <c r="K20" s="17">
        <v>6216</v>
      </c>
      <c r="L20" s="17"/>
      <c r="M20" s="17">
        <f t="shared" si="6"/>
        <v>6632</v>
      </c>
      <c r="N20" s="17">
        <f t="shared" si="7"/>
        <v>0</v>
      </c>
      <c r="O20" s="17"/>
      <c r="P20" s="17"/>
      <c r="Q20" s="17">
        <f t="shared" si="8"/>
        <v>6632</v>
      </c>
      <c r="R20" s="17">
        <f>6401+231</f>
        <v>6632</v>
      </c>
      <c r="S20" s="17"/>
      <c r="T20" s="17">
        <f t="shared" si="9"/>
        <v>68676</v>
      </c>
      <c r="U20" s="17">
        <f t="shared" si="10"/>
        <v>45896</v>
      </c>
      <c r="V20" s="17">
        <v>45896</v>
      </c>
      <c r="W20" s="17"/>
      <c r="X20" s="17">
        <f t="shared" si="11"/>
        <v>22780</v>
      </c>
      <c r="Y20" s="17">
        <v>22780</v>
      </c>
      <c r="Z20" s="17"/>
    </row>
    <row r="21" spans="1:26" s="5" customFormat="1" ht="30.75" customHeight="1">
      <c r="A21" s="13">
        <v>9</v>
      </c>
      <c r="B21" s="23" t="s">
        <v>19</v>
      </c>
      <c r="C21" s="17">
        <f t="shared" si="1"/>
        <v>201583</v>
      </c>
      <c r="D21" s="17">
        <f t="shared" si="12"/>
        <v>129965</v>
      </c>
      <c r="E21" s="17">
        <f t="shared" si="2"/>
        <v>71618</v>
      </c>
      <c r="F21" s="17">
        <f t="shared" si="3"/>
        <v>33093</v>
      </c>
      <c r="G21" s="17">
        <f t="shared" si="4"/>
        <v>26558</v>
      </c>
      <c r="H21" s="17">
        <v>26558</v>
      </c>
      <c r="I21" s="17"/>
      <c r="J21" s="17">
        <f t="shared" si="5"/>
        <v>6535</v>
      </c>
      <c r="K21" s="17">
        <v>6535</v>
      </c>
      <c r="L21" s="17"/>
      <c r="M21" s="17">
        <f t="shared" si="6"/>
        <v>10031</v>
      </c>
      <c r="N21" s="17">
        <f t="shared" si="7"/>
        <v>0</v>
      </c>
      <c r="O21" s="17"/>
      <c r="P21" s="17"/>
      <c r="Q21" s="17">
        <f t="shared" si="8"/>
        <v>10031</v>
      </c>
      <c r="R21" s="17">
        <f>9800+231</f>
        <v>10031</v>
      </c>
      <c r="S21" s="17"/>
      <c r="T21" s="17">
        <f t="shared" si="9"/>
        <v>158459</v>
      </c>
      <c r="U21" s="17">
        <f t="shared" si="10"/>
        <v>103407</v>
      </c>
      <c r="V21" s="17">
        <v>103407</v>
      </c>
      <c r="W21" s="17"/>
      <c r="X21" s="17">
        <f t="shared" si="11"/>
        <v>55052</v>
      </c>
      <c r="Y21" s="17">
        <v>55052</v>
      </c>
      <c r="Z21" s="17"/>
    </row>
    <row r="22" spans="1:26" s="5" customFormat="1" ht="30.75" customHeight="1">
      <c r="A22" s="13">
        <v>10</v>
      </c>
      <c r="B22" s="23" t="s">
        <v>21</v>
      </c>
      <c r="C22" s="17">
        <f t="shared" si="1"/>
        <v>216875</v>
      </c>
      <c r="D22" s="17">
        <f t="shared" si="12"/>
        <v>156279</v>
      </c>
      <c r="E22" s="17">
        <f t="shared" si="2"/>
        <v>60596</v>
      </c>
      <c r="F22" s="17">
        <f t="shared" si="3"/>
        <v>28665</v>
      </c>
      <c r="G22" s="17">
        <f t="shared" si="4"/>
        <v>22224</v>
      </c>
      <c r="H22" s="17">
        <v>22224</v>
      </c>
      <c r="I22" s="17"/>
      <c r="J22" s="17">
        <f t="shared" si="5"/>
        <v>6441</v>
      </c>
      <c r="K22" s="17">
        <v>6441</v>
      </c>
      <c r="L22" s="17"/>
      <c r="M22" s="17">
        <f t="shared" si="6"/>
        <v>101765</v>
      </c>
      <c r="N22" s="17">
        <f t="shared" si="7"/>
        <v>76367</v>
      </c>
      <c r="O22" s="17">
        <v>76367</v>
      </c>
      <c r="P22" s="17"/>
      <c r="Q22" s="17">
        <f t="shared" si="8"/>
        <v>25398</v>
      </c>
      <c r="R22" s="17">
        <f>25167+231</f>
        <v>25398</v>
      </c>
      <c r="S22" s="17"/>
      <c r="T22" s="17">
        <f t="shared" si="9"/>
        <v>86445</v>
      </c>
      <c r="U22" s="17">
        <f t="shared" si="10"/>
        <v>57688</v>
      </c>
      <c r="V22" s="17">
        <v>57688</v>
      </c>
      <c r="W22" s="17"/>
      <c r="X22" s="17">
        <f t="shared" si="11"/>
        <v>28757</v>
      </c>
      <c r="Y22" s="17">
        <v>28757</v>
      </c>
      <c r="Z22" s="17"/>
    </row>
    <row r="23" spans="1:26" s="5" customFormat="1" ht="30.75" customHeight="1">
      <c r="A23" s="13">
        <v>11</v>
      </c>
      <c r="B23" s="23" t="s">
        <v>16</v>
      </c>
      <c r="C23" s="17">
        <f t="shared" si="1"/>
        <v>275366</v>
      </c>
      <c r="D23" s="17">
        <f t="shared" si="12"/>
        <v>172906</v>
      </c>
      <c r="E23" s="17">
        <f t="shared" si="2"/>
        <v>102460</v>
      </c>
      <c r="F23" s="17">
        <f t="shared" si="3"/>
        <v>31172</v>
      </c>
      <c r="G23" s="17">
        <f t="shared" si="4"/>
        <v>24068</v>
      </c>
      <c r="H23" s="17">
        <v>24068</v>
      </c>
      <c r="I23" s="17"/>
      <c r="J23" s="17">
        <f t="shared" si="5"/>
        <v>7104</v>
      </c>
      <c r="K23" s="17">
        <v>7104</v>
      </c>
      <c r="L23" s="17"/>
      <c r="M23" s="17">
        <f t="shared" si="6"/>
        <v>96803</v>
      </c>
      <c r="N23" s="17">
        <f t="shared" si="7"/>
        <v>68428</v>
      </c>
      <c r="O23" s="17">
        <v>68428</v>
      </c>
      <c r="P23" s="17"/>
      <c r="Q23" s="17">
        <f t="shared" si="8"/>
        <v>28375</v>
      </c>
      <c r="R23" s="17">
        <f>28127+248</f>
        <v>28375</v>
      </c>
      <c r="S23" s="17"/>
      <c r="T23" s="17">
        <f t="shared" si="9"/>
        <v>147391</v>
      </c>
      <c r="U23" s="17">
        <f t="shared" si="10"/>
        <v>80410</v>
      </c>
      <c r="V23" s="17">
        <v>80410</v>
      </c>
      <c r="W23" s="17"/>
      <c r="X23" s="17">
        <f t="shared" si="11"/>
        <v>66981</v>
      </c>
      <c r="Y23" s="17">
        <v>66981</v>
      </c>
      <c r="Z23" s="17"/>
    </row>
    <row r="24" spans="1:26" s="5" customFormat="1" ht="30.75" customHeight="1">
      <c r="A24" s="13">
        <v>12</v>
      </c>
      <c r="B24" s="24" t="s">
        <v>15</v>
      </c>
      <c r="C24" s="18">
        <f t="shared" si="1"/>
        <v>103510</v>
      </c>
      <c r="D24" s="18">
        <f t="shared" si="12"/>
        <v>73675</v>
      </c>
      <c r="E24" s="18">
        <f t="shared" si="2"/>
        <v>29835</v>
      </c>
      <c r="F24" s="18">
        <f t="shared" si="3"/>
        <v>33158</v>
      </c>
      <c r="G24" s="18">
        <f t="shared" si="4"/>
        <v>26577</v>
      </c>
      <c r="H24" s="18">
        <v>26577</v>
      </c>
      <c r="I24" s="18"/>
      <c r="J24" s="18">
        <f t="shared" si="5"/>
        <v>6581</v>
      </c>
      <c r="K24" s="18">
        <v>6581</v>
      </c>
      <c r="L24" s="18"/>
      <c r="M24" s="18">
        <f t="shared" si="6"/>
        <v>7769</v>
      </c>
      <c r="N24" s="18">
        <f t="shared" si="7"/>
        <v>0</v>
      </c>
      <c r="O24" s="18"/>
      <c r="P24" s="18"/>
      <c r="Q24" s="18">
        <f t="shared" si="8"/>
        <v>7769</v>
      </c>
      <c r="R24" s="18">
        <f>7538+231</f>
        <v>7769</v>
      </c>
      <c r="S24" s="18"/>
      <c r="T24" s="18">
        <f t="shared" si="9"/>
        <v>62583</v>
      </c>
      <c r="U24" s="18">
        <f t="shared" si="10"/>
        <v>47098</v>
      </c>
      <c r="V24" s="18">
        <v>47098</v>
      </c>
      <c r="W24" s="18"/>
      <c r="X24" s="18">
        <f t="shared" si="11"/>
        <v>15485</v>
      </c>
      <c r="Y24" s="18">
        <v>15485</v>
      </c>
      <c r="Z24" s="18"/>
    </row>
  </sheetData>
  <sheetProtection/>
  <mergeCells count="23">
    <mergeCell ref="A1:C1"/>
    <mergeCell ref="T6:Z6"/>
    <mergeCell ref="T7:T8"/>
    <mergeCell ref="U7:W7"/>
    <mergeCell ref="X7:Z7"/>
    <mergeCell ref="A2:Z2"/>
    <mergeCell ref="A3:Z3"/>
    <mergeCell ref="A4:Z4"/>
    <mergeCell ref="N7:P7"/>
    <mergeCell ref="Q7:S7"/>
    <mergeCell ref="D7:D8"/>
    <mergeCell ref="W1:Z1"/>
    <mergeCell ref="F6:L6"/>
    <mergeCell ref="M6:S6"/>
    <mergeCell ref="G7:I7"/>
    <mergeCell ref="J7:L7"/>
    <mergeCell ref="M7:M8"/>
    <mergeCell ref="A6:A8"/>
    <mergeCell ref="B6:B8"/>
    <mergeCell ref="C6:C8"/>
    <mergeCell ref="D6:E6"/>
    <mergeCell ref="E7:E8"/>
    <mergeCell ref="F7:F8"/>
  </mergeCells>
  <printOptions horizontalCentered="1"/>
  <pageMargins left="0.354330708661417" right="0.236220472440945" top="0.498031496" bottom="0.498031496" header="0.31496062992126" footer="0.3149606299212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2023-12-19T07:55:25Z</cp:lastPrinted>
  <dcterms:created xsi:type="dcterms:W3CDTF">2018-01-09T03:09:33Z</dcterms:created>
  <dcterms:modified xsi:type="dcterms:W3CDTF">2023-12-25T07:16:37Z</dcterms:modified>
  <cp:category/>
  <cp:version/>
  <cp:contentType/>
  <cp:contentStatus/>
</cp:coreProperties>
</file>