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D:\Năm 2024\Trang TTĐT\Công khai NS\11.10.2024\"/>
    </mc:Choice>
  </mc:AlternateContent>
  <xr:revisionPtr revIDLastSave="0" documentId="8_{E33807B8-9B28-4EB1-AA9D-F7D6B499E3FC}" xr6:coauthVersionLast="47" xr6:coauthVersionMax="47" xr10:uidLastSave="{00000000-0000-0000-0000-000000000000}"/>
  <bookViews>
    <workbookView xWindow="-120" yWindow="-120" windowWidth="29040" windowHeight="15840" xr2:uid="{9E46B2E8-40FD-4004-A93A-4F6D06339948}"/>
  </bookViews>
  <sheets>
    <sheet name="Bao cao" sheetId="1" r:id="rId1"/>
  </sheets>
  <externalReferences>
    <externalReference r:id="rId2"/>
  </externalReferences>
  <definedNames>
    <definedName name="_xlnm.Print_Titles" localSheetId="0">'Bao cao'!$5:$7</definedName>
  </definedNames>
  <calcPr calcId="181029" fullCalcOnLoad="1"/>
</workbook>
</file>

<file path=xl/calcChain.xml><?xml version="1.0" encoding="utf-8"?>
<calcChain xmlns="http://schemas.openxmlformats.org/spreadsheetml/2006/main">
  <c r="D37" i="1" l="1"/>
  <c r="D27" i="1"/>
  <c r="F27" i="1" s="1"/>
  <c r="D35" i="1"/>
  <c r="F16" i="1"/>
  <c r="E16" i="1"/>
  <c r="F22" i="1"/>
  <c r="F10" i="1"/>
  <c r="F11" i="1"/>
  <c r="F12" i="1"/>
  <c r="F13" i="1"/>
  <c r="F14" i="1"/>
  <c r="F15" i="1"/>
  <c r="F19" i="1"/>
  <c r="F20" i="1"/>
  <c r="F21" i="1"/>
  <c r="F23" i="1"/>
  <c r="F24" i="1"/>
  <c r="F30" i="1"/>
  <c r="F31" i="1"/>
  <c r="F32" i="1"/>
  <c r="F33" i="1"/>
  <c r="F34" i="1"/>
  <c r="F36" i="1"/>
  <c r="F38" i="1"/>
  <c r="F37" i="1"/>
  <c r="F35" i="1"/>
  <c r="G39" i="1"/>
  <c r="G17" i="1"/>
  <c r="G9" i="1" s="1"/>
  <c r="G8" i="1" s="1"/>
  <c r="G29" i="1"/>
  <c r="E34" i="1"/>
  <c r="C10" i="1"/>
  <c r="E10" i="1"/>
  <c r="C39" i="1"/>
  <c r="E24" i="1"/>
  <c r="C17" i="1"/>
  <c r="C9" i="1"/>
  <c r="E33" i="1"/>
  <c r="E32" i="1"/>
  <c r="E31" i="1"/>
  <c r="C29" i="1"/>
  <c r="C8" i="1" s="1"/>
  <c r="E25" i="1"/>
  <c r="E23" i="1"/>
  <c r="E21" i="1"/>
  <c r="E20" i="1"/>
  <c r="E19" i="1"/>
  <c r="D17" i="1"/>
  <c r="E17" i="1"/>
  <c r="E15" i="1"/>
  <c r="E14" i="1"/>
  <c r="E13" i="1"/>
  <c r="E12" i="1"/>
  <c r="E11" i="1"/>
  <c r="A1" i="1"/>
  <c r="E30" i="1"/>
  <c r="E38" i="1"/>
  <c r="E27" i="1"/>
  <c r="D29" i="1"/>
  <c r="E29" i="1" s="1"/>
  <c r="E37" i="1"/>
  <c r="D39" i="1"/>
  <c r="E39" i="1"/>
  <c r="D9" i="1"/>
  <c r="E9" i="1" s="1"/>
  <c r="F25" i="1"/>
  <c r="F39" i="1"/>
  <c r="F17" i="1"/>
  <c r="F29" i="1"/>
  <c r="D8" i="1" l="1"/>
  <c r="F9" i="1"/>
  <c r="F8" i="1" l="1"/>
  <c r="E8" i="1"/>
</calcChain>
</file>

<file path=xl/sharedStrings.xml><?xml version="1.0" encoding="utf-8"?>
<sst xmlns="http://schemas.openxmlformats.org/spreadsheetml/2006/main" count="58" uniqueCount="52">
  <si>
    <t>STT</t>
  </si>
  <si>
    <t>NỘI DUNG</t>
  </si>
  <si>
    <t>DỰ TOÁN NĂM</t>
  </si>
  <si>
    <t>CÙNG KỲ NĂM TRƯỚC</t>
  </si>
  <si>
    <t>A</t>
  </si>
  <si>
    <t>B</t>
  </si>
  <si>
    <t>3=2/1</t>
  </si>
  <si>
    <t>I</t>
  </si>
  <si>
    <t>Thu nội địa</t>
  </si>
  <si>
    <t>Thu từ dầu thô</t>
  </si>
  <si>
    <t>II</t>
  </si>
  <si>
    <t>III</t>
  </si>
  <si>
    <t>Biểu số 60/CK-NSNN</t>
  </si>
  <si>
    <t>SO SÁNH ƯỚC THỰC HIỆN VỚI (%)</t>
  </si>
  <si>
    <t>TỔNG THU NSNN TRÊN ĐỊA BÀN</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</si>
  <si>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</si>
  <si>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</si>
  <si>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</si>
  <si>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</si>
  <si>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</si>
  <si>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</si>
  <si>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Các loại phí, lệ phí</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</si>
  <si>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</si>
  <si>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</si>
  <si>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</si>
  <si>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</si>
  <si>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</si>
  <si>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</si>
  <si>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</si>
  <si>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</si>
  <si>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</si>
  <si>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</si>
  <si>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và thu hoa lợi công sản khác</t>
  </si>
  <si>
    <t>Thu khác ngân sách</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</si>
  <si>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</si>
  <si>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</si>
  <si>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</si>
  <si>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</si>
  <si>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</si>
  <si>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</si>
  <si>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</si>
  <si>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IV</t>
  </si>
  <si>
    <t xml:space="preserve">THU NSĐP ĐƯỢC HƯỞNG THEO PHÂN CẤP </t>
  </si>
  <si>
    <t>Từ các khoản thu phân chia</t>
  </si>
  <si>
    <t>Các khoản thu NSĐP được hưởng 100%</t>
  </si>
  <si>
    <t>Đơn vị: triệu đồng</t>
  </si>
  <si>
    <t>Thu viện trợ</t>
  </si>
  <si>
    <t>DỰ TOÁN NĂM 2024</t>
  </si>
  <si>
    <t>THỰC HIỆN THU NGÂN SÁCH NHÀ NƯỚC 9 THÁNG NĂM 2024</t>
  </si>
  <si>
    <r>
      <rPr>
        <b/>
        <i/>
        <sz val="11"/>
        <color indexed="8"/>
        <rFont val="Times New Roman"/>
        <family val="1"/>
      </rPr>
      <t>Ghi chú:</t>
    </r>
    <r>
      <rPr>
        <i/>
        <sz val="11"/>
        <color indexed="8"/>
        <rFont val="Times New Roman"/>
        <family val="1"/>
      </rPr>
      <t xml:space="preserve"> Thu khác ngân sách bao gồm 9.005 triệu đồng các khoản huy động, đóng góp.</t>
    </r>
  </si>
  <si>
    <t>THỰC HIỆN 9 THÁNG NĂM 2024</t>
  </si>
  <si>
    <t>(Kèm theo Thông báo số 571/TB-UBND ngày 11/10/2024 của Ủy ban nhân dân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</si>
</sst>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82" formatCode="#,##0.0"/>
  </numFmts>
  <fonts count="12" x14ac:knownFonts="1">
    <font>
      <sz val="11"/>
      <color theme="1"/>
      <name val="Calibri"/>
      <family val="2"/>
      <scheme val="minor"/>
    </font>
    <font>
      <b/>
      <sz val="11"/>
      <color indexed="8"/>
      <name val="Times New Roman"/>
      <family val="1"/>
    </font>
    <font>
      <sz val="11"/>
      <color indexed="8"/>
      <name val="Times New Roman"/>
      <family val="1"/>
    </font>
    <font>
      <b/>
      <sz val="11"/>
      <name val="Times New Roman"/>
      <family val="1"/>
    </font>
    <font>
      <sz val="11"/>
      <name val="Times New Roman"/>
      <family val="1"/>
    </font>
    <font>
      <i/>
      <sz val="11"/>
      <name val="Times New Roman"/>
      <family val="1"/>
    </font>
    <font>
      <i/>
      <sz val="11"/>
      <color indexed="8"/>
      <name val="Times New Roman"/>
      <family val="1"/>
    </font>
    <font>
      <sz val="11"/>
      <color indexed="8"/>
      <name val="Calibri"/>
      <family val="2"/>
    </font>
    <font>
      <b/>
      <i/>
      <sz val="11"/>
      <color indexed="8"/>
      <name val="Times New Roman"/>
      <family val="1"/>
    </font>
    <font>
      <b/>
      <sz val="14"/>
      <name val="Times New Roman"/>
      <family val="1"/>
    </font>
    <font>
      <i/>
      <sz val="13"/>
      <name val="Times New Roman"/>
      <family val="1"/>
    </font>
    <font>
      <sz val="13"/>
      <name val="Times New Roman"/>
      <family val="1"/>
    </font>
  </fonts>
  <fills count="2">
    <fill>
      <patternFill patternType="none"/>
    </fill>
    <fill>
      <patternFill patternType="gray125"/>
    </fill>
  </fills>
  <borders count="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diagonal/>
    </border>
    <border>
      <left style="thin">
        <color indexed="8"/>
      </left>
      <right style="thin">
        <color indexed="8"/>
      </right>
      <top style="thin">
        <color indexed="8"/>
      </top>
      <bottom style="hair">
        <color indexed="8"/>
      </bottom>
      <diagonal/>
    </border>
    <border>
      <left/>
      <right/>
      <top/>
      <bottom style="thin">
        <color indexed="8"/>
      </bottom>
      <diagonal/>
    </border>
  </borders>
  <cellStyleXfs count="2">
    <xf numFmtId="0" fontId="0" fillId="0" borderId="0"/>
    <xf numFmtId="43" fontId="7" fillId="0" borderId="0" applyFont="0" applyFill="0" applyBorder="0" applyAlignment="0" applyProtection="0"/>
  </cellStyleXfs>
  <cellXfs count="42">
    <xf numFmtId="0" fontId="0" fillId="0" borderId="0" xfId="0"/>
    <xf numFmtId="0" fontId="2" fillId="0" borderId="0" xfId="0" applyFont="1"/>
    <xf numFmtId="0" fontId="3" fillId="0" borderId="1" xfId="0" applyFont="1" applyBorder="1" applyAlignment="1">
      <alignment horizontal="center" vertical="center" wrapText="1"/>
    </xf>
    <xf numFmtId="0" fontId="4" fillId="0" borderId="1" xfId="0" applyFont="1" applyBorder="1" applyAlignment="1">
      <alignment horizontal="center" wrapText="1"/>
    </xf>
    <xf numFmtId="0" fontId="4" fillId="0" borderId="0" xfId="0" applyFont="1"/>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2" fillId="0" borderId="0" xfId="0" applyFont="1" applyAlignment="1">
      <alignment vertical="center"/>
    </xf>
    <xf numFmtId="0" fontId="6" fillId="0" borderId="0" xfId="0" applyFont="1" applyAlignment="1">
      <alignment vertical="center"/>
    </xf>
    <xf numFmtId="0" fontId="1" fillId="0" borderId="0" xfId="0" applyFont="1" applyAlignment="1">
      <alignment vertical="center"/>
    </xf>
    <xf numFmtId="3" fontId="3" fillId="0" borderId="2" xfId="1" applyNumberFormat="1" applyFont="1" applyBorder="1" applyAlignment="1">
      <alignment vertical="center" wrapText="1"/>
    </xf>
    <xf numFmtId="3" fontId="3" fillId="0" borderId="3" xfId="1" applyNumberFormat="1" applyFont="1" applyBorder="1" applyAlignment="1">
      <alignment vertical="center" wrapText="1"/>
    </xf>
    <xf numFmtId="3" fontId="4" fillId="0" borderId="3" xfId="1" applyNumberFormat="1" applyFont="1" applyBorder="1" applyAlignment="1">
      <alignment vertical="center" wrapText="1"/>
    </xf>
    <xf numFmtId="3" fontId="5" fillId="0" borderId="3" xfId="1" applyNumberFormat="1" applyFont="1" applyBorder="1" applyAlignment="1">
      <alignment vertical="center" wrapText="1"/>
    </xf>
    <xf numFmtId="3" fontId="4" fillId="0" borderId="4" xfId="1" applyNumberFormat="1" applyFont="1" applyBorder="1" applyAlignment="1">
      <alignment vertical="center" wrapText="1"/>
    </xf>
    <xf numFmtId="182" fontId="3" fillId="0" borderId="2" xfId="1" applyNumberFormat="1" applyFont="1" applyBorder="1" applyAlignment="1">
      <alignment vertical="center" wrapText="1"/>
    </xf>
    <xf numFmtId="182" fontId="3" fillId="0" borderId="3" xfId="1" applyNumberFormat="1" applyFont="1" applyBorder="1" applyAlignment="1">
      <alignment vertical="center" wrapText="1"/>
    </xf>
    <xf numFmtId="182" fontId="4" fillId="0" borderId="3" xfId="1" applyNumberFormat="1" applyFont="1" applyBorder="1" applyAlignment="1">
      <alignment vertical="center" wrapText="1"/>
    </xf>
    <xf numFmtId="182" fontId="5" fillId="0" borderId="3" xfId="1" applyNumberFormat="1" applyFont="1" applyBorder="1" applyAlignment="1">
      <alignment vertical="center" wrapText="1"/>
    </xf>
    <xf numFmtId="182" fontId="4" fillId="0" borderId="4" xfId="1" applyNumberFormat="1" applyFont="1" applyBorder="1" applyAlignment="1">
      <alignment vertical="center" wrapText="1"/>
    </xf>
    <xf numFmtId="0" fontId="6" fillId="0" borderId="0" xfId="0" applyFont="1"/>
    <xf numFmtId="3" fontId="3" fillId="0" borderId="5" xfId="1" applyNumberFormat="1" applyFont="1" applyBorder="1" applyAlignment="1">
      <alignment vertical="center" wrapText="1"/>
    </xf>
    <xf numFmtId="3" fontId="4" fillId="0" borderId="5" xfId="1" applyNumberFormat="1" applyFont="1" applyBorder="1" applyAlignment="1">
      <alignment vertical="center" wrapText="1"/>
    </xf>
    <xf numFmtId="3" fontId="5" fillId="0" borderId="5" xfId="1" applyNumberFormat="1" applyFont="1" applyBorder="1" applyAlignment="1">
      <alignment vertical="center" wrapText="1"/>
    </xf>
    <xf numFmtId="0" fontId="1" fillId="0" borderId="5" xfId="0" applyFont="1" applyBorder="1" applyAlignment="1">
      <alignment vertical="center"/>
    </xf>
    <xf numFmtId="182" fontId="3" fillId="0" borderId="6" xfId="1" applyNumberFormat="1" applyFont="1" applyBorder="1" applyAlignment="1">
      <alignment vertical="center" wrapText="1"/>
    </xf>
    <xf numFmtId="3" fontId="1" fillId="0" borderId="5" xfId="0" applyNumberFormat="1" applyFont="1" applyBorder="1" applyAlignment="1">
      <alignment vertical="center"/>
    </xf>
    <xf numFmtId="0" fontId="11" fillId="0" borderId="0" xfId="0" applyFont="1"/>
    <xf numFmtId="0" fontId="3" fillId="0" borderId="0" xfId="0" applyFont="1" applyAlignment="1">
      <alignment horizontal="right" vertical="center" wrapText="1"/>
    </xf>
    <xf numFmtId="0" fontId="10" fillId="0" borderId="0" xfId="0" applyFont="1" applyAlignment="1">
      <alignment horizontal="center"/>
    </xf>
    <xf numFmtId="0" fontId="3" fillId="0" borderId="0" xfId="0" applyFont="1" applyAlignment="1">
      <alignment horizontal="left" vertical="center" wrapText="1"/>
    </xf>
    <xf numFmtId="0" fontId="9" fillId="0" borderId="0" xfId="0" applyFont="1" applyAlignment="1">
      <alignment horizontal="center" vertical="center"/>
    </xf>
    <xf numFmtId="0" fontId="3" fillId="0" borderId="1" xfId="0" applyFont="1" applyBorder="1" applyAlignment="1">
      <alignment horizontal="center" vertical="center" wrapText="1"/>
    </xf>
    <xf numFmtId="0" fontId="10" fillId="0" borderId="7" xfId="0" applyFont="1" applyBorder="1" applyAlignment="1">
      <alignment horizontal="righ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am%202018/c&#244;ng%20khai/thong%20bao%20cong%20khai%20quy/9%20thang/102018%20bieu%20cong%20khai%209%20tha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9"/>
      <sheetName val="60"/>
      <sheetName val="61"/>
    </sheetNames>
    <definedNames>
      <definedName name="OLE_LINK1" refersTo="='59'!$A$1" sheetId="0"/>
    </definedNames>
    <sheetDataSet>
      <sheetData sheetId="0">
        <row r="1">
          <cell r="A1" t="str">
            <v>UBND TỈNH LẠNG SƠN</v>
          </cell>
        </row>
      </sheetData>
      <sheetData sheetId="1">
        <row r="1">
          <cell r="A1" t="str">
            <v>UBND TỈNH LẠNG SƠN</v>
          </cell>
        </row>
      </sheetData>
      <sheetData sheetId="2">
        <row r="1">
          <cell r="A1" t="str">
            <v>UBND TỈNH LẠNG SƠN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BA2BC-8264-469C-926E-7E1297BD0007}">
  <dimension ref="A1:G40"/>
  <sheetViews>
    <sheetView tabSelected="1" zoomScale="110" zoomScaleNormal="110" workbookViewId="0">
      <selection activeCell="K6" sqref="K6"/>
    </sheetView>
  </sheetViews>
  <sheetFormatPr defaultRowHeight="15" x14ac:dyDescent="0.25"/>
  <cols>
    <col min="1" max="1" width="5.85546875" style="1" customWidth="1"/>
    <col min="2" max="2" width="35.28515625" style="1" customWidth="1"/>
    <col min="3" max="4" width="13.85546875" style="1" customWidth="1"/>
    <col min="5" max="6" width="12.140625" style="1" customWidth="1"/>
    <col min="7" max="7" width="11.42578125" style="1" hidden="1" customWidth="1"/>
    <col min="8" max="16384" width="9.140625" style="1"/>
  </cols>
  <sheetData>
    <row r="1" spans="1:7" ht="18" customHeight="1" x14ac:dyDescent="0.25">
      <c r="A1" s="38" t="str">
        <f>'[1]59'!OLE_LINK1</f>
        <v>UBND TỈNH LẠNG SƠN</v>
      </c>
      <c r="B1" s="38"/>
      <c r="C1" s="4"/>
      <c r="D1" s="4"/>
      <c r="E1" s="36" t="s">
        <v>12</v>
      </c>
      <c r="F1" s="36"/>
    </row>
    <row r="2" spans="1:7" ht="27.75" customHeight="1" x14ac:dyDescent="0.25">
      <c r="A2" s="39" t="s">
        <v>48</v>
      </c>
      <c r="B2" s="39"/>
      <c r="C2" s="39"/>
      <c r="D2" s="39"/>
      <c r="E2" s="39"/>
      <c r="F2" s="39"/>
    </row>
    <row r="3" spans="1:7" ht="21" customHeight="1" x14ac:dyDescent="0.25">
      <c r="A3" s="37" t="s">
        <v>51</v>
      </c>
      <c r="B3" s="37"/>
      <c r="C3" s="37"/>
      <c r="D3" s="37"/>
      <c r="E3" s="37"/>
      <c r="F3" s="37"/>
    </row>
    <row r="4" spans="1:7" ht="21.75" customHeight="1" x14ac:dyDescent="0.25">
      <c r="A4" s="35"/>
      <c r="B4" s="35"/>
      <c r="C4" s="35"/>
      <c r="D4" s="41" t="s">
        <v>45</v>
      </c>
      <c r="E4" s="41"/>
      <c r="F4" s="41"/>
    </row>
    <row r="5" spans="1:7" ht="36.75" customHeight="1" x14ac:dyDescent="0.25">
      <c r="A5" s="40" t="s">
        <v>0</v>
      </c>
      <c r="B5" s="40" t="s">
        <v>1</v>
      </c>
      <c r="C5" s="40" t="s">
        <v>47</v>
      </c>
      <c r="D5" s="40" t="s">
        <v>50</v>
      </c>
      <c r="E5" s="40" t="s">
        <v>13</v>
      </c>
      <c r="F5" s="40"/>
    </row>
    <row r="6" spans="1:7" ht="56.25" customHeight="1" x14ac:dyDescent="0.25">
      <c r="A6" s="40"/>
      <c r="B6" s="40"/>
      <c r="C6" s="40"/>
      <c r="D6" s="40"/>
      <c r="E6" s="2" t="s">
        <v>2</v>
      </c>
      <c r="F6" s="2" t="s">
        <v>3</v>
      </c>
    </row>
    <row r="7" spans="1:7" x14ac:dyDescent="0.25">
      <c r="A7" s="3" t="s">
        <v>4</v>
      </c>
      <c r="B7" s="3" t="s">
        <v>5</v>
      </c>
      <c r="C7" s="3">
        <v>1</v>
      </c>
      <c r="D7" s="3">
        <v>2</v>
      </c>
      <c r="E7" s="3" t="s">
        <v>6</v>
      </c>
      <c r="F7" s="3">
        <v>4</v>
      </c>
    </row>
    <row r="8" spans="1:7" s="15" customFormat="1" ht="28.5" x14ac:dyDescent="0.25">
      <c r="A8" s="5" t="s">
        <v>4</v>
      </c>
      <c r="B8" s="6" t="s">
        <v>14</v>
      </c>
      <c r="C8" s="18">
        <f>C9+C28+C29</f>
        <v>7485000</v>
      </c>
      <c r="D8" s="18">
        <f>D9+D29+D28+D36</f>
        <v>7536866</v>
      </c>
      <c r="E8" s="23">
        <f>D8/C8%</f>
        <v>100.69293253173012</v>
      </c>
      <c r="F8" s="33">
        <f t="shared" ref="F8:F17" si="0">D8/G8%</f>
        <v>133.03604887383344</v>
      </c>
      <c r="G8" s="29">
        <f>G9+G29+G28+G36</f>
        <v>5665281</v>
      </c>
    </row>
    <row r="9" spans="1:7" s="15" customFormat="1" x14ac:dyDescent="0.25">
      <c r="A9" s="7" t="s">
        <v>7</v>
      </c>
      <c r="B9" s="8" t="s">
        <v>8</v>
      </c>
      <c r="C9" s="19">
        <f>C10+C11+C12+C13+C14+C15+C16+C17+C23+C24+C25+C26+C27</f>
        <v>2485000</v>
      </c>
      <c r="D9" s="19">
        <f>D10+D11+D12+D13+D14+D15+D16+D17+D23+D24+D25+D26+D27</f>
        <v>2184871</v>
      </c>
      <c r="E9" s="24">
        <f t="shared" ref="E9:E39" si="1">D9/C9%</f>
        <v>87.922374245472838</v>
      </c>
      <c r="F9" s="24">
        <f t="shared" si="0"/>
        <v>113.48411076703168</v>
      </c>
      <c r="G9" s="29">
        <f>G10+G11+G12+G13+G14+G15+G16+G17+G23+G24+G25+G26+G27</f>
        <v>1925266</v>
      </c>
    </row>
    <row r="10" spans="1:7" s="15" customFormat="1" x14ac:dyDescent="0.25">
      <c r="A10" s="9">
        <v>1</v>
      </c>
      <c r="B10" s="10" t="s">
        <v>15</v>
      </c>
      <c r="C10" s="20">
        <f>220000+33000</f>
        <v>253000</v>
      </c>
      <c r="D10" s="20">
        <v>150076</v>
      </c>
      <c r="E10" s="25">
        <f t="shared" si="1"/>
        <v>59.318577075098815</v>
      </c>
      <c r="F10" s="25">
        <f t="shared" si="0"/>
        <v>70.697192387412841</v>
      </c>
      <c r="G10" s="30">
        <v>212280</v>
      </c>
    </row>
    <row r="11" spans="1:7" s="15" customFormat="1" ht="30" x14ac:dyDescent="0.25">
      <c r="A11" s="9">
        <v>2</v>
      </c>
      <c r="B11" s="10" t="s">
        <v>16</v>
      </c>
      <c r="C11" s="20">
        <v>4000</v>
      </c>
      <c r="D11" s="20">
        <v>6266</v>
      </c>
      <c r="E11" s="25">
        <f t="shared" si="1"/>
        <v>156.65</v>
      </c>
      <c r="F11" s="25">
        <f t="shared" si="0"/>
        <v>196.54956085319949</v>
      </c>
      <c r="G11" s="30">
        <v>3188</v>
      </c>
    </row>
    <row r="12" spans="1:7" s="15" customFormat="1" ht="17.25" customHeight="1" x14ac:dyDescent="0.25">
      <c r="A12" s="9">
        <v>3</v>
      </c>
      <c r="B12" s="10" t="s">
        <v>17</v>
      </c>
      <c r="C12" s="20">
        <v>440000</v>
      </c>
      <c r="D12" s="20">
        <v>487333</v>
      </c>
      <c r="E12" s="25">
        <f t="shared" si="1"/>
        <v>110.75749999999999</v>
      </c>
      <c r="F12" s="25">
        <f t="shared" si="0"/>
        <v>148.39028905676693</v>
      </c>
      <c r="G12" s="30">
        <v>328413</v>
      </c>
    </row>
    <row r="13" spans="1:7" s="15" customFormat="1" x14ac:dyDescent="0.25">
      <c r="A13" s="9">
        <v>4</v>
      </c>
      <c r="B13" s="10" t="s">
        <v>18</v>
      </c>
      <c r="C13" s="20">
        <v>120000</v>
      </c>
      <c r="D13" s="20">
        <v>125209</v>
      </c>
      <c r="E13" s="25">
        <f t="shared" si="1"/>
        <v>104.34083333333334</v>
      </c>
      <c r="F13" s="25">
        <f t="shared" si="0"/>
        <v>118.78059423974501</v>
      </c>
      <c r="G13" s="30">
        <v>105412</v>
      </c>
    </row>
    <row r="14" spans="1:7" s="15" customFormat="1" x14ac:dyDescent="0.25">
      <c r="A14" s="9">
        <v>5</v>
      </c>
      <c r="B14" s="10" t="s">
        <v>19</v>
      </c>
      <c r="C14" s="20">
        <v>110000</v>
      </c>
      <c r="D14" s="20">
        <v>82847</v>
      </c>
      <c r="E14" s="25">
        <f t="shared" si="1"/>
        <v>75.315454545454543</v>
      </c>
      <c r="F14" s="25">
        <f t="shared" si="0"/>
        <v>101.86273545467958</v>
      </c>
      <c r="G14" s="30">
        <v>81332</v>
      </c>
    </row>
    <row r="15" spans="1:7" s="15" customFormat="1" x14ac:dyDescent="0.25">
      <c r="A15" s="9">
        <v>6</v>
      </c>
      <c r="B15" s="10" t="s">
        <v>20</v>
      </c>
      <c r="C15" s="20">
        <v>120000</v>
      </c>
      <c r="D15" s="20">
        <v>110961</v>
      </c>
      <c r="E15" s="25">
        <f t="shared" si="1"/>
        <v>92.467500000000001</v>
      </c>
      <c r="F15" s="25">
        <f t="shared" si="0"/>
        <v>109.86455177330244</v>
      </c>
      <c r="G15" s="30">
        <v>100998</v>
      </c>
    </row>
    <row r="16" spans="1:7" s="15" customFormat="1" x14ac:dyDescent="0.25">
      <c r="A16" s="9">
        <v>7</v>
      </c>
      <c r="B16" s="10" t="s">
        <v>21</v>
      </c>
      <c r="C16" s="20">
        <v>585000</v>
      </c>
      <c r="D16" s="20">
        <v>565769</v>
      </c>
      <c r="E16" s="25">
        <f>D16/C16%</f>
        <v>96.712649572649568</v>
      </c>
      <c r="F16" s="25">
        <f>D16/G16%</f>
        <v>112.34692438903794</v>
      </c>
      <c r="G16" s="30">
        <v>503591</v>
      </c>
    </row>
    <row r="17" spans="1:7" s="15" customFormat="1" x14ac:dyDescent="0.25">
      <c r="A17" s="9">
        <v>8</v>
      </c>
      <c r="B17" s="10" t="s">
        <v>22</v>
      </c>
      <c r="C17" s="20">
        <f>SUM(C18:C22)</f>
        <v>646000</v>
      </c>
      <c r="D17" s="20">
        <f>SUM(D18:D22)</f>
        <v>345531</v>
      </c>
      <c r="E17" s="25">
        <f t="shared" si="1"/>
        <v>53.487770897832817</v>
      </c>
      <c r="F17" s="25">
        <f t="shared" si="0"/>
        <v>108.03515595687736</v>
      </c>
      <c r="G17" s="30">
        <f>SUM(G18:G22)</f>
        <v>319832</v>
      </c>
    </row>
    <row r="18" spans="1:7" s="16" customFormat="1" ht="18" customHeight="1" x14ac:dyDescent="0.25">
      <c r="A18" s="11" t="s">
        <v>23</v>
      </c>
      <c r="B18" s="12" t="s">
        <v>24</v>
      </c>
      <c r="C18" s="21"/>
      <c r="D18" s="21"/>
      <c r="E18" s="26"/>
      <c r="F18" s="25"/>
      <c r="G18" s="31"/>
    </row>
    <row r="19" spans="1:7" s="16" customFormat="1" ht="16.5" customHeight="1" x14ac:dyDescent="0.25">
      <c r="A19" s="11" t="s">
        <v>23</v>
      </c>
      <c r="B19" s="12" t="s">
        <v>25</v>
      </c>
      <c r="C19" s="21">
        <v>6000</v>
      </c>
      <c r="D19" s="21">
        <v>7297</v>
      </c>
      <c r="E19" s="26">
        <f t="shared" si="1"/>
        <v>121.61666666666666</v>
      </c>
      <c r="F19" s="25">
        <f t="shared" ref="F19:F25" si="2">D19/G19%</f>
        <v>96.114330874604846</v>
      </c>
      <c r="G19" s="31">
        <v>7592</v>
      </c>
    </row>
    <row r="20" spans="1:7" s="16" customFormat="1" ht="18.75" customHeight="1" x14ac:dyDescent="0.25">
      <c r="A20" s="11" t="s">
        <v>23</v>
      </c>
      <c r="B20" s="12" t="s">
        <v>26</v>
      </c>
      <c r="C20" s="21">
        <v>600000</v>
      </c>
      <c r="D20" s="21">
        <v>306058</v>
      </c>
      <c r="E20" s="26">
        <f t="shared" si="1"/>
        <v>51.009666666666668</v>
      </c>
      <c r="F20" s="25">
        <f t="shared" si="2"/>
        <v>108.05377657583867</v>
      </c>
      <c r="G20" s="31">
        <v>283246</v>
      </c>
    </row>
    <row r="21" spans="1:7" s="16" customFormat="1" ht="18.75" customHeight="1" x14ac:dyDescent="0.25">
      <c r="A21" s="11" t="s">
        <v>23</v>
      </c>
      <c r="B21" s="12" t="s">
        <v>27</v>
      </c>
      <c r="C21" s="21">
        <v>40000</v>
      </c>
      <c r="D21" s="21">
        <v>32173</v>
      </c>
      <c r="E21" s="26">
        <f t="shared" si="1"/>
        <v>80.432500000000005</v>
      </c>
      <c r="F21" s="25">
        <f t="shared" si="2"/>
        <v>111.06009872622458</v>
      </c>
      <c r="G21" s="31">
        <v>28969</v>
      </c>
    </row>
    <row r="22" spans="1:7" s="16" customFormat="1" ht="30" x14ac:dyDescent="0.25">
      <c r="A22" s="11" t="s">
        <v>23</v>
      </c>
      <c r="B22" s="12" t="s">
        <v>28</v>
      </c>
      <c r="C22" s="21"/>
      <c r="D22" s="21">
        <v>3</v>
      </c>
      <c r="E22" s="26"/>
      <c r="F22" s="25">
        <f t="shared" si="2"/>
        <v>12</v>
      </c>
      <c r="G22" s="31">
        <v>25</v>
      </c>
    </row>
    <row r="23" spans="1:7" s="15" customFormat="1" ht="20.25" customHeight="1" x14ac:dyDescent="0.25">
      <c r="A23" s="9">
        <v>9</v>
      </c>
      <c r="B23" s="10" t="s">
        <v>29</v>
      </c>
      <c r="C23" s="20">
        <v>42000</v>
      </c>
      <c r="D23" s="20">
        <v>43475</v>
      </c>
      <c r="E23" s="25">
        <f t="shared" si="1"/>
        <v>103.51190476190476</v>
      </c>
      <c r="F23" s="25">
        <f t="shared" si="2"/>
        <v>140.10634869481146</v>
      </c>
      <c r="G23" s="30">
        <v>31030</v>
      </c>
    </row>
    <row r="24" spans="1:7" s="15" customFormat="1" ht="64.5" customHeight="1" x14ac:dyDescent="0.25">
      <c r="A24" s="9">
        <v>10</v>
      </c>
      <c r="B24" s="10" t="s">
        <v>30</v>
      </c>
      <c r="C24" s="20">
        <v>1000</v>
      </c>
      <c r="D24" s="20">
        <v>2625</v>
      </c>
      <c r="E24" s="25">
        <f t="shared" si="1"/>
        <v>262.5</v>
      </c>
      <c r="F24" s="25">
        <f t="shared" si="2"/>
        <v>38.785460992907801</v>
      </c>
      <c r="G24" s="30">
        <v>6768</v>
      </c>
    </row>
    <row r="25" spans="1:7" s="15" customFormat="1" ht="18.75" customHeight="1" x14ac:dyDescent="0.25">
      <c r="A25" s="9">
        <v>11</v>
      </c>
      <c r="B25" s="10" t="s">
        <v>31</v>
      </c>
      <c r="C25" s="20">
        <v>14000</v>
      </c>
      <c r="D25" s="20">
        <v>14135</v>
      </c>
      <c r="E25" s="25">
        <f t="shared" si="1"/>
        <v>100.96428571428571</v>
      </c>
      <c r="F25" s="25">
        <f t="shared" si="2"/>
        <v>133.26105402092958</v>
      </c>
      <c r="G25" s="30">
        <v>10607</v>
      </c>
    </row>
    <row r="26" spans="1:7" s="15" customFormat="1" ht="30" x14ac:dyDescent="0.25">
      <c r="A26" s="9">
        <v>12</v>
      </c>
      <c r="B26" s="10" t="s">
        <v>32</v>
      </c>
      <c r="C26" s="20">
        <v>0</v>
      </c>
      <c r="D26" s="20">
        <v>0</v>
      </c>
      <c r="E26" s="25">
        <v>0</v>
      </c>
      <c r="F26" s="25"/>
      <c r="G26" s="30"/>
    </row>
    <row r="27" spans="1:7" s="15" customFormat="1" x14ac:dyDescent="0.25">
      <c r="A27" s="9">
        <v>13</v>
      </c>
      <c r="B27" s="10" t="s">
        <v>33</v>
      </c>
      <c r="C27" s="20">
        <v>150000</v>
      </c>
      <c r="D27" s="20">
        <f>241639+9005</f>
        <v>250644</v>
      </c>
      <c r="E27" s="25">
        <f t="shared" si="1"/>
        <v>167.096</v>
      </c>
      <c r="F27" s="25">
        <f>D27/G27%</f>
        <v>112.99686675833465</v>
      </c>
      <c r="G27" s="30">
        <v>221815</v>
      </c>
    </row>
    <row r="28" spans="1:7" s="17" customFormat="1" x14ac:dyDescent="0.25">
      <c r="A28" s="7" t="s">
        <v>10</v>
      </c>
      <c r="B28" s="8" t="s">
        <v>9</v>
      </c>
      <c r="C28" s="19"/>
      <c r="D28" s="19"/>
      <c r="E28" s="24"/>
      <c r="F28" s="25"/>
      <c r="G28" s="32"/>
    </row>
    <row r="29" spans="1:7" s="17" customFormat="1" ht="14.25" x14ac:dyDescent="0.25">
      <c r="A29" s="7" t="s">
        <v>11</v>
      </c>
      <c r="B29" s="8" t="s">
        <v>34</v>
      </c>
      <c r="C29" s="19">
        <f>SUM(C30:C35)</f>
        <v>5000000</v>
      </c>
      <c r="D29" s="19">
        <f>SUM(D30:D35)</f>
        <v>5351719</v>
      </c>
      <c r="E29" s="24">
        <f t="shared" si="1"/>
        <v>107.03438</v>
      </c>
      <c r="F29" s="24">
        <f t="shared" ref="F29:F39" si="3">D29/G29%</f>
        <v>143.10909057847775</v>
      </c>
      <c r="G29" s="29">
        <f>SUM(G30:G35)</f>
        <v>3739608</v>
      </c>
    </row>
    <row r="30" spans="1:7" s="15" customFormat="1" ht="30" x14ac:dyDescent="0.25">
      <c r="A30" s="9">
        <v>1</v>
      </c>
      <c r="B30" s="10" t="s">
        <v>35</v>
      </c>
      <c r="C30" s="20">
        <v>4087300</v>
      </c>
      <c r="D30" s="20">
        <v>4047602</v>
      </c>
      <c r="E30" s="25">
        <f t="shared" si="1"/>
        <v>99.028747583979637</v>
      </c>
      <c r="F30" s="25">
        <f t="shared" si="3"/>
        <v>136.83192797497568</v>
      </c>
      <c r="G30" s="30">
        <v>2958083</v>
      </c>
    </row>
    <row r="31" spans="1:7" s="15" customFormat="1" x14ac:dyDescent="0.25">
      <c r="A31" s="9">
        <v>2</v>
      </c>
      <c r="B31" s="10" t="s">
        <v>36</v>
      </c>
      <c r="C31" s="20">
        <v>82000</v>
      </c>
      <c r="D31" s="20">
        <v>70840</v>
      </c>
      <c r="E31" s="25">
        <f t="shared" si="1"/>
        <v>86.390243902439025</v>
      </c>
      <c r="F31" s="25">
        <f t="shared" si="3"/>
        <v>130.73246350600698</v>
      </c>
      <c r="G31" s="30">
        <v>54187</v>
      </c>
    </row>
    <row r="32" spans="1:7" s="15" customFormat="1" x14ac:dyDescent="0.25">
      <c r="A32" s="9">
        <v>3</v>
      </c>
      <c r="B32" s="10" t="s">
        <v>37</v>
      </c>
      <c r="C32" s="20">
        <v>800000</v>
      </c>
      <c r="D32" s="20">
        <v>1170358</v>
      </c>
      <c r="E32" s="25">
        <f t="shared" si="1"/>
        <v>146.29474999999999</v>
      </c>
      <c r="F32" s="25">
        <f t="shared" si="3"/>
        <v>177.50366652865048</v>
      </c>
      <c r="G32" s="30">
        <v>659343</v>
      </c>
    </row>
    <row r="33" spans="1:7" s="15" customFormat="1" ht="30" x14ac:dyDescent="0.25">
      <c r="A33" s="9">
        <v>4</v>
      </c>
      <c r="B33" s="10" t="s">
        <v>38</v>
      </c>
      <c r="C33" s="20">
        <v>14000</v>
      </c>
      <c r="D33" s="20">
        <v>17275</v>
      </c>
      <c r="E33" s="25">
        <f t="shared" si="1"/>
        <v>123.39285714285714</v>
      </c>
      <c r="F33" s="25">
        <f t="shared" si="3"/>
        <v>88.503509401096366</v>
      </c>
      <c r="G33" s="30">
        <v>19519</v>
      </c>
    </row>
    <row r="34" spans="1:7" s="15" customFormat="1" ht="30" x14ac:dyDescent="0.25">
      <c r="A34" s="9">
        <v>5</v>
      </c>
      <c r="B34" s="10" t="s">
        <v>39</v>
      </c>
      <c r="C34" s="20">
        <v>1700</v>
      </c>
      <c r="D34" s="20">
        <v>1107</v>
      </c>
      <c r="E34" s="25">
        <f t="shared" si="1"/>
        <v>65.117647058823536</v>
      </c>
      <c r="F34" s="25">
        <f t="shared" si="3"/>
        <v>108.63591756624142</v>
      </c>
      <c r="G34" s="30">
        <v>1019</v>
      </c>
    </row>
    <row r="35" spans="1:7" s="15" customFormat="1" ht="17.25" customHeight="1" x14ac:dyDescent="0.25">
      <c r="A35" s="9">
        <v>6</v>
      </c>
      <c r="B35" s="10" t="s">
        <v>40</v>
      </c>
      <c r="C35" s="20">
        <v>15000</v>
      </c>
      <c r="D35" s="20">
        <f>30421+14116</f>
        <v>44537</v>
      </c>
      <c r="E35" s="25"/>
      <c r="F35" s="25">
        <f t="shared" si="3"/>
        <v>93.847061550456203</v>
      </c>
      <c r="G35" s="30">
        <v>47457</v>
      </c>
    </row>
    <row r="36" spans="1:7" s="17" customFormat="1" ht="14.25" x14ac:dyDescent="0.25">
      <c r="A36" s="7" t="s">
        <v>41</v>
      </c>
      <c r="B36" s="8" t="s">
        <v>46</v>
      </c>
      <c r="C36" s="19"/>
      <c r="D36" s="19">
        <v>276</v>
      </c>
      <c r="E36" s="24"/>
      <c r="F36" s="24">
        <f t="shared" si="3"/>
        <v>67.813267813267814</v>
      </c>
      <c r="G36" s="29">
        <v>407</v>
      </c>
    </row>
    <row r="37" spans="1:7" s="17" customFormat="1" ht="32.25" customHeight="1" x14ac:dyDescent="0.25">
      <c r="A37" s="7" t="s">
        <v>5</v>
      </c>
      <c r="B37" s="8" t="s">
        <v>42</v>
      </c>
      <c r="C37" s="19">
        <v>2348800</v>
      </c>
      <c r="D37" s="19">
        <f>1982416+276+9005</f>
        <v>1991697</v>
      </c>
      <c r="E37" s="24">
        <f t="shared" si="1"/>
        <v>84.796364100817442</v>
      </c>
      <c r="F37" s="24">
        <f t="shared" si="3"/>
        <v>112.36882667292538</v>
      </c>
      <c r="G37" s="34">
        <v>1772464</v>
      </c>
    </row>
    <row r="38" spans="1:7" s="15" customFormat="1" ht="19.5" customHeight="1" x14ac:dyDescent="0.25">
      <c r="A38" s="9">
        <v>1</v>
      </c>
      <c r="B38" s="10" t="s">
        <v>43</v>
      </c>
      <c r="C38" s="20">
        <v>776500</v>
      </c>
      <c r="D38" s="20">
        <v>714529</v>
      </c>
      <c r="E38" s="25">
        <f t="shared" si="1"/>
        <v>92.019188667095946</v>
      </c>
      <c r="F38" s="25">
        <f t="shared" si="3"/>
        <v>119.81102652671116</v>
      </c>
      <c r="G38" s="30">
        <v>596380</v>
      </c>
    </row>
    <row r="39" spans="1:7" s="15" customFormat="1" ht="24" customHeight="1" x14ac:dyDescent="0.25">
      <c r="A39" s="13">
        <v>2</v>
      </c>
      <c r="B39" s="14" t="s">
        <v>44</v>
      </c>
      <c r="C39" s="22">
        <f>C37-C38</f>
        <v>1572300</v>
      </c>
      <c r="D39" s="22">
        <f>D37-D38</f>
        <v>1277168</v>
      </c>
      <c r="E39" s="27">
        <f t="shared" si="1"/>
        <v>81.229281943649426</v>
      </c>
      <c r="F39" s="27">
        <f t="shared" si="3"/>
        <v>108.59496430527071</v>
      </c>
      <c r="G39" s="30">
        <f>G37-G38</f>
        <v>1176084</v>
      </c>
    </row>
    <row r="40" spans="1:7" ht="25.5" customHeight="1" x14ac:dyDescent="0.25">
      <c r="A40" s="28" t="s">
        <v>49</v>
      </c>
    </row>
  </sheetData>
  <mergeCells count="10">
    <mergeCell ref="E1:F1"/>
    <mergeCell ref="A3:F3"/>
    <mergeCell ref="A1:B1"/>
    <mergeCell ref="A2:F2"/>
    <mergeCell ref="E5:F5"/>
    <mergeCell ref="D4:F4"/>
    <mergeCell ref="A5:A6"/>
    <mergeCell ref="B5:B6"/>
    <mergeCell ref="C5:C6"/>
    <mergeCell ref="D5:D6"/>
  </mergeCells>
  <phoneticPr fontId="0" type="noConversion"/>
  <pageMargins left="0.83" right="0.7" top="0.75" bottom="0.75" header="0.3" footer="0.3"/>
  <pageSetup paperSize="9" scale="90" orientation="portrait"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Bao cao</vt:lpstr>
      <vt:lpstr>'Bao cao'!Print_Titles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DOAN</dc:creator>
  <cp:lastModifiedBy>khanhstcls@gmail.com</cp:lastModifiedBy>
  <cp:lastPrinted>2024-10-07T09:57:06Z</cp:lastPrinted>
  <dcterms:created xsi:type="dcterms:W3CDTF">2018-12-11T03:24:47Z</dcterms:created>
  <dcterms:modified xsi:type="dcterms:W3CDTF">2024-10-11T09:58:30Z</dcterms:modified>
</cp:coreProperties>
</file>