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20" windowHeight="11130" activeTab="0"/>
  </bookViews>
  <sheets>
    <sheet name="Bao cao" sheetId="1" r:id="rId1"/>
  </sheets>
  <externalReferences>
    <externalReference r:id="rId4"/>
  </externalReferences>
  <definedNames>
    <definedName name="_xlnm.Print_Titles" localSheetId="0">'Bao cao'!$5:$7</definedName>
  </definedNames>
  <calcPr fullCalcOnLoad="1"/>
</workbook>
</file>

<file path=xl/sharedStrings.xml><?xml version="1.0" encoding="utf-8"?>
<sst xmlns="http://schemas.openxmlformats.org/spreadsheetml/2006/main" count="58" uniqueCount="52">
  <si>
    <t>STT</t>
  </si>
  <si>
    <t>NỘI DUNG</t>
  </si>
  <si>
    <t>DỰ TOÁN NĂM</t>
  </si>
  <si>
    <t>CÙNG KỲ NĂM TRƯỚC</t>
  </si>
  <si>
    <t>A</t>
  </si>
  <si>
    <t>B</t>
  </si>
  <si>
    <t>3=2/1</t>
  </si>
  <si>
    <t>I</t>
  </si>
  <si>
    <t>Thu nội địa</t>
  </si>
  <si>
    <t>Thu từ dầu thô</t>
  </si>
  <si>
    <t>II</t>
  </si>
  <si>
    <t>III</t>
  </si>
  <si>
    <t>Biểu số 60/CK-NSNN</t>
  </si>
  <si>
    <t>SO SÁNH ƯỚC THỰC HIỆN VỚI (%)</t>
  </si>
  <si>
    <t>TỔNG THU NSNN TRÊN ĐỊA BÀN</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</si>
  <si>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</si>
  <si>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</si>
  <si>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</si>
  <si>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</si>
  <si>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</si>
  <si>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</si>
  <si>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loại phí, lệ phí</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</si>
  <si>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</si>
  <si>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</si>
  <si>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</si>
  <si>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</si>
  <si>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</si>
  <si>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</si>
  <si>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</si>
  <si>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</si>
  <si>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</si>
  <si>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</si>
  <si>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và thu hoa lợi công sản khác</t>
  </si>
  <si>
    <t>Thu khác ngân sách</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</si>
  <si>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</si>
  <si>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</si>
  <si>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</si>
  <si>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</si>
  <si>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</si>
  <si>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</si>
  <si>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</si>
  <si>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</si>
  <si>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 xml:space="preserve">THU NSĐP ĐƯỢC HƯỞNG THEO PHÂN CẤP </t>
  </si>
  <si>
    <t>Từ các khoản thu phân chia</t>
  </si>
  <si>
    <t>Các khoản thu NSĐP được hưởng 100%</t>
  </si>
  <si>
    <t>Đơn vị: triệu đồng</t>
  </si>
  <si>
    <t>Thu viện trợ</t>
  </si>
  <si>
    <t>THỰC HIỆN THU NGÂN SÁCH NHÀ NƯỚC QUÝ I NĂM 2023</t>
  </si>
  <si>
    <t>DỰ TOÁN NĂM 2023</t>
  </si>
  <si>
    <t>THỰC HIỆN QUÝ I NĂM 2023</t>
  </si>
  <si>
    <r>
      <rPr>
        <b/>
        <i/>
        <sz val="11"/>
        <color indexed="8"/>
        <rFont val="Times New Roman"/>
        <family val="1"/>
      </rPr>
      <t>Ghi chú:</t>
    </r>
    <r>
      <rPr>
        <i/>
        <sz val="11"/>
        <color indexed="8"/>
        <rFont val="Times New Roman"/>
        <family val="1"/>
      </rPr>
      <t xml:space="preserve"> Thu khác ngân sách bao gồm 1.477 triệu đồng các khoản huy động, đóng góp.</t>
    </r>
  </si>
  <si>
    <t>(Kèm theo Thông báo số 151/TB-UBND ngày 11/4/2023 của Ủy ban nhân dân tỉnh)</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</si>
</sst>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 numFmtId="174" formatCode="#,##0.0"/>
  </numFmts>
  <fonts count="43">
    <font>
      <sz val="11"/>
      <color theme="1"/>
      <name val="Calibri"/>
      <family val="2"/>
    </font>
    <font>
      <sz val="11"/>
      <color indexed="8"/>
      <name val="Calibri"/>
      <family val="2"/>
    </font>
    <font>
      <b/>
      <sz val="11"/>
      <color indexed="8"/>
      <name val="Times New Roman"/>
      <family val="1"/>
    </font>
    <font>
      <sz val="11"/>
      <color indexed="8"/>
      <name val="Times New Roman"/>
      <family val="1"/>
    </font>
    <font>
      <b/>
      <sz val="11"/>
      <name val="Times New Roman"/>
      <family val="1"/>
    </font>
    <font>
      <sz val="11"/>
      <name val="Times New Roman"/>
      <family val="1"/>
    </font>
    <font>
      <i/>
      <sz val="11"/>
      <name val="Times New Roman"/>
      <family val="1"/>
    </font>
    <font>
      <i/>
      <sz val="12"/>
      <name val="Times New Roman"/>
      <family val="1"/>
    </font>
    <font>
      <i/>
      <sz val="11"/>
      <color indexed="8"/>
      <name val="Times New Roman"/>
      <family val="1"/>
    </font>
    <font>
      <b/>
      <sz val="13"/>
      <name val="Times New Roman"/>
      <family val="1"/>
    </font>
    <font>
      <b/>
      <i/>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9">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horizontal="center" wrapText="1"/>
    </xf>
    <xf numFmtId="0" fontId="5" fillId="0" borderId="0" xfId="0" applyFont="1" applyAlignment="1">
      <alignment/>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5" fillId="0" borderId="12" xfId="0" applyFont="1" applyBorder="1" applyAlignment="1">
      <alignment horizontal="center" vertical="center" wrapText="1"/>
    </xf>
    <xf numFmtId="0" fontId="5" fillId="0" borderId="12" xfId="0" applyFont="1" applyBorder="1" applyAlignment="1">
      <alignment vertical="center" wrapText="1"/>
    </xf>
    <xf numFmtId="0" fontId="6" fillId="0" borderId="12" xfId="0" applyFont="1" applyBorder="1" applyAlignment="1">
      <alignment horizontal="center" vertical="center" wrapText="1"/>
    </xf>
    <xf numFmtId="0" fontId="6" fillId="0" borderId="12" xfId="0"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3"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172" fontId="4" fillId="0" borderId="11" xfId="41" applyNumberFormat="1" applyFont="1" applyBorder="1" applyAlignment="1">
      <alignment horizontal="center" wrapText="1"/>
    </xf>
    <xf numFmtId="172" fontId="4" fillId="0" borderId="12" xfId="41" applyNumberFormat="1" applyFont="1" applyBorder="1" applyAlignment="1">
      <alignment horizontal="center" wrapText="1"/>
    </xf>
    <xf numFmtId="172" fontId="5" fillId="0" borderId="12" xfId="41" applyNumberFormat="1" applyFont="1" applyBorder="1" applyAlignment="1">
      <alignment horizontal="center" wrapText="1"/>
    </xf>
    <xf numFmtId="172" fontId="5" fillId="0" borderId="13" xfId="41" applyNumberFormat="1" applyFont="1" applyBorder="1" applyAlignment="1">
      <alignment horizontal="center" wrapText="1"/>
    </xf>
    <xf numFmtId="3" fontId="4" fillId="0" borderId="11" xfId="41" applyNumberFormat="1" applyFont="1" applyBorder="1" applyAlignment="1">
      <alignment vertical="center" wrapText="1"/>
    </xf>
    <xf numFmtId="3" fontId="4" fillId="0" borderId="12" xfId="41" applyNumberFormat="1" applyFont="1" applyBorder="1" applyAlignment="1">
      <alignment vertical="center" wrapText="1"/>
    </xf>
    <xf numFmtId="3" fontId="5" fillId="0" borderId="12" xfId="41" applyNumberFormat="1" applyFont="1" applyBorder="1" applyAlignment="1">
      <alignment vertical="center" wrapText="1"/>
    </xf>
    <xf numFmtId="3" fontId="6" fillId="0" borderId="12" xfId="41" applyNumberFormat="1" applyFont="1" applyBorder="1" applyAlignment="1">
      <alignment vertical="center" wrapText="1"/>
    </xf>
    <xf numFmtId="3" fontId="5" fillId="0" borderId="13" xfId="41" applyNumberFormat="1" applyFont="1" applyBorder="1" applyAlignment="1">
      <alignment vertical="center" wrapText="1"/>
    </xf>
    <xf numFmtId="174" fontId="4" fillId="0" borderId="11" xfId="41" applyNumberFormat="1" applyFont="1" applyBorder="1" applyAlignment="1">
      <alignment vertical="center" wrapText="1"/>
    </xf>
    <xf numFmtId="174" fontId="4" fillId="0" borderId="12" xfId="41" applyNumberFormat="1" applyFont="1" applyBorder="1" applyAlignment="1">
      <alignment vertical="center" wrapText="1"/>
    </xf>
    <xf numFmtId="174" fontId="5" fillId="0" borderId="12" xfId="41" applyNumberFormat="1" applyFont="1" applyBorder="1" applyAlignment="1">
      <alignment vertical="center" wrapText="1"/>
    </xf>
    <xf numFmtId="174" fontId="6" fillId="0" borderId="12" xfId="41" applyNumberFormat="1" applyFont="1" applyBorder="1" applyAlignment="1">
      <alignment vertical="center" wrapText="1"/>
    </xf>
    <xf numFmtId="174" fontId="5" fillId="0" borderId="13" xfId="41" applyNumberFormat="1" applyFont="1" applyBorder="1" applyAlignment="1">
      <alignment vertical="center" wrapText="1"/>
    </xf>
    <xf numFmtId="0" fontId="8" fillId="0" borderId="0" xfId="0" applyFont="1" applyAlignment="1">
      <alignment/>
    </xf>
    <xf numFmtId="0" fontId="4" fillId="0" borderId="0" xfId="0" applyFont="1" applyAlignment="1">
      <alignment horizontal="right" vertical="top" wrapText="1"/>
    </xf>
    <xf numFmtId="0" fontId="7" fillId="0" borderId="0" xfId="0" applyFont="1" applyAlignment="1">
      <alignment horizontal="center"/>
    </xf>
    <xf numFmtId="0" fontId="4" fillId="0" borderId="0" xfId="0" applyFont="1" applyAlignment="1">
      <alignment horizontal="left" vertical="top" wrapText="1"/>
    </xf>
    <xf numFmtId="0" fontId="9" fillId="0" borderId="0" xfId="0" applyFont="1" applyAlignment="1">
      <alignment horizontal="center" vertical="center"/>
    </xf>
    <xf numFmtId="0" fontId="4" fillId="0" borderId="10" xfId="0" applyFont="1" applyBorder="1" applyAlignment="1">
      <alignment horizontal="center" vertical="center" wrapText="1"/>
    </xf>
    <xf numFmtId="0" fontId="6" fillId="0" borderId="14"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am%202018\c&#244;ng%20khai\thong%20bao%20cong%20khai%20quy\9%20thang\102018%20bieu%20cong%20khai%209%20tha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9"/>
      <sheetName val="60"/>
      <sheetName val="61"/>
    </sheetNames>
    <definedNames>
      <definedName name="OLE_LINK1" sheetId="0" refersTo="=59!$A$1"/>
    </definedNames>
    <sheetDataSet>
      <sheetData sheetId="0">
        <row r="1">
          <cell r="A1" t="str">
            <v>UBND TỈNH LẠNG SƠN</v>
          </cell>
        </row>
      </sheetData>
      <sheetData sheetId="1">
        <row r="1">
          <cell r="A1" t="str">
            <v>UBND TỈNH LẠNG SƠN</v>
          </cell>
        </row>
      </sheetData>
      <sheetData sheetId="2">
        <row r="1">
          <cell r="A1" t="str">
            <v>UBND TỈNH LẠNG SƠN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A3" sqref="A3:F3"/>
    </sheetView>
  </sheetViews>
  <sheetFormatPr defaultColWidth="9.140625" defaultRowHeight="15"/>
  <cols>
    <col min="1" max="1" width="5.8515625" style="1" customWidth="1"/>
    <col min="2" max="2" width="35.28125" style="1" customWidth="1"/>
    <col min="3" max="3" width="13.00390625" style="1" customWidth="1"/>
    <col min="4" max="4" width="12.421875" style="1" customWidth="1"/>
    <col min="5" max="6" width="13.00390625" style="1" customWidth="1"/>
    <col min="7" max="7" width="12.8515625" style="1" hidden="1" customWidth="1"/>
    <col min="8" max="16384" width="9.140625" style="1" customWidth="1"/>
  </cols>
  <sheetData>
    <row r="1" spans="1:7" ht="18" customHeight="1">
      <c r="A1" s="35" t="str">
        <f>[1]!OLE_LINK1</f>
        <v>UBND TỈNH LẠNG SƠN</v>
      </c>
      <c r="B1" s="35"/>
      <c r="C1" s="4"/>
      <c r="D1" s="4"/>
      <c r="E1" s="33" t="s">
        <v>12</v>
      </c>
      <c r="F1" s="33"/>
      <c r="G1" s="4"/>
    </row>
    <row r="2" spans="1:7" ht="27.75" customHeight="1">
      <c r="A2" s="36" t="s">
        <v>47</v>
      </c>
      <c r="B2" s="36"/>
      <c r="C2" s="36"/>
      <c r="D2" s="36"/>
      <c r="E2" s="36"/>
      <c r="F2" s="36"/>
      <c r="G2" s="4"/>
    </row>
    <row r="3" spans="1:7" ht="26.25" customHeight="1">
      <c r="A3" s="34" t="s">
        <v>51</v>
      </c>
      <c r="B3" s="34"/>
      <c r="C3" s="34"/>
      <c r="D3" s="34"/>
      <c r="E3" s="34"/>
      <c r="F3" s="34"/>
      <c r="G3" s="4"/>
    </row>
    <row r="4" spans="1:7" ht="21.75" customHeight="1">
      <c r="A4" s="4"/>
      <c r="B4" s="4"/>
      <c r="C4" s="4"/>
      <c r="D4" s="38" t="s">
        <v>45</v>
      </c>
      <c r="E4" s="38"/>
      <c r="F4" s="38"/>
      <c r="G4" s="4"/>
    </row>
    <row r="5" spans="1:7" ht="36.75" customHeight="1">
      <c r="A5" s="37" t="s">
        <v>0</v>
      </c>
      <c r="B5" s="37" t="s">
        <v>1</v>
      </c>
      <c r="C5" s="37" t="s">
        <v>48</v>
      </c>
      <c r="D5" s="37" t="s">
        <v>49</v>
      </c>
      <c r="E5" s="37" t="s">
        <v>13</v>
      </c>
      <c r="F5" s="37"/>
      <c r="G5" s="4"/>
    </row>
    <row r="6" spans="1:7" ht="56.25" customHeight="1">
      <c r="A6" s="37"/>
      <c r="B6" s="37"/>
      <c r="C6" s="37"/>
      <c r="D6" s="37"/>
      <c r="E6" s="2" t="s">
        <v>2</v>
      </c>
      <c r="F6" s="2" t="s">
        <v>3</v>
      </c>
      <c r="G6" s="4"/>
    </row>
    <row r="7" spans="1:7" ht="15">
      <c r="A7" s="3" t="s">
        <v>4</v>
      </c>
      <c r="B7" s="3" t="s">
        <v>5</v>
      </c>
      <c r="C7" s="3">
        <v>1</v>
      </c>
      <c r="D7" s="3">
        <v>2</v>
      </c>
      <c r="E7" s="3" t="s">
        <v>6</v>
      </c>
      <c r="F7" s="3">
        <v>4</v>
      </c>
      <c r="G7" s="4"/>
    </row>
    <row r="8" spans="1:7" s="15" customFormat="1" ht="28.5">
      <c r="A8" s="5" t="s">
        <v>4</v>
      </c>
      <c r="B8" s="6" t="s">
        <v>14</v>
      </c>
      <c r="C8" s="22">
        <f>C9+C28+C29</f>
        <v>8200000</v>
      </c>
      <c r="D8" s="22">
        <f>D9+D29+D28+D36</f>
        <v>1683185</v>
      </c>
      <c r="E8" s="27">
        <f>D8/C8%</f>
        <v>20.526646341463415</v>
      </c>
      <c r="F8" s="27">
        <f>D8/G8%</f>
        <v>84.64447444978339</v>
      </c>
      <c r="G8" s="18">
        <f>G9+G29+G36</f>
        <v>1988535</v>
      </c>
    </row>
    <row r="9" spans="1:7" s="15" customFormat="1" ht="15">
      <c r="A9" s="7" t="s">
        <v>7</v>
      </c>
      <c r="B9" s="8" t="s">
        <v>8</v>
      </c>
      <c r="C9" s="23">
        <f>C10+C11+C12+C13+C14+C15+C16+C17+C23+C24+C25+C26+C27</f>
        <v>2200000</v>
      </c>
      <c r="D9" s="23">
        <f>D10+D11+D12+D13+D14+D15+D16+D17+D23+D24+D25+D26+D27</f>
        <v>624763</v>
      </c>
      <c r="E9" s="28">
        <f aca="true" t="shared" si="0" ref="E9:E39">D9/C9%</f>
        <v>28.398318181818183</v>
      </c>
      <c r="F9" s="28">
        <f aca="true" t="shared" si="1" ref="F9:F39">D9/G9%</f>
        <v>105.91070290356267</v>
      </c>
      <c r="G9" s="19">
        <f>G10+G11+G12+G13+G14+G15+G16+G17+G23+G24+G25+G26+G27</f>
        <v>589896</v>
      </c>
    </row>
    <row r="10" spans="1:7" s="15" customFormat="1" ht="15">
      <c r="A10" s="9">
        <v>1</v>
      </c>
      <c r="B10" s="10" t="s">
        <v>15</v>
      </c>
      <c r="C10" s="24">
        <v>282000</v>
      </c>
      <c r="D10" s="24">
        <v>71292</v>
      </c>
      <c r="E10" s="29">
        <f t="shared" si="0"/>
        <v>25.280851063829786</v>
      </c>
      <c r="F10" s="29">
        <f t="shared" si="1"/>
        <v>99.2178584351602</v>
      </c>
      <c r="G10" s="20">
        <v>71854</v>
      </c>
    </row>
    <row r="11" spans="1:7" s="15" customFormat="1" ht="30">
      <c r="A11" s="9">
        <v>2</v>
      </c>
      <c r="B11" s="10" t="s">
        <v>16</v>
      </c>
      <c r="C11" s="24">
        <v>8000</v>
      </c>
      <c r="D11" s="24">
        <v>1420</v>
      </c>
      <c r="E11" s="29">
        <f t="shared" si="0"/>
        <v>17.75</v>
      </c>
      <c r="F11" s="29">
        <f t="shared" si="1"/>
        <v>110.50583657587549</v>
      </c>
      <c r="G11" s="20">
        <v>1285</v>
      </c>
    </row>
    <row r="12" spans="1:7" s="15" customFormat="1" ht="17.25" customHeight="1">
      <c r="A12" s="9">
        <v>3</v>
      </c>
      <c r="B12" s="10" t="s">
        <v>17</v>
      </c>
      <c r="C12" s="24">
        <v>446000</v>
      </c>
      <c r="D12" s="24">
        <v>153745</v>
      </c>
      <c r="E12" s="29">
        <f t="shared" si="0"/>
        <v>34.4719730941704</v>
      </c>
      <c r="F12" s="29">
        <f t="shared" si="1"/>
        <v>111.84545547133027</v>
      </c>
      <c r="G12" s="20">
        <v>137462</v>
      </c>
    </row>
    <row r="13" spans="1:7" s="15" customFormat="1" ht="15">
      <c r="A13" s="9">
        <v>4</v>
      </c>
      <c r="B13" s="10" t="s">
        <v>18</v>
      </c>
      <c r="C13" s="24">
        <v>105000</v>
      </c>
      <c r="D13" s="24">
        <v>41016</v>
      </c>
      <c r="E13" s="29">
        <f t="shared" si="0"/>
        <v>39.06285714285714</v>
      </c>
      <c r="F13" s="29">
        <f t="shared" si="1"/>
        <v>85.58015314958166</v>
      </c>
      <c r="G13" s="20">
        <v>47927</v>
      </c>
    </row>
    <row r="14" spans="1:7" s="15" customFormat="1" ht="15">
      <c r="A14" s="9">
        <v>5</v>
      </c>
      <c r="B14" s="10" t="s">
        <v>19</v>
      </c>
      <c r="C14" s="24">
        <v>160000</v>
      </c>
      <c r="D14" s="24">
        <v>24167</v>
      </c>
      <c r="E14" s="29">
        <f t="shared" si="0"/>
        <v>15.104375</v>
      </c>
      <c r="F14" s="29">
        <f t="shared" si="1"/>
        <v>56.67417100511233</v>
      </c>
      <c r="G14" s="20">
        <v>42642</v>
      </c>
    </row>
    <row r="15" spans="1:7" s="15" customFormat="1" ht="15">
      <c r="A15" s="9">
        <v>6</v>
      </c>
      <c r="B15" s="10" t="s">
        <v>20</v>
      </c>
      <c r="C15" s="24">
        <v>138000</v>
      </c>
      <c r="D15" s="24">
        <v>38669</v>
      </c>
      <c r="E15" s="29">
        <f t="shared" si="0"/>
        <v>28.021014492753622</v>
      </c>
      <c r="F15" s="29">
        <f t="shared" si="1"/>
        <v>97.92843214222403</v>
      </c>
      <c r="G15" s="20">
        <v>39487</v>
      </c>
    </row>
    <row r="16" spans="1:7" s="15" customFormat="1" ht="15">
      <c r="A16" s="9">
        <v>7</v>
      </c>
      <c r="B16" s="10" t="s">
        <v>21</v>
      </c>
      <c r="C16" s="24">
        <v>296000</v>
      </c>
      <c r="D16" s="24">
        <v>140043</v>
      </c>
      <c r="E16" s="29">
        <f t="shared" si="0"/>
        <v>47.31182432432433</v>
      </c>
      <c r="F16" s="29">
        <f t="shared" si="1"/>
        <v>181.77959501557632</v>
      </c>
      <c r="G16" s="20">
        <v>77040</v>
      </c>
    </row>
    <row r="17" spans="1:7" s="15" customFormat="1" ht="15">
      <c r="A17" s="9">
        <v>8</v>
      </c>
      <c r="B17" s="10" t="s">
        <v>22</v>
      </c>
      <c r="C17" s="24">
        <f>SUM(C18:C22)</f>
        <v>569000</v>
      </c>
      <c r="D17" s="24">
        <f>SUM(D18:D22)</f>
        <v>93409</v>
      </c>
      <c r="E17" s="29">
        <f t="shared" si="0"/>
        <v>16.416344463971882</v>
      </c>
      <c r="F17" s="29">
        <f t="shared" si="1"/>
        <v>90.3218008470479</v>
      </c>
      <c r="G17" s="20">
        <v>103418</v>
      </c>
    </row>
    <row r="18" spans="1:7" s="16" customFormat="1" ht="18" customHeight="1">
      <c r="A18" s="11" t="s">
        <v>23</v>
      </c>
      <c r="B18" s="12" t="s">
        <v>24</v>
      </c>
      <c r="C18" s="25"/>
      <c r="D18" s="25">
        <v>2</v>
      </c>
      <c r="E18" s="30"/>
      <c r="F18" s="30">
        <f t="shared" si="1"/>
        <v>1.7699115044247788</v>
      </c>
      <c r="G18" s="20">
        <v>113</v>
      </c>
    </row>
    <row r="19" spans="1:7" s="16" customFormat="1" ht="15">
      <c r="A19" s="11" t="s">
        <v>23</v>
      </c>
      <c r="B19" s="12" t="s">
        <v>25</v>
      </c>
      <c r="C19" s="25">
        <v>4000</v>
      </c>
      <c r="D19" s="25">
        <v>591</v>
      </c>
      <c r="E19" s="30">
        <f t="shared" si="0"/>
        <v>14.775</v>
      </c>
      <c r="F19" s="30">
        <f t="shared" si="1"/>
        <v>75.38265306122449</v>
      </c>
      <c r="G19" s="20">
        <v>784</v>
      </c>
    </row>
    <row r="20" spans="1:7" s="16" customFormat="1" ht="18.75" customHeight="1">
      <c r="A20" s="11" t="s">
        <v>23</v>
      </c>
      <c r="B20" s="12" t="s">
        <v>26</v>
      </c>
      <c r="C20" s="25">
        <v>500000</v>
      </c>
      <c r="D20" s="25">
        <v>91808</v>
      </c>
      <c r="E20" s="30">
        <f t="shared" si="0"/>
        <v>18.3616</v>
      </c>
      <c r="F20" s="30">
        <f t="shared" si="1"/>
        <v>92.53252970761059</v>
      </c>
      <c r="G20" s="20">
        <v>99217</v>
      </c>
    </row>
    <row r="21" spans="1:7" s="16" customFormat="1" ht="18.75" customHeight="1">
      <c r="A21" s="11" t="s">
        <v>23</v>
      </c>
      <c r="B21" s="12" t="s">
        <v>27</v>
      </c>
      <c r="C21" s="25">
        <v>65000</v>
      </c>
      <c r="D21" s="25">
        <v>1008</v>
      </c>
      <c r="E21" s="30">
        <f t="shared" si="0"/>
        <v>1.5507692307692307</v>
      </c>
      <c r="F21" s="30">
        <f t="shared" si="1"/>
        <v>30.508474576271187</v>
      </c>
      <c r="G21" s="20">
        <v>3304</v>
      </c>
    </row>
    <row r="22" spans="1:7" s="16" customFormat="1" ht="30">
      <c r="A22" s="11" t="s">
        <v>23</v>
      </c>
      <c r="B22" s="12" t="s">
        <v>28</v>
      </c>
      <c r="C22" s="25"/>
      <c r="D22" s="25"/>
      <c r="E22" s="30"/>
      <c r="F22" s="30"/>
      <c r="G22" s="20">
        <v>0</v>
      </c>
    </row>
    <row r="23" spans="1:7" s="15" customFormat="1" ht="20.25" customHeight="1">
      <c r="A23" s="9">
        <v>9</v>
      </c>
      <c r="B23" s="10" t="s">
        <v>29</v>
      </c>
      <c r="C23" s="24">
        <v>42000</v>
      </c>
      <c r="D23" s="24">
        <v>5440</v>
      </c>
      <c r="E23" s="29">
        <f t="shared" si="0"/>
        <v>12.952380952380953</v>
      </c>
      <c r="F23" s="29">
        <f t="shared" si="1"/>
        <v>161.9529621911283</v>
      </c>
      <c r="G23" s="20">
        <v>3359</v>
      </c>
    </row>
    <row r="24" spans="1:7" s="15" customFormat="1" ht="64.5" customHeight="1">
      <c r="A24" s="9">
        <v>10</v>
      </c>
      <c r="B24" s="10" t="s">
        <v>30</v>
      </c>
      <c r="C24" s="24">
        <v>1000</v>
      </c>
      <c r="D24" s="24">
        <v>5305</v>
      </c>
      <c r="E24" s="29">
        <f t="shared" si="0"/>
        <v>530.5</v>
      </c>
      <c r="F24" s="29"/>
      <c r="G24" s="20"/>
    </row>
    <row r="25" spans="1:7" s="15" customFormat="1" ht="18.75" customHeight="1">
      <c r="A25" s="9">
        <v>11</v>
      </c>
      <c r="B25" s="10" t="s">
        <v>31</v>
      </c>
      <c r="C25" s="24">
        <v>13000</v>
      </c>
      <c r="D25" s="24">
        <v>3184</v>
      </c>
      <c r="E25" s="29">
        <f t="shared" si="0"/>
        <v>24.49230769230769</v>
      </c>
      <c r="F25" s="29">
        <f t="shared" si="1"/>
        <v>102.61037705446341</v>
      </c>
      <c r="G25" s="20">
        <v>3103</v>
      </c>
    </row>
    <row r="26" spans="1:7" s="15" customFormat="1" ht="30">
      <c r="A26" s="9">
        <v>12</v>
      </c>
      <c r="B26" s="10" t="s">
        <v>32</v>
      </c>
      <c r="C26" s="24"/>
      <c r="D26" s="24"/>
      <c r="E26" s="29"/>
      <c r="F26" s="29"/>
      <c r="G26" s="20"/>
    </row>
    <row r="27" spans="1:7" s="15" customFormat="1" ht="15">
      <c r="A27" s="9">
        <v>13</v>
      </c>
      <c r="B27" s="10" t="s">
        <v>33</v>
      </c>
      <c r="C27" s="24">
        <v>140000</v>
      </c>
      <c r="D27" s="24">
        <f>45596+1477</f>
        <v>47073</v>
      </c>
      <c r="E27" s="29">
        <f t="shared" si="0"/>
        <v>33.62357142857143</v>
      </c>
      <c r="F27" s="29">
        <f t="shared" si="1"/>
        <v>75.53555095556732</v>
      </c>
      <c r="G27" s="20">
        <v>62319</v>
      </c>
    </row>
    <row r="28" spans="1:7" s="17" customFormat="1" ht="14.25">
      <c r="A28" s="7" t="s">
        <v>10</v>
      </c>
      <c r="B28" s="8" t="s">
        <v>9</v>
      </c>
      <c r="C28" s="23"/>
      <c r="D28" s="23"/>
      <c r="E28" s="28"/>
      <c r="F28" s="28"/>
      <c r="G28" s="19"/>
    </row>
    <row r="29" spans="1:7" s="17" customFormat="1" ht="14.25">
      <c r="A29" s="7" t="s">
        <v>11</v>
      </c>
      <c r="B29" s="8" t="s">
        <v>34</v>
      </c>
      <c r="C29" s="23">
        <f>SUM(C30:C35)</f>
        <v>6000000</v>
      </c>
      <c r="D29" s="23">
        <f>SUM(D30:D35)</f>
        <v>1058015</v>
      </c>
      <c r="E29" s="28">
        <f t="shared" si="0"/>
        <v>17.633583333333334</v>
      </c>
      <c r="F29" s="28">
        <f t="shared" si="1"/>
        <v>75.64603875624805</v>
      </c>
      <c r="G29" s="19">
        <f>SUM(G30:G35)</f>
        <v>1398639</v>
      </c>
    </row>
    <row r="30" spans="1:7" s="15" customFormat="1" ht="30">
      <c r="A30" s="9">
        <v>1</v>
      </c>
      <c r="B30" s="10" t="s">
        <v>35</v>
      </c>
      <c r="C30" s="24">
        <v>4419000</v>
      </c>
      <c r="D30" s="24">
        <v>832403</v>
      </c>
      <c r="E30" s="29">
        <f t="shared" si="0"/>
        <v>18.836908802896584</v>
      </c>
      <c r="F30" s="29">
        <f t="shared" si="1"/>
        <v>92.51296721714128</v>
      </c>
      <c r="G30" s="20">
        <v>899769</v>
      </c>
    </row>
    <row r="31" spans="1:7" s="15" customFormat="1" ht="15">
      <c r="A31" s="9">
        <v>2</v>
      </c>
      <c r="B31" s="10" t="s">
        <v>36</v>
      </c>
      <c r="C31" s="24">
        <v>79000</v>
      </c>
      <c r="D31" s="24">
        <v>16978</v>
      </c>
      <c r="E31" s="29">
        <f t="shared" si="0"/>
        <v>21.491139240506328</v>
      </c>
      <c r="F31" s="29">
        <f t="shared" si="1"/>
        <v>166.01153808546007</v>
      </c>
      <c r="G31" s="20">
        <v>10227</v>
      </c>
    </row>
    <row r="32" spans="1:7" s="15" customFormat="1" ht="15">
      <c r="A32" s="9">
        <v>3</v>
      </c>
      <c r="B32" s="10" t="s">
        <v>37</v>
      </c>
      <c r="C32" s="24">
        <v>1489000</v>
      </c>
      <c r="D32" s="24">
        <v>186028</v>
      </c>
      <c r="E32" s="29">
        <f t="shared" si="0"/>
        <v>12.493485560779046</v>
      </c>
      <c r="F32" s="29">
        <f t="shared" si="1"/>
        <v>39.025270303721946</v>
      </c>
      <c r="G32" s="20">
        <v>476686</v>
      </c>
    </row>
    <row r="33" spans="1:7" s="15" customFormat="1" ht="30">
      <c r="A33" s="9">
        <v>4</v>
      </c>
      <c r="B33" s="10" t="s">
        <v>38</v>
      </c>
      <c r="C33" s="24">
        <v>13000</v>
      </c>
      <c r="D33" s="24">
        <v>4390</v>
      </c>
      <c r="E33" s="29">
        <f t="shared" si="0"/>
        <v>33.76923076923077</v>
      </c>
      <c r="F33" s="29">
        <f t="shared" si="1"/>
        <v>163.80597014925374</v>
      </c>
      <c r="G33" s="20">
        <v>2680</v>
      </c>
    </row>
    <row r="34" spans="1:7" s="15" customFormat="1" ht="30">
      <c r="A34" s="9">
        <v>5</v>
      </c>
      <c r="B34" s="10" t="s">
        <v>39</v>
      </c>
      <c r="C34" s="24"/>
      <c r="D34" s="24">
        <v>899</v>
      </c>
      <c r="E34" s="29"/>
      <c r="F34" s="29">
        <f t="shared" si="1"/>
        <v>3457.6923076923076</v>
      </c>
      <c r="G34" s="20">
        <v>26</v>
      </c>
    </row>
    <row r="35" spans="1:7" s="15" customFormat="1" ht="17.25" customHeight="1">
      <c r="A35" s="9">
        <v>6</v>
      </c>
      <c r="B35" s="10" t="s">
        <v>40</v>
      </c>
      <c r="C35" s="24"/>
      <c r="D35" s="24">
        <f>3780+13537</f>
        <v>17317</v>
      </c>
      <c r="E35" s="29"/>
      <c r="F35" s="29">
        <f t="shared" si="1"/>
        <v>187.19057399200085</v>
      </c>
      <c r="G35" s="20">
        <v>9251</v>
      </c>
    </row>
    <row r="36" spans="1:7" s="17" customFormat="1" ht="14.25">
      <c r="A36" s="7" t="s">
        <v>41</v>
      </c>
      <c r="B36" s="8" t="s">
        <v>46</v>
      </c>
      <c r="C36" s="23"/>
      <c r="D36" s="23">
        <v>407</v>
      </c>
      <c r="E36" s="28"/>
      <c r="F36" s="28"/>
      <c r="G36" s="19"/>
    </row>
    <row r="37" spans="1:7" s="17" customFormat="1" ht="32.25" customHeight="1">
      <c r="A37" s="7" t="s">
        <v>5</v>
      </c>
      <c r="B37" s="8" t="s">
        <v>42</v>
      </c>
      <c r="C37" s="23">
        <v>2025000</v>
      </c>
      <c r="D37" s="23">
        <v>583500</v>
      </c>
      <c r="E37" s="28">
        <f t="shared" si="0"/>
        <v>28.814814814814813</v>
      </c>
      <c r="F37" s="28">
        <f t="shared" si="1"/>
        <v>107.84944328616423</v>
      </c>
      <c r="G37" s="19">
        <v>541032</v>
      </c>
    </row>
    <row r="38" spans="1:7" s="15" customFormat="1" ht="19.5" customHeight="1">
      <c r="A38" s="9">
        <v>1</v>
      </c>
      <c r="B38" s="10" t="s">
        <v>43</v>
      </c>
      <c r="C38" s="24">
        <v>805000</v>
      </c>
      <c r="D38" s="24">
        <v>246500</v>
      </c>
      <c r="E38" s="29">
        <f t="shared" si="0"/>
        <v>30.62111801242236</v>
      </c>
      <c r="F38" s="29">
        <f t="shared" si="1"/>
        <v>105.73681185281778</v>
      </c>
      <c r="G38" s="20">
        <v>233126</v>
      </c>
    </row>
    <row r="39" spans="1:7" s="15" customFormat="1" ht="24" customHeight="1">
      <c r="A39" s="13">
        <v>2</v>
      </c>
      <c r="B39" s="14" t="s">
        <v>44</v>
      </c>
      <c r="C39" s="26">
        <f>C37-C38</f>
        <v>1220000</v>
      </c>
      <c r="D39" s="26">
        <f>D37-D38</f>
        <v>337000</v>
      </c>
      <c r="E39" s="31">
        <f t="shared" si="0"/>
        <v>27.62295081967213</v>
      </c>
      <c r="F39" s="31">
        <f t="shared" si="1"/>
        <v>109.44898767805759</v>
      </c>
      <c r="G39" s="21">
        <f>G37-G38</f>
        <v>307906</v>
      </c>
    </row>
    <row r="40" ht="25.5" customHeight="1">
      <c r="A40" s="32" t="s">
        <v>50</v>
      </c>
    </row>
  </sheetData>
  <sheetProtection/>
  <mergeCells count="10">
    <mergeCell ref="E1:F1"/>
    <mergeCell ref="A3:F3"/>
    <mergeCell ref="A1:B1"/>
    <mergeCell ref="A2:F2"/>
    <mergeCell ref="E5:F5"/>
    <mergeCell ref="D4:F4"/>
    <mergeCell ref="A5:A6"/>
    <mergeCell ref="B5:B6"/>
    <mergeCell ref="C5:C6"/>
    <mergeCell ref="D5:D6"/>
  </mergeCells>
  <printOptions/>
  <pageMargins left="0.83"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DOAN</dc:creator>
  <cp:keywords/>
  <dc:description/>
  <cp:lastModifiedBy>Administrator</cp:lastModifiedBy>
  <cp:lastPrinted>2021-07-15T07:55:10Z</cp:lastPrinted>
  <dcterms:created xsi:type="dcterms:W3CDTF">2018-12-11T03:24:47Z</dcterms:created>
  <dcterms:modified xsi:type="dcterms:W3CDTF">2024-04-08T07:10:46Z</dcterms:modified>
  <cp:category/>
  <cp:version/>
  <cp:contentType/>
  <cp:contentStatus/>
</cp:coreProperties>
</file>