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1535" tabRatio="950" firstSheet="8" activeTab="8"/>
  </bookViews>
  <sheets>
    <sheet name="foxz" sheetId="1" state="veryHidden" r:id="rId1"/>
    <sheet name="results" sheetId="2" state="hidden" r:id="rId2"/>
    <sheet name="results_2" sheetId="3" state="veryHidden" r:id="rId3"/>
    <sheet name="results_3" sheetId="4" state="veryHidden" r:id="rId4"/>
    <sheet name="results_4" sheetId="5" state="veryHidden" r:id="rId5"/>
    <sheet name="results_5" sheetId="6" state="veryHidden" r:id="rId6"/>
    <sheet name="results_6" sheetId="7" state="veryHidden" r:id="rId7"/>
    <sheet name="SGV" sheetId="8" state="veryHidden" r:id="rId8"/>
    <sheet name="Bieu tong hop" sheetId="9" r:id="rId9"/>
    <sheet name="1.TBDH lop 7" sheetId="10" r:id="rId10"/>
    <sheet name="2.LSDL- Đly phan theo Lop" sheetId="11" r:id="rId11"/>
    <sheet name="3.LSĐL-ĐLy phan theo truong" sheetId="12" r:id="rId12"/>
    <sheet name="LS và Địa lý" sheetId="13" state="hidden" r:id="rId13"/>
    <sheet name="4.KHTN" sheetId="14" r:id="rId14"/>
    <sheet name="5.GDTC Phân theo trường" sheetId="15" r:id="rId15"/>
    <sheet name="6.GDTC phân theo lớp" sheetId="16" r:id="rId16"/>
    <sheet name="7.Nghệ thuật" sheetId="17" r:id="rId17"/>
    <sheet name="8.HĐTN" sheetId="18" r:id="rId18"/>
    <sheet name="9. Du toan" sheetId="19" state="hidden" r:id="rId19"/>
  </sheets>
  <externalReferences>
    <externalReference r:id="rId22"/>
    <externalReference r:id="rId23"/>
  </externalReferences>
  <definedNames>
    <definedName name="_xlnm._FilterDatabase" localSheetId="9" hidden="1">'1.TBDH lop 7'!$A$13:$O$251</definedName>
    <definedName name="_ftn1" localSheetId="17">'8.HĐTN'!#REF!</definedName>
    <definedName name="_ftnref1" localSheetId="17">'8.HĐTN'!#REF!</definedName>
    <definedName name="_xlfn.SINGLE" hidden="1">#NAME?</definedName>
    <definedName name="_xlnm.Print_Area" localSheetId="13">'4.KHTN'!$A$1:$L$38</definedName>
    <definedName name="_xlnm.Print_Area" localSheetId="15">'6.GDTC phân theo lớp'!$A$1:$L$19</definedName>
    <definedName name="_xlnm.Print_Area" localSheetId="16">'7.Nghệ thuật'!$A$1:$K$22</definedName>
    <definedName name="_xlnm.Print_Area" localSheetId="17">'8.HĐTN'!$A$1:$K$35</definedName>
    <definedName name="_xlnm.Print_Area" localSheetId="12">'LS và Địa lý'!$A$1:$K$76</definedName>
    <definedName name="_xlnm.Print_Titles" localSheetId="9">'1.TBDH lop 7'!$A:$B,'1.TBDH lop 7'!$6:$11</definedName>
  </definedNames>
  <calcPr fullCalcOnLoad="1"/>
</workbook>
</file>

<file path=xl/comments18.xml><?xml version="1.0" encoding="utf-8"?>
<comments xmlns="http://schemas.openxmlformats.org/spreadsheetml/2006/main">
  <authors>
    <author>andongnhi</author>
  </authors>
  <commentList>
    <comment ref="A6" authorId="0">
      <text>
        <r>
          <rPr>
            <b/>
            <sz val="9"/>
            <rFont val="Tahoma"/>
            <family val="2"/>
          </rPr>
          <t>andongnhi:</t>
        </r>
        <r>
          <rPr>
            <sz val="9"/>
            <rFont val="Tahoma"/>
            <family val="2"/>
          </rPr>
          <t xml:space="preserve">
</t>
        </r>
      </text>
    </comment>
  </commentList>
</comments>
</file>

<file path=xl/sharedStrings.xml><?xml version="1.0" encoding="utf-8"?>
<sst xmlns="http://schemas.openxmlformats.org/spreadsheetml/2006/main" count="1055" uniqueCount="638">
  <si>
    <t>TT</t>
  </si>
  <si>
    <t>Chủ đề dạy học</t>
  </si>
  <si>
    <t>Tên thiết bị</t>
  </si>
  <si>
    <t>Mục đích sử dụng</t>
  </si>
  <si>
    <t>Mô tả chi tiết thiết bị</t>
  </si>
  <si>
    <t xml:space="preserve">Đối tượng sử dụng </t>
  </si>
  <si>
    <t>GV</t>
  </si>
  <si>
    <t>HS</t>
  </si>
  <si>
    <t>I</t>
  </si>
  <si>
    <t>x</t>
  </si>
  <si>
    <t>Bộ</t>
  </si>
  <si>
    <t>II</t>
  </si>
  <si>
    <t>Đối tượng sử dụng</t>
  </si>
  <si>
    <t>Đơn vị</t>
  </si>
  <si>
    <t>Số lượng</t>
  </si>
  <si>
    <t>A</t>
  </si>
  <si>
    <t>THIẾT BỊ DÙNG CHUNG</t>
  </si>
  <si>
    <t>B</t>
  </si>
  <si>
    <t>THIẾT BỊ THEO CÁC CHỦ ĐỀ</t>
  </si>
  <si>
    <t>1.1</t>
  </si>
  <si>
    <t>1.2</t>
  </si>
  <si>
    <t>Chiếc</t>
  </si>
  <si>
    <t>TRANH ẢNH</t>
  </si>
  <si>
    <t>Tờ</t>
  </si>
  <si>
    <t>2.1</t>
  </si>
  <si>
    <t>3.1</t>
  </si>
  <si>
    <t>3.2</t>
  </si>
  <si>
    <t>4.1</t>
  </si>
  <si>
    <t>5.1</t>
  </si>
  <si>
    <t>5.2</t>
  </si>
  <si>
    <t>6.1</t>
  </si>
  <si>
    <t>C</t>
  </si>
  <si>
    <t>MÔN LỊCH SỬ VÀ ĐỊA LÝ</t>
  </si>
  <si>
    <t>III</t>
  </si>
  <si>
    <t>IV</t>
  </si>
  <si>
    <t>- Kích th­ước (720x1020)mm.</t>
  </si>
  <si>
    <t>X</t>
  </si>
  <si>
    <t>2.2</t>
  </si>
  <si>
    <t>LỚP 7</t>
  </si>
  <si>
    <t>Tây Âu từ thế kỷ V đến thế kỷ XVI</t>
  </si>
  <si>
    <t>Các cuộc phát kiến địa lý</t>
  </si>
  <si>
    <t>Lược đồ thể hiện một số cuộc phát kiến địa lý, thế kỷ XV, XVI</t>
  </si>
  <si>
    <t>HS tìm hiểu được sâu sắc hơn về một số cuộc phát kiến địa lý quan trọng hồi thế kỷ XV, XVI.</t>
  </si>
  <si>
    <t>Lược đồ một số cuộc phát kiến địa lý lớn, quan trọng trong thế kỷ XV, XVI.</t>
  </si>
  <si>
    <r>
      <t>- Lược đồ thể hiện được lộ trình của một số cuộc phát kiến địa lý quan trọng (chuyến đi của Cristoforo Colombo phát hiện ra châu Mỹ năm 1492, chuyến đi của Vasco da Gama đến Ấn Độ năm 1498 và chuyến đi vòng quanh thế giới của </t>
    </r>
    <r>
      <rPr>
        <sz val="12"/>
        <rFont val="Times New Roman"/>
        <family val="1"/>
      </rPr>
      <t>Fernão de Magalhães</t>
    </r>
    <r>
      <rPr>
        <sz val="12"/>
        <color indexed="8"/>
        <rFont val="Times New Roman"/>
        <family val="1"/>
      </rPr>
      <t> (Ma gien lăng) giữa những năm </t>
    </r>
    <r>
      <rPr>
        <sz val="12"/>
        <rFont val="Times New Roman"/>
        <family val="1"/>
      </rPr>
      <t>1519</t>
    </r>
    <r>
      <rPr>
        <sz val="12"/>
        <color indexed="8"/>
        <rFont val="Times New Roman"/>
        <family val="1"/>
      </rPr>
      <t>-</t>
    </r>
    <r>
      <rPr>
        <sz val="12"/>
        <rFont val="Times New Roman"/>
        <family val="1"/>
      </rPr>
      <t>1522</t>
    </r>
    <r>
      <rPr>
        <sz val="12"/>
        <color indexed="8"/>
        <rFont val="Times New Roman"/>
        <family val="1"/>
      </rPr>
      <t>, Bartolomeu Dias 1450-1500 tìm ra con đường đi vòng qua châu Phi;</t>
    </r>
  </si>
  <si>
    <t>Đông Nam Á từ nửa sau thế kỷ X đến nửa đầu thế kỷ XVI</t>
  </si>
  <si>
    <t>Lược đồ Đông Nam Á và quốc gia ở Đông Nam Á</t>
  </si>
  <si>
    <t>HS biết được sơ lược về vị trí địa lý của Đông Nam Á của quốc gia ở các khu vực Đông Nam Á lục địa và Đông Nam Á hải đảo từ nửa sau thế kỷ X đến đầu thế kỷ XVI.</t>
  </si>
  <si>
    <t>01 tờ lược đồ các quốc gia ở Đông Nam Á trong khoảng thời gian từ nửa sau thế kỷ X đến nửa đầu thế kỷ XVI.</t>
  </si>
  <si>
    <t>Kích th­ước (720x1020)mm.</t>
  </si>
  <si>
    <t>Phim tài liệu giới thiệu về Luang Prabang và về vương quốc Lan Xang</t>
  </si>
  <si>
    <t>HS hiểu biết cụ thể, sinh động về một số thành tựu văn hóa tiêu biểu của nước Lào.</t>
  </si>
  <si>
    <t>Bộ gồm 02 phim tài liệu:</t>
  </si>
  <si>
    <t>- Phim về Luang Prabang, cố đô của Lào, đã được UNESCO công nhận là di sản văn hóa thế giới (1995);</t>
  </si>
  <si>
    <t>- Phim về Phạ Ngườm và vương quốc Lan Xang.</t>
  </si>
  <si>
    <t>Việt Nam từ thế kỷ X đến giữa thế kỷ XVI</t>
  </si>
  <si>
    <t>Phim tài liệu thể hiện một số cuộc kháng chiến chống ngoại xâm trong lịch sử Việt Nam trong thời gian từ thế kỷ X đến giữa thế kỷ XVI</t>
  </si>
  <si>
    <t>HS hiểu được sâu sắc, cụ thể, sinh động hơn về  một số cuộc kháng chiến chống ngoại xâm trong lịch sử quan trọng của Việt Nam từ thế kỷ X đến giữa thế kỷ XVI.</t>
  </si>
  <si>
    <t>Một bộ gồm 3 phim thể hiện một số cuộc kháng chiến chống ngoại xâm trong lịch sử Việt Nam từ thế kỷ X đến giữa thế kỷ XVI.</t>
  </si>
  <si>
    <t>- 01 phim thể hiện các cuộc kháng chiến chống Tống của Đại Cồ Việt năm 981 và 1075-1076;</t>
  </si>
  <si>
    <t>- 01 phim thể hiện các cuộc kháng chiến chống Mông Nguyên của nước Đại Việt, thế kỷ XIII;</t>
  </si>
  <si>
    <t>- 01 phim thể hiện cuộc Khởi nghĩa Lam Sơn (1418-1428).</t>
  </si>
  <si>
    <t>4.2</t>
  </si>
  <si>
    <t>IX</t>
  </si>
  <si>
    <r>
      <t>A.</t>
    </r>
    <r>
      <rPr>
        <b/>
        <sz val="7"/>
        <color indexed="8"/>
        <rFont val="Times New Roman"/>
        <family val="1"/>
      </rPr>
      <t xml:space="preserve">    </t>
    </r>
    <r>
      <rPr>
        <b/>
        <sz val="12"/>
        <color indexed="8"/>
        <rFont val="Times New Roman"/>
        <family val="1"/>
      </rPr>
      <t>Phân môn Lịch sử</t>
    </r>
  </si>
  <si>
    <t>Quả địa cầu hành chính</t>
  </si>
  <si>
    <t>HS hiểu những vấn đề đơn giản thuộc về Trái Đất.</t>
  </si>
  <si>
    <t>Kích thước tối thiểu D=30cm.</t>
  </si>
  <si>
    <t>quả</t>
  </si>
  <si>
    <t>Quả địa cầu tự nhiên</t>
  </si>
  <si>
    <t>Chủ đề: Châu Âu</t>
  </si>
  <si>
    <t>Bản đồ các nước châu Âu</t>
  </si>
  <si>
    <t>HS xác định vị trí địa lý, phạm vi châu Âu.</t>
  </si>
  <si>
    <t>Bản đồ treo tường, thể hiện: tên, thủ đô, ranh giới các quốc gia; các sông lớn, các châu lục và đại dương tiếp giáp với châu Âu.</t>
  </si>
  <si>
    <t>Bên dưới tờ bản đồ có tên các quốc gia và diện tích các quốc gia.</t>
  </si>
  <si>
    <t xml:space="preserve">Bản đồ tự nhiên châu Âu </t>
  </si>
  <si>
    <t>HS trình bày một số đặc điểm tự nhiên châu Âu.</t>
  </si>
  <si>
    <t>Bản đồ treo tường, thể hiện: địa hình, khí hậu, sông ngòi (có các sông Rhein (Rainơ), Danube (Đanuyp), Volga (Vonga), thảm thực vật, khoáng sản chính.</t>
  </si>
  <si>
    <t xml:space="preserve">Kích th­ước (720x1020)mm. </t>
  </si>
  <si>
    <t>Chủ đề: Châu Á</t>
  </si>
  <si>
    <t>Bản đồ các nước châu Á</t>
  </si>
  <si>
    <t>HS xác định vị trí địa lý, phạm vi châu Á.</t>
  </si>
  <si>
    <t>Bản đồ treo tường, thể hiện: tên, thủ đô, ranh giới các quốc gia; các sông lớn, các châu lục và đại dương tiếp giáp với châu Á.</t>
  </si>
  <si>
    <t xml:space="preserve">Bản đồ tự nhiên châu Á </t>
  </si>
  <si>
    <t>HS trình bày một số đặc điểm tự nhiên châu Á.</t>
  </si>
  <si>
    <t>Bản đồ treo tường, thể hiện: các khu vực địa hình, khí hậu, sông ngòi, thảm thực vật, khoáng sản chính ở châu Á.</t>
  </si>
  <si>
    <t>Chủ đề: Châu Phi</t>
  </si>
  <si>
    <t>Bản đồ các nước châu Phi</t>
  </si>
  <si>
    <t>HS xác định vị trí địa lý, phạm vi châu Phi.</t>
  </si>
  <si>
    <t xml:space="preserve">Bản đồ treo tường, thể hiện: tên, thủ đô, ranh giới các quốc gia; các sông lớn, các châu lục và đại dương tiếp giáp với châu Phi. </t>
  </si>
  <si>
    <t xml:space="preserve">Bản đồ tự nhiên châu Phi </t>
  </si>
  <si>
    <t>HS trình bày một số đặc điểm tự nhiên châu Phi.</t>
  </si>
  <si>
    <t>Bản đồ treo tường, thể hiện: địa hình, khí hậu, sông, hồ, thảm thực vật, khoáng sản chính ở châu Phi; thể hiện vị trí kênh đào Xuy-ê. Kích th­ước (720x1020)mm.</t>
  </si>
  <si>
    <t>Chủ đề: Châu Mỹ</t>
  </si>
  <si>
    <t>Bản đồ các nước châu Mỹ</t>
  </si>
  <si>
    <t>HS xác định vị trí địa lý, phạm vi châu Mỹ</t>
  </si>
  <si>
    <t>Bản đồ treo tường, thể hiện: tên, thủ đô, ranh giới các quốc gia; các sông lớn, các đại dương tiếp giáp với châu Mỹ; vị trí kênh đào Pa-na-ma.</t>
  </si>
  <si>
    <t xml:space="preserve">Bản đồ tự nhiên châu Mỹ </t>
  </si>
  <si>
    <t>HS trình bày đặc điểm tự nhiên châu Mỹ</t>
  </si>
  <si>
    <t>Bản đồ treo tường, thể hiện: địa hình, khí hậu, sông, hồ, thảm thực vật, khoáng sản chính ở châu Mỹ.</t>
  </si>
  <si>
    <t>Chủ đề: Châu Đại Dương</t>
  </si>
  <si>
    <t>Bản đồ các nước châu Đại Dương</t>
  </si>
  <si>
    <t>HS xác định các bộ phận, vị trí địa lý, phạm vi châu Đại Dương.</t>
  </si>
  <si>
    <t>Bản đồ treo tường, thể hiện: tên, thủ đô, ranh giới các quốc gia; các sông lớn, các biển, đại dương ở châu Đại Dương.</t>
  </si>
  <si>
    <t>Bản đồ tự nhiên châu Đại Dương</t>
  </si>
  <si>
    <t>HS trình bày đặc điểm tự nhiên châu Đại Dương</t>
  </si>
  <si>
    <t>Bản đồ treo tường, thể hiện: địa hình, khí hậu, sông ngòi, thảm thực vật, khoáng sản chính ở châu Đại Dương.</t>
  </si>
  <si>
    <t>Chủ đề: Châu Nam Cực</t>
  </si>
  <si>
    <t>Bản đồ tự nhiên châu Nam Cực</t>
  </si>
  <si>
    <t>HS trình bày đặc điểm tự nhiên châu Nam Cực</t>
  </si>
  <si>
    <t>Bản đồ treo tường, thể hiện:</t>
  </si>
  <si>
    <t>- Lục địa Nam Cực, đường bình độ thể hiện độ cao, các biển ở Nam Cực, các đại dương tiếp giáp.</t>
  </si>
  <si>
    <t>- Kèm theo Lát cắt địa hình và lớp phủ băng ở lục địa Nam Cực; thông tin cơ bản về khí hậu lạnh giá, về tác động của biến đổi khí hậu làm cho lớp băng ở Nam Cực ngày càng tan chảy nhiều hơn.</t>
  </si>
  <si>
    <t>B. Phân môn Địa lý</t>
  </si>
  <si>
    <t>MÔN KHOA HỌC TỰ NHIÊN</t>
  </si>
  <si>
    <t>Đối tượng</t>
  </si>
  <si>
    <t xml:space="preserve">sử dụng </t>
  </si>
  <si>
    <t>Biến áp nguồn</t>
  </si>
  <si>
    <t>Cấp điện cho thí nghiệm.</t>
  </si>
  <si>
    <t>Cái</t>
  </si>
  <si>
    <t>Lắp dụng cụ thí nghiệm.</t>
  </si>
  <si>
    <t>Đồng hồ đo thời gian hiện số</t>
  </si>
  <si>
    <t>Đo thời gian trong các thí nghiệm có dùng cổng quang.</t>
  </si>
  <si>
    <t>Bảng thép</t>
  </si>
  <si>
    <t>Đồng hồ đo điện đa năng</t>
  </si>
  <si>
    <t>Dùng trong các thí nghiệm về điện và từ.</t>
  </si>
  <si>
    <t>Máy phát âm tần</t>
  </si>
  <si>
    <t>Dùng cho các thí nghiệm.</t>
  </si>
  <si>
    <t>Cổng quang</t>
  </si>
  <si>
    <t>Xác định thời gian vật di chuyển.</t>
  </si>
  <si>
    <t>Bộ thu nhận số liệu</t>
  </si>
  <si>
    <t>Sử dụng cho các cảm biến trong danh mục.</t>
  </si>
  <si>
    <t>Cảm biến điện thế</t>
  </si>
  <si>
    <t>Xác định hiệu điện thế.</t>
  </si>
  <si>
    <t>Cảm biến dòng điện</t>
  </si>
  <si>
    <t>Xác định cường độ dòng điện.</t>
  </si>
  <si>
    <t>Cảm biến nhiệt độ</t>
  </si>
  <si>
    <t>Xác định nhiệt độ</t>
  </si>
  <si>
    <t>Đồng hồ bấm giây</t>
  </si>
  <si>
    <t>Đo thời gian</t>
  </si>
  <si>
    <t>Loại điện tử hiện số, 10 LAP trở lên, độ chính xác 1/100 giây, chống nước, theo tiêu chuẩn của Tổng cục TDTT.</t>
  </si>
  <si>
    <t>Biến trở con chạy</t>
  </si>
  <si>
    <t>Dùng để điều chỉnh điện áp.</t>
  </si>
  <si>
    <t>Nguồn sáng</t>
  </si>
  <si>
    <t>Dùng cho các thí nghiệm về ánh sáng.</t>
  </si>
  <si>
    <t>Bút thử điện thông mạch</t>
  </si>
  <si>
    <t>Dùng trong thí nghiệm về điện</t>
  </si>
  <si>
    <t>Loại thông dụng.</t>
  </si>
  <si>
    <t>Nhiệt kế (lỏng)</t>
  </si>
  <si>
    <t>Đo nhiệt độ</t>
  </si>
  <si>
    <t>Kính hiển vi</t>
  </si>
  <si>
    <t>Quan sát vật nhỏ</t>
  </si>
  <si>
    <t>Loại thông dụng, có tiêu chuẩn kỹ thuật tối thiểu: độ phóng đại 40-1600 lần; Chỉ số phóng đại vật kính (4x, 10x, 40x, 100x); Chỉ số phóng đại thị kính (10x, 16x); Khoảng điều chỉnh thô và điều chỉnh tinh đồng trục; Có hệ thống điện và đèn đi kèm. Vùng điều chỉnh bàn di mẫu có độ chính xác 0,1mm (Có thể trang bị từ 1 đến 2 chiếc có cổng kết nối với các thiết bị ngoại vi).</t>
  </si>
  <si>
    <t>Từ</t>
  </si>
  <si>
    <t>Năng lượng và biến đổi</t>
  </si>
  <si>
    <t>Âm thanh</t>
  </si>
  <si>
    <t>Bộ dụng cụ thí nghiệm về sóng âm</t>
  </si>
  <si>
    <t>Chứng minh độ cao liên hệ với tần số âm, sự phản xạ âm</t>
  </si>
  <si>
    <t>Bộ dụng cụ thí nghiệm về nam châm vĩnh cửu</t>
  </si>
  <si>
    <t>Chứng minh ảnh hưởng của nam châm đến các loại vật liệu; sự định hướng của kim nam châm.</t>
  </si>
  <si>
    <t>Bộ dụng cụ chế tạo nam châm</t>
  </si>
  <si>
    <t>Chế tạo nam châm điện đơn giản.</t>
  </si>
  <si>
    <t>Dây đồng emay đường kính dây tối thiểu 0,3 mm, tối đa 0,4 mm.</t>
  </si>
  <si>
    <t>kg</t>
  </si>
  <si>
    <t>Bulon M8 dài tối thiểu 35 mm; Khung quấn dây bằng nhựa PA hoặc ABS, hình trụ tròn, dài tối thiểu 30 mm, đường kính lỗ lắp bulon M8 tối thiểu 9 mm, đường kính lõi quấn dây tối thiểu 12 mm, hai bên có vách giữ dây với đường kính tối thiểu 30 mm.</t>
  </si>
  <si>
    <t>Bộ thí nghiệm từ phổ</t>
  </si>
  <si>
    <t>Tạo từ phổ bằng mạt sắt và nam châm.</t>
  </si>
  <si>
    <t>Trao đổi chất và chuyển hoá năng lượng ở sinh vật</t>
  </si>
  <si>
    <t>Bộ dụng cụ thí nghiệm quang hợp</t>
  </si>
  <si>
    <t>Thí nghiệm chứng minh quang hợp</t>
  </si>
  <si>
    <t>Bộ dụng cụ thí nghiệm hô hấp tế bào</t>
  </si>
  <si>
    <t>Thí nghiệm chứng minh hô hấp tế bào</t>
  </si>
  <si>
    <t>Cây</t>
  </si>
  <si>
    <t xml:space="preserve">Mô tả chi tiết thiết bị </t>
  </si>
  <si>
    <t>Nấm thể thao</t>
  </si>
  <si>
    <t>Xác định các vị trí trong hoạt động dạy, học</t>
  </si>
  <si>
    <t>Hình nón, chất liệu bằng nhựa PVC hoặc tương đương; chiều cao 80mm, đường kính đế 200mm.</t>
  </si>
  <si>
    <t>Bơm</t>
  </si>
  <si>
    <t>Dùng để bơm hơi các thiết bị, dụng cụ</t>
  </si>
  <si>
    <t>Loại thông dụng, chất liệu chính bằng kim loại, có đồng hồ đo áp lực, vòi bơm bằng ống cao su, van bơm có đầu cài tiện lợi.</t>
  </si>
  <si>
    <t>Bóng nhồi</t>
  </si>
  <si>
    <t>Hình tròn, chất liệu bằng cao su có đàn hồi, trọng lượng 1000-2000g.</t>
  </si>
  <si>
    <t>Quả</t>
  </si>
  <si>
    <t>THIẾT BỊ THEO CHỦ ĐỀ</t>
  </si>
  <si>
    <t>Chạy cự li ngắn</t>
  </si>
  <si>
    <t>Bàn đạp xuất phát</t>
  </si>
  <si>
    <t>Dùng cho hoạt động giảng dạy của GV và tập luyện, thực hành của HS nội dung chạy cự li ngắn</t>
  </si>
  <si>
    <t>THIẾT BỊ THEO CHỦ ĐỀ TỰ CHỌN</t>
  </si>
  <si>
    <t>Bóng chuyền</t>
  </si>
  <si>
    <t>Quả bóng chuyền da</t>
  </si>
  <si>
    <t>Dùng cho hoạt động giảng dạy của GV và tập luyện kĩ thuật, thực hành của HS nội dung Bóng chuyền</t>
  </si>
  <si>
    <t>Cầu lông</t>
  </si>
  <si>
    <t xml:space="preserve">Vợt </t>
  </si>
  <si>
    <t>Cột, lưới</t>
  </si>
  <si>
    <t>Đá cầu</t>
  </si>
  <si>
    <t>MÔN NGHỆ THUẬT (Âm nhạc, Mỹ thuật)</t>
  </si>
  <si>
    <t>Nội dung dạy học</t>
  </si>
  <si>
    <t>Nhạc cụ thể hiện tiết tấu</t>
  </si>
  <si>
    <t>Trống nhỏ</t>
  </si>
  <si>
    <t>HS luyện tập tiết tấu</t>
  </si>
  <si>
    <t>Theo mẫu của loại trống thông dụng, gồm trống và một dùi gõ. Trống có đường kính 180mm, chiều cao 75mm.</t>
  </si>
  <si>
    <t>Song loan</t>
  </si>
  <si>
    <t>Theo mẫu của nhạc cụ dân tộc, gồm hai mảnh gỗ hình tròn (có kích thước khác nhau) được nối với nhau bằng một thanh mỏng.</t>
  </si>
  <si>
    <t>Thanh phách</t>
  </si>
  <si>
    <t>Theo mẫu của nhạc cụ dân tộc, gồm hai thanh phách làm bằng tre hoặc gỗ.</t>
  </si>
  <si>
    <t>Cặp</t>
  </si>
  <si>
    <t>Tambourine</t>
  </si>
  <si>
    <t>Nhạc cụ thể hiện giai điệu, hoà âm</t>
  </si>
  <si>
    <t>Kèn phím</t>
  </si>
  <si>
    <t>HS luyện tập giai điệu, hoà âm</t>
  </si>
  <si>
    <t>Recorder</t>
  </si>
  <si>
    <t>Theo mẫu của nhạc cụ thông dụng. Loại sáo dọc soprano recorder làm bằng nhựa, dài 330mm, phía trước có 7 lỗ bấm, phía sau có 1 lỗ bấm, dùng hệ thống bấm Baroque.</t>
  </si>
  <si>
    <t>Electric keyboard (đàn phím điện tử)</t>
  </si>
  <si>
    <t>GV thực hành, làm mẫu, giảng dạy</t>
  </si>
  <si>
    <t>A. Phân môn Âm nhạc</t>
  </si>
  <si>
    <t>Mẫu vẽ</t>
  </si>
  <si>
    <t>Làm mẫu vẽ cho học sinh</t>
  </si>
  <si>
    <t>B. Phân môn Mỹ thuật</t>
  </si>
  <si>
    <t>Hoạt động hướng vào bản thân</t>
  </si>
  <si>
    <t>Bộ thẻ về thiên tai, biến đổi khí hậu</t>
  </si>
  <si>
    <t>HS nhận diện về dấu hiệu của thiên tai để có thể tự bảo vệ bản thân</t>
  </si>
  <si>
    <t>Hoạt động hướng nghiệp</t>
  </si>
  <si>
    <t>Bộ thẻ nghề truyền thống</t>
  </si>
  <si>
    <t>HS nhận biết và làm quen với các nghề truyền thống</t>
  </si>
  <si>
    <t>- Làng Gốm sứ Bát Tràng (Hà Nội);</t>
  </si>
  <si>
    <t>- Làng nghề khảm trai Chuôn Ngọ (Hà Nội);</t>
  </si>
  <si>
    <t xml:space="preserve">- Làng Lụa Vạn Phúc (Hà Đông - Hà Nội); </t>
  </si>
  <si>
    <t>- Làng Tranh dân gian Đông Hồ (Bắc Ninh);</t>
  </si>
  <si>
    <t>- Làng Trống Đọi Tam (Hà Nam);</t>
  </si>
  <si>
    <t>- Làng Đá mỹ nghệ Non Nước (Đà Nẵng);</t>
  </si>
  <si>
    <t>- Làng Thúng chai Phú Yên;</t>
  </si>
  <si>
    <t>- Làng nghề làm muối Tuyết Diêm;</t>
  </si>
  <si>
    <t>- Làng Cói Kim Sơn;</t>
  </si>
  <si>
    <t>- Làng nghề đồ gỗ mĩ nghệ La Xuyên (Nam Định);</t>
  </si>
  <si>
    <t>- Làng Gốm Chu Đậu (Hải Dương);</t>
  </si>
  <si>
    <t>- Nghề Thêu ren Văn Lâm (Ninh Bình);</t>
  </si>
  <si>
    <t>- Làng Chạm bạc Đồng Xâm (Thái Bình);</t>
  </si>
  <si>
    <t>- Làng nghề Kim hoàn Kế Môn (Thừa Thiên - Huế);</t>
  </si>
  <si>
    <t>- Làng Nón Tây Hồ - Phú Vang (Thừa</t>
  </si>
  <si>
    <t>Thiên Huế);</t>
  </si>
  <si>
    <t>- Làng nghề đúc đồng Phước Kiều (Quảng Nam);</t>
  </si>
  <si>
    <t>- Làng nghề gốm Bàu Trúc (Ninh Thuận);</t>
  </si>
  <si>
    <t>- Làng nghề gốm sứ Lái Thiêu (Bình Dương);</t>
  </si>
  <si>
    <t>- Làng Tranh sơn mài Tương Bình Hiệp (Bình Dương);</t>
  </si>
  <si>
    <t>- Làng Dệt thổ cẩm Châu Giang (An Giang).</t>
  </si>
  <si>
    <t>Số TT</t>
  </si>
  <si>
    <t>Số
TT</t>
  </si>
  <si>
    <t>Tên đơn vị</t>
  </si>
  <si>
    <t>Đơn giá</t>
  </si>
  <si>
    <t>Thành tiền</t>
  </si>
  <si>
    <t xml:space="preserve">Đơn giá </t>
  </si>
  <si>
    <t>V</t>
  </si>
  <si>
    <t>VI</t>
  </si>
  <si>
    <t>VII</t>
  </si>
  <si>
    <t>VIII</t>
  </si>
  <si>
    <t>XI</t>
  </si>
  <si>
    <t>Trường THCS Gia Cát</t>
  </si>
  <si>
    <t>Trường THCS xã Hải Yến</t>
  </si>
  <si>
    <t>Trường TH&amp;THCS xã Hòa Cư</t>
  </si>
  <si>
    <t>3</t>
  </si>
  <si>
    <t>100</t>
  </si>
  <si>
    <t>Trường PTDTBT TH&amp;THCS xã Nhạc Kỳ</t>
  </si>
  <si>
    <t>Quy mô</t>
  </si>
  <si>
    <t>Số lớp</t>
  </si>
  <si>
    <t>Số học sinh</t>
  </si>
  <si>
    <t>04 lớp/bộ</t>
  </si>
  <si>
    <t>D</t>
  </si>
  <si>
    <t>Đơn giá 01 bộ</t>
  </si>
  <si>
    <t>03 lớp/bộ</t>
  </si>
  <si>
    <t>Giá thiết bị</t>
  </si>
  <si>
    <t>Chi phí khác</t>
  </si>
  <si>
    <t>Chi phí thẩm định giá</t>
  </si>
  <si>
    <t>Chi phí đăng thông tin đấu thầu</t>
  </si>
  <si>
    <t>Báo đấu thầu</t>
  </si>
  <si>
    <t>Gtb x 0,3%</t>
  </si>
  <si>
    <t>Số lượng   đề xuất</t>
  </si>
  <si>
    <t>PHỤ LỤC 02</t>
  </si>
  <si>
    <t xml:space="preserve">DANH MỤC THIẾT BỊ DẠY HỌC TỐI THIỂU LỚP 7 </t>
  </si>
  <si>
    <t>Môn Hoạt động trải nghiệm hướng nghiệp</t>
  </si>
  <si>
    <t>Môn Giáo dục thể chất</t>
  </si>
  <si>
    <t>Số bộ trang bị</t>
  </si>
  <si>
    <t>Phân môn âm nhạc</t>
  </si>
  <si>
    <t>Phân môn mỹ thuật</t>
  </si>
  <si>
    <t>Ghi chú</t>
  </si>
  <si>
    <t>Số lượng theo Thông tư 38 là 01 tờ/GV</t>
  </si>
  <si>
    <t>Số lượng theo Thông tư 38 là 01 bộ/GV</t>
  </si>
  <si>
    <t>Số lượng theo Thông tư 38 là 03 quả/trường</t>
  </si>
  <si>
    <t>Kích thước (720x1020)mm.</t>
  </si>
  <si>
    <r>
      <t>THIẾT BỊ DÙNG CHUNG (</t>
    </r>
    <r>
      <rPr>
        <b/>
        <i/>
        <sz val="12"/>
        <rFont val="Times New Roman"/>
        <family val="1"/>
      </rPr>
      <t>Số lượng thiết bị được tính cho 01 phòng học bộ môn)</t>
    </r>
  </si>
  <si>
    <t xml:space="preserve"> quả (bộ hoặc chiếc) /
trường</t>
  </si>
  <si>
    <t xml:space="preserve">Môn Khoa học tự nhiên </t>
  </si>
  <si>
    <t>06 lớp/bộ</t>
  </si>
  <si>
    <t>1=2+…+10</t>
  </si>
  <si>
    <t>MÔN HOẠT ĐỘNG TRẢI NGHIỆM, HƯỚNG NGHIỆP</t>
  </si>
  <si>
    <t xml:space="preserve">Số lượng theo Thông tư số 38/2021/TT-BGDĐT ngày 30/12/2021 </t>
  </si>
  <si>
    <t>Ghi chú: Biểu này ấn đính 02 danh mục</t>
  </si>
  <si>
    <t>Ghi chú: Biểu này ấn đính 08 danh mục</t>
  </si>
  <si>
    <t>Ghi chú: Biểu này ấn đính 04 danh mục</t>
  </si>
  <si>
    <t>Ghi chú: Biểu này ấn đính 03 danh mục</t>
  </si>
  <si>
    <t>Ghi chú: Biểu này ấn đính 17 danh mục</t>
  </si>
  <si>
    <r>
      <t xml:space="preserve">    1 </t>
    </r>
    <r>
      <rPr>
        <sz val="7"/>
        <rFont val="Times New Roman"/>
        <family val="1"/>
      </rPr>
      <t xml:space="preserve">          </t>
    </r>
    <r>
      <rPr>
        <sz val="12"/>
        <rFont val="Times New Roman"/>
        <family val="1"/>
      </rPr>
      <t> </t>
    </r>
  </si>
  <si>
    <t>CỘNG</t>
  </si>
  <si>
    <t>MÔN GIÁO DỤC THỂ CHẤT (PHÂN THEO TRƯỜNG)</t>
  </si>
  <si>
    <t>MÔN GIÁO DỤC THỂ CHẤT (PHÂN THEO LỚP)</t>
  </si>
  <si>
    <t>Ghi chú: Biểu này ấn đính 15 danh mục</t>
  </si>
  <si>
    <t>MÔN LỊCH SỬ VÀ ĐỊA LÝ (PHÂN THEO TRƯỜNG)</t>
  </si>
  <si>
    <t>MÔN LỊCH SỬ VÀ ĐỊA LÝ (PHÂN THEO LỚP)</t>
  </si>
  <si>
    <t>Thành tiền (đồng)</t>
  </si>
  <si>
    <t xml:space="preserve"> Thành tiền (đồng)</t>
  </si>
  <si>
    <t xml:space="preserve">Số lượng  </t>
  </si>
  <si>
    <t xml:space="preserve">Số lượng </t>
  </si>
  <si>
    <t>Chi phí lập hồ sơ mời thầu</t>
  </si>
  <si>
    <t>Chi phí thẩm định hồ sơ mời thầu</t>
  </si>
  <si>
    <t>Chi phí đánh giá hồ sơ dự thầu</t>
  </si>
  <si>
    <t>Chi phí thẩm định kết quả hồ sơ dự thầu</t>
  </si>
  <si>
    <t xml:space="preserve">Cộng </t>
  </si>
  <si>
    <t xml:space="preserve">Số lượng   </t>
  </si>
  <si>
    <t xml:space="preserve"> THIẾT BỊ, DỤNG CỤ, HÓA CHẤT THEO CHỦ ĐỀ LỚP 7 (Số lượng thiết bị được tính cho 01 phòng học bộ môn)</t>
  </si>
  <si>
    <t>Dùng để luyện tập bổ trợ thể lực, vui chơi</t>
  </si>
  <si>
    <t>Một bộ gồm 3 phim thể hiện một số cuộc kháng chiến chống ngoại xâm trong lịch sử Việt Nam từ thế kỷ X đến giữa thế kỷ XVI.
- 01 phim thể hiện các cuộc kháng chiến chống Tống của Đại Cồ Việt năm 981 và 1075-1076;
- 01 phim thể hiện các cuộc kháng chiến chống Mông Nguyên của nước Đại Việt, thế kỷ XIII;
- 01 phim thể hiện cuộc Khởi nghĩa Lam Sơn (1418-1428).</t>
  </si>
  <si>
    <r>
      <t>Chia từ 0</t>
    </r>
    <r>
      <rPr>
        <vertAlign val="superscript"/>
        <sz val="12"/>
        <rFont val="Times New Roman"/>
        <family val="1"/>
      </rPr>
      <t>0</t>
    </r>
    <r>
      <rPr>
        <sz val="12"/>
        <rFont val="Times New Roman"/>
        <family val="1"/>
      </rPr>
      <t>C đến 100</t>
    </r>
    <r>
      <rPr>
        <vertAlign val="superscript"/>
        <sz val="12"/>
        <rFont val="Times New Roman"/>
        <family val="1"/>
      </rPr>
      <t>0</t>
    </r>
    <r>
      <rPr>
        <sz val="12"/>
        <rFont val="Times New Roman"/>
        <family val="1"/>
      </rPr>
      <t>C; độ chia nhỏ nhất 1</t>
    </r>
    <r>
      <rPr>
        <vertAlign val="superscript"/>
        <sz val="12"/>
        <rFont val="Times New Roman"/>
        <family val="1"/>
      </rPr>
      <t>0</t>
    </r>
    <r>
      <rPr>
        <sz val="12"/>
        <rFont val="Times New Roman"/>
        <family val="1"/>
      </rPr>
      <t>C
Hoặc
Cảm biến nhiệt độ (TBDC)</t>
    </r>
  </si>
  <si>
    <t>Lược đồ một số cuộc phát kiến địa lý lớn, quan trọng trong thế kỷ XV, XVI.
- Lược đồ thể hiện được lộ trình của một số cuộc phát kiến địa lý quan trọng (chuyến đi của Cristoforo Colombo phát hiện ra châu Mỹ năm 1492, chuyến đi của Vasco da Gama đến Ấn Độ năm 1498 và chuyến đi vòng quanh thế giới của Fernão de Magalhães (Ma gien lăng) giữa những năm 1519-1522, Bartolomeu Dias 1450-1500 tìm ra con đường đi vòng qua châu Phi;
- Kích thước (720x1020)mm</t>
  </si>
  <si>
    <t>01 tờ lược đồ các quốc gia ở Đông Nam Á trong khoảng thời gian từ nửa sau thế kỷ X đến nửa đầu thế kỷ XVI.
'Kích thước (720x1020)mm.</t>
  </si>
  <si>
    <t xml:space="preserve">Bộ gồm 02 phim tài liệu:
- Phim về Luang Prabang, cố đô của Lào, đã được UNESCO công nhận là di sản văn hóa thế giới (1995);
- Phim về Phạ Ngườm và vương quốc Lan Xang.
</t>
  </si>
  <si>
    <t>Bản đồ treo tường, thể hiện: địa hình, khí hậu, sông ngòi (có các sông Rhein (Rainơ), Danube (Đanuyp), Volga (Vonga), thảm thực vật, khoáng sản chính.
Kích thước (720x1020)mm.</t>
  </si>
  <si>
    <t>Bản đồ treo tường, thể hiện: tên, thủ đô, ranh giới các quốc gia; các sông lớn, các châu lục và đại dương tiếp giáp với châu Âu.
Bên dưới tờ bản đồ có tên các quốc gia và diện tích các quốc gia.
Kích thước (720x1020)mm.</t>
  </si>
  <si>
    <t>Bản đồ treo tường, thể hiện: tên, thủ đô, ranh giới các quốc gia; các sông lớn, các châu lục và đại dương tiếp giáp với châu Á.
Bên dưới tờ bản đồ có tên các quốc gia và diện tích các quốc gia.
Kích thước (720x1020)mm.</t>
  </si>
  <si>
    <t xml:space="preserve">Bản đồ treo tường, thể hiện: các khu vực địa hình, khí hậu, sông ngòi, thảm thực vật, khoáng sản chính ở châu Á.
Kích thước (720x1020)mm. </t>
  </si>
  <si>
    <t xml:space="preserve">Bản đồ treo tường, thể hiện: tên, thủ đô, ranh giới các quốc gia; các sông lớn, các châu lục và đại dương tiếp giáp với châu Phi. 
Bên dưới tờ bản đồ có tên các quốc gia và diện tích các quốc gia.
Kích thước (720x1020)mm. </t>
  </si>
  <si>
    <t>Bản đồ treo tường, thể hiện: địa hình, khí hậu, sông, hồ, thảm thực vật, khoáng sản chính ở châu Mỹ.
Kích thước (720x1020)mm</t>
  </si>
  <si>
    <t>Bằng thép có độ dày tối thiểu &gt; 0,5mm, kích thước (400x550) mm, sơn tĩnh điện màu trắng, nẹp viền xung quanh; hai vít M4x40mm lắp vòng đệm Φ12mm để treo lò xo. Mặt sau có lắp 2 ke nhôm kích thước (20x30x30) mm để lắp vào giá. Đảm bảo cứng và phẳng.</t>
  </si>
  <si>
    <t>Phát tín hiệu hình sin, hiển thị được tần số (4 chữ số), dải tần từ 0,1Hz đến 1000Hz, điện áp vào 220V, điện áp ra cao nhất 15Vpp, công suất tối thiểu 20W.</t>
  </si>
  <si>
    <t>Cổng quang điện lắp trên khung nhôm hợp kim, dày 1mm, sơn tĩnh điện màu đen, Dây tín hiệu 4 lõi dài (1,5 đến 2) m, có đầu phích 5 chân nối cổng quang điện với ổ A hoặc B của đồng hồ đo thời gian hiện số.
hoặc
Cổng quang điện: Sử dụng tia hồng ngoại để xác định chính xác thời điểm của một vật khi đi qua cổng quang điện.</t>
  </si>
  <si>
    <t>Có các cổng kết nối với các cảm biến và các cổng USB, SD để xuất dữ liệu; Tích hợp màn hình màu, cảm ứng để trực tiếp hiển thị kết quả từ các cảm biến, các công cụ để phân tích dữ liệu, phần mềm tự động nhận dạng và hiển thị tên, loại cảm biến; Có thể kết nối với máy tính lưu trữ, phân tích và trình chiếu dữ liệu; Có thể sử dụng nguồn điện hoặc pin, pin phải có thời lượng đủ để thực hiện các bài thí nghiệm.</t>
  </si>
  <si>
    <t>loại 20W-2A; Dây điện trở Φ0,5mm quấn trên lõi tròn, dài 20 - 25 cm; Con chạy có tiếp điểm trượt tiếp xúc tốt; Có 3 lỗ giắc cắm bằng đồng tương thích với dây nối.</t>
  </si>
  <si>
    <t xml:space="preserve">Một bộ gồm:
- Bộ gồm 4 đèn laser tạo các chùm tia song song và đồng phẳng, một chùm tia có thể thay đổi độ nghiêng mà vẫn đồng phẳng với các chùm tia còn lại; điện áp hoạt động 6 V một chiều; kích thước điểm sáng từ 1,2 mm đến 1,5 mm; có công tắc tắt mở cho từng đèn. Đèn đảm bảo an toàn với thời gian thực hành;
- Đèn 12V - 21W có bộ phận để tạo chùm tia song song, vỏ bằng nhôm hợp kim, có khe cài bản chắn sáng, có các vít điều chỉnh và hãm đèn, có trụ thép inox đường kính tối thiểu 6mm.
</t>
  </si>
  <si>
    <t xml:space="preserve">Gồm:
- Bộ thu nhận số liệu (TBDC);
- Cảm biến âm thanh có tần số hoạt động 20 ~ 20000 Hz;
- Loa mini; ống dẫn hướng âm thanh dài tối thiểu 62 cm; có 2 giá đỡ bằng nhau.
</t>
  </si>
  <si>
    <t xml:space="preserve">- Thanh nam châm (TBDC);
- Kim nam châm (có giá đỡ), sơn 2 cực khác màu;
- Mảnh nhôm mỏng, kích thước (80x80) mm;
- Thước nhựa dẹt, dài 300 mm, độ chia 1mm;
- La bàn loại nhỏ.
</t>
  </si>
  <si>
    <t xml:space="preserve">- Hộp nhựa (hoặc mica) trong (250x150x5)mm, không nắp;
- Hộp mạt sắt có khối lượng 100 g;
- Nam châm (TBDC).
</t>
  </si>
  <si>
    <t xml:space="preserve">Gồm:
- Đèn cồn, cốc thủy tinh loại 250 ml, pipet (TBDC);
- Đĩa petri; Panh (loại thông dụng, bằng inox); 2 chuông thủy tinh đường kính 25-30 cm (hoặc hộp nhựa màu trắng trong); Cồn 70 độ; Dung dịch iode (1%).
</t>
  </si>
  <si>
    <t xml:space="preserve">Gồm:
- Bình thủy tinh dung tích 1 lít;
- Nút cao su không khoan lỗ (TBDC);
- Dây kim loại có giá đỡ nến; 2 cây nến nhỏ.
</t>
  </si>
  <si>
    <t xml:space="preserve">Hình tròn, chất liệu bằng da hoặc tương đương, có chia các múi theo đường khâu, chu vi 650- 670mm, trọng lượng 260-280g (Theo tiêu chuẩn quy định, loại dùng cho tập luyện). </t>
  </si>
  <si>
    <t>Chất liệu khung chính bằng kim loại, trên khung có nhiều nấc giúp điều chỉnh khoảng cách và góc độ bàn đạp. Vị trí đặt bàn chân được lót cao su dày. Đầu và cuối của bàn đạp có đinh vít để cố định bàn đạp xuống sàn khi sử dụng. (Theo tiêu chuẩn quy định, loại dùng cho tập luyện).</t>
  </si>
  <si>
    <t>Dùng cho hoạt động giảng dạy của GV và tập luyện kĩ thuật, thực hành của HS nội dung cầu lông</t>
  </si>
  <si>
    <t>Hình elip có tay cầm, chất liệu bằng hợp chất carbon, kim loại hoặc tương đương. Khung vợt kể cả cán chiều dài không vượt quá 680mm và chiều rộng không vượt quá 230mm, đầu vợt không dài quá 290mm, diện tích căng dây không quá 280x220mm (DxR) (Theo tiêu chuẩn quy định, loại dùng cho tập luyện).</t>
  </si>
  <si>
    <t>Theo mẫu của nhạc cụ thông dụng. Loại phổ biến, đường kính 270mm, chiều cao 50mm.</t>
  </si>
  <si>
    <t>Theo mẫu của nhạc cụ thông dụng, có 32 phím. Nhạc cụ này có nhiều tên gọi như: melodica, pianica, melodeon, blow-organ, key harmonica, free-reed clarinet, melodyhorn,…</t>
  </si>
  <si>
    <t>Theo mẫu của nhạc cụ thông dụng; có tối thiểu 61 phím cỡ chuẩn; có tối thiểu 100 âm sắc và tối thiểu 100 tiết điệu. Đàn có bộ nhớ để thu âm, ghi âm; có đường kết nối với các thiết bị di động (smartphone, tablet,...).</t>
  </si>
  <si>
    <t xml:space="preserve">- Bộ mẫu vẽ gồm có 6 khối: 
 Khối cơ bản 3 khối: 
01 khối lập phương kích thước: (250x250x250)mm; 
01 khối cầu đường kính 200mm; 
01 khối hình chóp tam giác cân, đáy hình vuông, kích thước: các cạnh đáy (200x200)mm, cao 300mm. 
+ Khối biến thể 3 khối: 
01 khối hộp chữ nhật kích thước: dài 300mm, rộng 150mm, cao 100mm; 
01 khối trụ kích thước: cao 300mm, đường kính 150mm; 
01 khối chóp nón kích thước: chiều cao 350mm, đường kính đáy 250mm. 
- Vật liệu: Bằng gỗ, (hoặc vật liệu có độ cứng tương đương), không cong vênh, chịu được nước, an toàn trong sử dụng. Màu trắng hoặc ghi sáng.
</t>
  </si>
  <si>
    <t>Bộ 16 thẻ rời, kích thước (148x105)mm, in màu trên nhựa, không cong vênh, chịu được nước, có màu tươi sáng, an toàn trong sử dụng. Mỗi thẻ minh họa một nội dung: Mưa bão; Mưa đá; Giông lốc, gió xoáy; Mây đen đằng Đông; Mây đen đằng Tây; Lũ lụt; Đất sạt lở ở vùng núi; Sạt lở ven sông; Băng tan; Tuyết lở; Động đất; Sóng thần; Vòi rồng; Núi lửa phun trào; Hạn hán; Ngập mặn.</t>
  </si>
  <si>
    <t xml:space="preserve">Bộ 20 thẻ rời, kích thước (148x105)mm, in màu trên nhựa, không cong vênh, chịu được nước, có màu tươi sáng, an toàn trong sử dụng. Mỗi thẻ minh họa: </t>
  </si>
  <si>
    <t>- Đồng hồ đo thời gian hiện số, có hai thang đo 9,999s và 99,99s, ĐCNN 0,001s. Có 5 kiểu hoạt động: A, B, A+B, A&lt;--&gt;B, T, thay đổi bằng chuyển mạch. Có 2 ổ cắm 5 chân A, B dùng nối với cổng quang điện hoặc nam châm điện, 1 ổ cắm 5 chân C chỉ dùng cấp điện cho nam châm. Số đo thời gian được hiển thị đếm liên tục trong quá trình đo;
- Một hộp công tắc: nút nhấn kép lắp trong hộp bảo vệ, một đầu có ổ cắm, đầu kia ra dây tín hiệu dài 1m có phích cắm 5 chân.</t>
  </si>
  <si>
    <t>Điện áp vào 220V - 50Hz.
Điện áp ra:
- Điện áp xoay chiều (5A): (3, 6, 9, 12, 15, 24) V;
- Điện áp một chiều (3A): điều chỉnh từ 0 đến 24 V.
Có đồng hồ chỉ thị điện áp ra; có mạch tự động đóng ngắt và bảo vệ quá dòng, đảm bảo an toàn về độ cách điện và độ bền điện trong quá trình sử dụng.</t>
  </si>
  <si>
    <t>Loại thông dụng, hiển thị đến 4 chữ số:
Dòng điện một chiều: Giới hạn đo 10 A, có các thang đo µA, mA, A.
Dòng điện xoay chiều: Giới hạn đo 10 A, có các thang đo µA, mA, A.
Điện áp một chiều: có các thang đo mV và V.
Điện áp xoay chiều: có các thang đo mV và V.</t>
  </si>
  <si>
    <t>2.3</t>
  </si>
  <si>
    <t xml:space="preserve">Các huyện, thành phố </t>
  </si>
  <si>
    <t>UBND huyện Bắc Sơn</t>
  </si>
  <si>
    <t>UBND huyện Bình Gia</t>
  </si>
  <si>
    <t>UBND huyện Cao Lộc</t>
  </si>
  <si>
    <t>UBND huyện Chi Lăng</t>
  </si>
  <si>
    <t>UBND huyện Đình Lập</t>
  </si>
  <si>
    <t>UBND huyện Hữu Lũng</t>
  </si>
  <si>
    <t>UBND huyện Lộc Bình</t>
  </si>
  <si>
    <t>UBND huyện Tràng Định</t>
  </si>
  <si>
    <t>UBND huyện Văn Lãng</t>
  </si>
  <si>
    <t>UBND huyện Văn Quan</t>
  </si>
  <si>
    <t>Tổng số lượng</t>
  </si>
  <si>
    <t>UBND Thành phố</t>
  </si>
  <si>
    <t>Các đơn vị trực thuộc Sở Giáo dục và Đào tạo</t>
  </si>
  <si>
    <t>Trường THCS Chi Lăng</t>
  </si>
  <si>
    <t>Trường THCS Hoàng Văn Thụ</t>
  </si>
  <si>
    <t>Trường THCS Tam Thanh</t>
  </si>
  <si>
    <t>Trường THCS Vĩnh Trại</t>
  </si>
  <si>
    <t>Trường THCS Đông Kinh</t>
  </si>
  <si>
    <t>Trường THCS Hoàng Đồng</t>
  </si>
  <si>
    <t>Trường THCS Mai Pha</t>
  </si>
  <si>
    <t>Trường THCS Quảng Lạc</t>
  </si>
  <si>
    <t>Trường TH&amp;THCS Lê Quý Đôn</t>
  </si>
  <si>
    <t>Trường THCS Đồng Giáp</t>
  </si>
  <si>
    <t>Trường THCS Lương Năng</t>
  </si>
  <si>
    <t>Trường THCS Thị Trấn Văn Quan</t>
  </si>
  <si>
    <t>Trường THCS Yên Phúc</t>
  </si>
  <si>
    <t>Trường TH&amp;THCS 1 An Sơn</t>
  </si>
  <si>
    <t>Trường TH&amp;THCS 2 An Sơn</t>
  </si>
  <si>
    <t>Trường TH&amp;THCS 3 An Sơn</t>
  </si>
  <si>
    <t>Trường TH&amp;THCS Bình Phúc</t>
  </si>
  <si>
    <t>Trường TH&amp;THCS Điềm He</t>
  </si>
  <si>
    <t>Trường TH&amp;THCS Khánh Khê</t>
  </si>
  <si>
    <t>Trường TH&amp;THCS Liên Hội</t>
  </si>
  <si>
    <t>Trường TH&amp;THCS Tràng Các</t>
  </si>
  <si>
    <t>Trường TH&amp;THCS Tân Đoàn</t>
  </si>
  <si>
    <t>Trường TH&amp;THCS Tràng Phái</t>
  </si>
  <si>
    <t>Trường TH&amp;THCS Trấn Ninh</t>
  </si>
  <si>
    <t>Trường TH&amp;THCS Tú Xuyên</t>
  </si>
  <si>
    <t>Trường PTDTBT THCS Hữu Lễ</t>
  </si>
  <si>
    <t>Trường PTDTBT THCS Tri Lễ</t>
  </si>
  <si>
    <t xml:space="preserve"> Trường PTDTBT TH&amp;THCS Hòa Bình</t>
  </si>
  <si>
    <t>Trường PTDTBT TH&amp;THCS Liên Hội</t>
  </si>
  <si>
    <t>Trường PTDTBT TH&amp;THCS Điềm He</t>
  </si>
  <si>
    <t>Trường PTDTNT THCS&amp;THPT huyện Bắc Sơn</t>
  </si>
  <si>
    <t>Trường PTDTNT THCS&amp;THPT Bình Gia</t>
  </si>
  <si>
    <t>Trường PTDTNT THCS&amp;THPT huyện Cao Lộc</t>
  </si>
  <si>
    <t>Trường PTDTNT THCS và THPT huyện Chi Lăng</t>
  </si>
  <si>
    <t>Trường PTDTNT THCS&amp;THPT huyện Đình Lập</t>
  </si>
  <si>
    <t>Trường PTDTNT THCS&amp;THPT Hữu Lũng</t>
  </si>
  <si>
    <t>Trường PTDTNT THCS&amp;THPT huyện Lộc Bình</t>
  </si>
  <si>
    <t>Trường PTDTNT THCS&amp;THPT huyện Tràng Định</t>
  </si>
  <si>
    <t>Trường THCS&amp;THPT Bình Độ</t>
  </si>
  <si>
    <t>Trường PTDTNT THCS&amp;THPT huyện Văn Lãng</t>
  </si>
  <si>
    <t xml:space="preserve">Trường PTDTNT THCS&amp;THPT Văn Quan </t>
  </si>
  <si>
    <t>Trường PTDTBT THCS Nam La</t>
  </si>
  <si>
    <t>Trường PTDTBT THCS xã Thanh Long</t>
  </si>
  <si>
    <t>Trường THCS thị trấn Na Sầm</t>
  </si>
  <si>
    <t>Trường THCS xã Bắc Việt</t>
  </si>
  <si>
    <t>Trường THCS Lũng Vài</t>
  </si>
  <si>
    <t>Trường THCS xã Tân Mỹ</t>
  </si>
  <si>
    <t>Trường THCS xã Hoàng Văn Thụ</t>
  </si>
  <si>
    <t>Trường TH&amp;THCS xã Bắc Việt</t>
  </si>
  <si>
    <t>Trường PTDTBT THCS xã Hồng Thái</t>
  </si>
  <si>
    <t>Trường PTDTBT THCS xã Bắc La</t>
  </si>
  <si>
    <t>Trường TH&amp;THCS xã Thụy Hùng</t>
  </si>
  <si>
    <t>Trường TH&amp;THCS xã Trùng khánh</t>
  </si>
  <si>
    <t>Trường PTDTBT THCS xã Hội Hoan</t>
  </si>
  <si>
    <t>Trường THCS xã Hoàng Việt</t>
  </si>
  <si>
    <t>Trường THCS xã Tân Thanh</t>
  </si>
  <si>
    <t>Trường THCS xã Gia Miễn</t>
  </si>
  <si>
    <t>Trường PTDTBT TH,THCS Vĩnh Tiến</t>
  </si>
  <si>
    <t>Trường PTDTBT TH, THCS Tân yên</t>
  </si>
  <si>
    <t>Trường PTDTBT TH,THCS Khánh Long</t>
  </si>
  <si>
    <t xml:space="preserve">Trường PTDTBT TH, THCS Đoàn Kết </t>
  </si>
  <si>
    <t>Trường PTDTBT TH, THCS Cao Minh</t>
  </si>
  <si>
    <t>Trường PTDTBT TH,THCS Bắc Ái II</t>
  </si>
  <si>
    <t>Trường PTDTBT TH,THCS Bắc Ái I</t>
  </si>
  <si>
    <t>Trường PTDTBT TH,THCS Trung Thành</t>
  </si>
  <si>
    <t>Trường PTDTBT TH&amp;THCS Tân Minh</t>
  </si>
  <si>
    <t>Trường TH,THCS Hùng Việt</t>
  </si>
  <si>
    <t>Trường TH, THCS Hùng Sơn</t>
  </si>
  <si>
    <t>Trường Tiểu Học, THCS Đội Cấn</t>
  </si>
  <si>
    <t>Trường TH, THCS Đại Đồng II</t>
  </si>
  <si>
    <t>Trường TH, THCS Chí Minh</t>
  </si>
  <si>
    <t>Trường THCS Thị trấn Thất Khê</t>
  </si>
  <si>
    <t>Trường THCS xã Tri phương</t>
  </si>
  <si>
    <t>Trường THCS xã Tân Tiến</t>
  </si>
  <si>
    <t>Trường THCS xã Quốc Khánh</t>
  </si>
  <si>
    <t>Trường THCS Kim Đồng</t>
  </si>
  <si>
    <t>Trường TH&amp;THCS Xã Kháng Chiến</t>
  </si>
  <si>
    <t>Trường THCS Đề Thám</t>
  </si>
  <si>
    <t>Trường THCS xã Đào Viên</t>
  </si>
  <si>
    <t>Trường THCS I xã Đại Đồng</t>
  </si>
  <si>
    <t>Trường THCS xã Chi Lăng</t>
  </si>
  <si>
    <t>Trường TH&amp;THCS  Hiệp Hạ</t>
  </si>
  <si>
    <t>Trường TH&amp;THCS Hữu Khánh</t>
  </si>
  <si>
    <t>Trường TH&amp;THCS Quan Bản</t>
  </si>
  <si>
    <t>Trường TH&amp;THCS Nhượng Bạn</t>
  </si>
  <si>
    <t>Trường TH&amp;THCS Tú Đoạn</t>
  </si>
  <si>
    <t>Trường TH&amp;THCS Vân Mộng</t>
  </si>
  <si>
    <t>Trường TH&amp;THCS Thống Nhất</t>
  </si>
  <si>
    <t>Trường PTDTBT THCS Lợi Bác</t>
  </si>
  <si>
    <t>Trường PTDTBT THCS Mẫu Sơn</t>
  </si>
  <si>
    <t>Trường PTDTBT THCS Hữu Lân</t>
  </si>
  <si>
    <t>Trường PTDT BT THCS Minh Phát</t>
  </si>
  <si>
    <t>Trường TH&amp;THCS Tĩnh Bắc</t>
  </si>
  <si>
    <t>Trường TH&amp;THCS Tam Gia</t>
  </si>
  <si>
    <t>Trường PTDTBT THCS Ái Quốc</t>
  </si>
  <si>
    <t>Trường THCS  Khánh Xuân</t>
  </si>
  <si>
    <t xml:space="preserve">Trường THCS Yên Khoái </t>
  </si>
  <si>
    <t>Trường THCS Tú Mịch</t>
  </si>
  <si>
    <t>Trường THCS Tú Đoạn</t>
  </si>
  <si>
    <t>Trường THCS  thị trấn Na Dương</t>
  </si>
  <si>
    <t>Trường THCS  thị trấn Lộc Bình</t>
  </si>
  <si>
    <t>Trường THCS Sàn Viên</t>
  </si>
  <si>
    <t>Trường THCS Nam Quan</t>
  </si>
  <si>
    <t>Trường THCS  Khuất Xá</t>
  </si>
  <si>
    <t>Trường THCS Đông Quan</t>
  </si>
  <si>
    <t>Trường THCS Đồng Bục</t>
  </si>
  <si>
    <t>Trường PTDTBT TH&amp;THCS Xuân Dương</t>
  </si>
  <si>
    <t>Trường TH&amp;THCS xã Yên Sơn</t>
  </si>
  <si>
    <t>Trường TH&amp;THCS xã Đồng Tiến</t>
  </si>
  <si>
    <t>Trường TH&amp;THCS xã Minh Tiến</t>
  </si>
  <si>
    <t>Trường TH&amp;THCS xã Hòa Bình</t>
  </si>
  <si>
    <t>Trường TH&amp;TTHCS xã Thanh Sơn</t>
  </si>
  <si>
    <t>Trường TH&amp;THCS xã Hòa Thắng</t>
  </si>
  <si>
    <t>Trường PTDTBT THCS 2 xã Thiện Tân</t>
  </si>
  <si>
    <t>Trường PTDTBT THCS 1 xã Thiện Tân</t>
  </si>
  <si>
    <t>Trường THCS xã Sơn Hà</t>
  </si>
  <si>
    <t>Trường THCS xã Yên Thịnh</t>
  </si>
  <si>
    <t>Trường THCS Thị Trấn</t>
  </si>
  <si>
    <t>Trường THCS xã Cai Kinh</t>
  </si>
  <si>
    <t>Trường THCS 1 xã Hòa Thắng</t>
  </si>
  <si>
    <t>Trường THCS xã Đồng Tân</t>
  </si>
  <si>
    <t>Trường THCS xã Quyết Thắng</t>
  </si>
  <si>
    <t>Trường THCS xã Hồ Sơn</t>
  </si>
  <si>
    <t>Trường THCS xã Minh Sơn</t>
  </si>
  <si>
    <t>Trường THCS xã Yên Bình</t>
  </si>
  <si>
    <t>Trường THCS xã Hòa Lạc</t>
  </si>
  <si>
    <t>Trường THCS xã Hữu Liên</t>
  </si>
  <si>
    <t>Trường THCS xã Hòa Sơn</t>
  </si>
  <si>
    <t>Trường THCS xã Nhật Tiến</t>
  </si>
  <si>
    <t>Trường THCS xã Yên Vượng</t>
  </si>
  <si>
    <t>Trường THCS xã Tân Thành</t>
  </si>
  <si>
    <t>Trường THCS 2 xã Vân Nham</t>
  </si>
  <si>
    <t>Trường THCS 1 xã Vân Nham</t>
  </si>
  <si>
    <t>Trường THCS xã Minh Hòa</t>
  </si>
  <si>
    <t>Trường PTDTBT THCS xã Lâm Ca</t>
  </si>
  <si>
    <t>Trường PTDTBT THCS xã Thái Bình</t>
  </si>
  <si>
    <t>Trường THCS TT Nông Trường Thái Bình</t>
  </si>
  <si>
    <t>Trường PTDTBT THCS xã Bắc Xa</t>
  </si>
  <si>
    <t>Trường PTDTBT THCS xã Kiên Mộc</t>
  </si>
  <si>
    <t>Trường PTDTBT THCS xã Bính Xá</t>
  </si>
  <si>
    <t>Trường PTDTBT THCS xã Châu Sơn</t>
  </si>
  <si>
    <t>Trường THCS xã Đình Lập</t>
  </si>
  <si>
    <t>Trường THCS TT Đình Lập</t>
  </si>
  <si>
    <t>Trường PTDTBT TH&amp;THCS xã Bắc Lãng</t>
  </si>
  <si>
    <t>Trường TH&amp;THCS xã Cường Lợi</t>
  </si>
  <si>
    <t>Trường THCS xã Y Tịch</t>
  </si>
  <si>
    <t>Trường TH&amp;HCS xã Vân Thủy</t>
  </si>
  <si>
    <t>Trường THCS xã Vạn Linh</t>
  </si>
  <si>
    <t>Trường TH&amp;THCS xã Thượng Cường</t>
  </si>
  <si>
    <t>Trường THCS Quang Lang</t>
  </si>
  <si>
    <t>Trường THCS xã Quan Sơn</t>
  </si>
  <si>
    <t>Trường THCS xã Mai Sao</t>
  </si>
  <si>
    <t>Trường THCS xã Hòa Bình</t>
  </si>
  <si>
    <t>Trường TH&amp;THCS xã Gia Lộc</t>
  </si>
  <si>
    <t>Trường THCS xã Chiến Thắng</t>
  </si>
  <si>
    <t>Trường TH&amp;THCS xã Bằng Hữu</t>
  </si>
  <si>
    <t>Trường THCS xã Bắc Thủy</t>
  </si>
  <si>
    <t>Trường THCS TT Chi Lăng</t>
  </si>
  <si>
    <t>Trường THCS TT Đồng Mỏ</t>
  </si>
  <si>
    <t>Trường TH&amp;THCS xã Lâm Sơn</t>
  </si>
  <si>
    <t>Trường TH&amp;THCS xã Liên Sơn</t>
  </si>
  <si>
    <t>Trường TH&amp;THCS Mỏ Đá</t>
  </si>
  <si>
    <t>Trường PTDTBT THCS xã Vân An</t>
  </si>
  <si>
    <t>Trường PTDTBTTHCS xã Hữu Kiên</t>
  </si>
  <si>
    <t>Trường THCS xã Yên Trạch</t>
  </si>
  <si>
    <t>Trường THCS xã Xuất Lễ</t>
  </si>
  <si>
    <t>Trường PTDTBT TH&amp;THCS xã Thanh Lòa</t>
  </si>
  <si>
    <t>Trường THCS TT Cao Lộc</t>
  </si>
  <si>
    <t>Trường PTDTBT THCS xã Xuân Long</t>
  </si>
  <si>
    <t>Trường THCS Thụy Hùng</t>
  </si>
  <si>
    <t>Trường PTDTBT TH&amp;THCS Lộc Yên</t>
  </si>
  <si>
    <t>Trường THCS xã Hồng Phong</t>
  </si>
  <si>
    <t>Trường THCS TT Đồng Đăng</t>
  </si>
  <si>
    <t xml:space="preserve"> Trường PTDTBT TH&amp;THCS Công Sơn</t>
  </si>
  <si>
    <t>Trường THCS Cao Lâu</t>
  </si>
  <si>
    <t>Trường TH&amp;THCS xã Bình Trung</t>
  </si>
  <si>
    <t>Trường PTDTBT THCS xã Thạch Đạn</t>
  </si>
  <si>
    <t>Trường THCS xã Tân Thành</t>
  </si>
  <si>
    <t>Trường THCS xã Tân Liên</t>
  </si>
  <si>
    <t>Trường PTDTBT TH&amp;THCS xã Phú Xá</t>
  </si>
  <si>
    <t>Trường THCS xã Bảo Lâm</t>
  </si>
  <si>
    <t>Trường PTDTBT TH&amp;THCS xã Mẫu Sơn</t>
  </si>
  <si>
    <t>Trường PTDTBT TH&amp;THCS Hồng Thái</t>
  </si>
  <si>
    <t>Trường PTDTBT TH&amp;THCS Quý Hòa</t>
  </si>
  <si>
    <t>Trường PTDTBT TH&amp;THCS Bình La</t>
  </si>
  <si>
    <t>Trường PTDTBT TH&amp;THCS Tân Hoà</t>
  </si>
  <si>
    <t>Trường PTDTBT TH&amp;THCS Vĩnh Yên</t>
  </si>
  <si>
    <t>Trường PTDTBT TH&amp;THCS Mông Ân</t>
  </si>
  <si>
    <t>Trường PTDTBT THCS Hưng Đạo</t>
  </si>
  <si>
    <t>Trường PTDTBT THCS Hoa Thám</t>
  </si>
  <si>
    <t>Trường PTDTBT THCS Hồng Phong</t>
  </si>
  <si>
    <t>Trường PTDTBT THCS Yên Lỗ</t>
  </si>
  <si>
    <t>Trường PTDTBT THCS Thiện Hòa</t>
  </si>
  <si>
    <t>Trường PTDTBT THCS Thiện Long</t>
  </si>
  <si>
    <t>Trường PTDTBT THCS Hòa Bình</t>
  </si>
  <si>
    <t>Trường PTDTBT THCS Thiện Thuật</t>
  </si>
  <si>
    <t>Trường PTDTBT  THCS Quang Trung</t>
  </si>
  <si>
    <t>Trường THCS xã Minh Khai</t>
  </si>
  <si>
    <t>Trường THCS xã Tân Văn</t>
  </si>
  <si>
    <t>Trường THCS Tô Hiệu</t>
  </si>
  <si>
    <t>Trường THCS xã Đồng Ý</t>
  </si>
  <si>
    <t>Trường TH&amp;THCS xã Tân Thành</t>
  </si>
  <si>
    <t>Trường PTDTBT TH&amp;THCS xã Vạn Thủy</t>
  </si>
  <si>
    <t>Trường TH&amp;THCS xã Tân Hương</t>
  </si>
  <si>
    <t>Trường TH&amp;THCS xã Chiêu Vũ</t>
  </si>
  <si>
    <t>Trường TH&amp;THCS xã Chiến Thắng</t>
  </si>
  <si>
    <t>Trường THCS xã Vũ Sơn</t>
  </si>
  <si>
    <t>Trường THCS xã Vũ Lễ</t>
  </si>
  <si>
    <t>Trường THCS xã Vũ Lăng</t>
  </si>
  <si>
    <t>Trường THCS xã Trấn Yên</t>
  </si>
  <si>
    <t>Trường THCS Thị trấn Bắc Sơn</t>
  </si>
  <si>
    <t>Trường THCS xã Tân Tri</t>
  </si>
  <si>
    <t xml:space="preserve">Trường THCS Xã Tân Lập </t>
  </si>
  <si>
    <t>Trường PTDTBT THCS xã Nhất Tiến</t>
  </si>
  <si>
    <t>Trường THCS xã Nhất Hoà</t>
  </si>
  <si>
    <t>Trường THCS xã Long Đống</t>
  </si>
  <si>
    <t>Trường THCS xã Hưng Vũ</t>
  </si>
  <si>
    <t>Trường TH&amp;THCS xã Bắc Quỳnh</t>
  </si>
  <si>
    <t>Bản đồ treo tường, thể hiện: tên, thủ đô, ranh giới các quốc gia; các sông lớn, các đại dương tiếp giáp với châu Mỹ; vị trí kênh đào Pa-na-ma.
Bên dưới tờ bản đồ có tên các quốc gia và diện tích các quốc gia.
Kích thước (720x1020)mm.</t>
  </si>
  <si>
    <t>Bản đồ treo tường, thể hiện: tên, thủ đô, ranh giới các quốc gia; các sông lớn, các biển, đại dương ở châu Đại Dương.
Bên dưới tờ bản đồ có tên các quốc gia và diện tích các quốc gia.
Kích thước (720x1020)mm.</t>
  </si>
  <si>
    <t>Bản đồ treo tường, thể hiện: địa hình, khí hậu, sông ngòi, thảm thực vật, khoáng sản chính ở châu Đại Dương.
Kích thước (720x1020)mm.</t>
  </si>
  <si>
    <t>Bản đồ treo tường, thể hiện:
- Lục địa Nam Cực, đường bình độ thể hiện độ cao, các biển ở Nam Cực, các đại dương tiếp giáp.
- Kèm theo Lát cắt địa hình và lớp phủ băng ở lục địa Nam Cực; thông tin cơ bản về khí hậu lạnh giá, về tác động của biến đổi khí hậu làm cho lớp băng ở Nam Cực ngày càng tan chảy nhiều hơn.
Kích thước (720x1020)mm</t>
  </si>
  <si>
    <t>- Thang đo từ -20°C đến 110°C;
- Độ phân giải: ±0,1°C.</t>
  </si>
  <si>
    <t>Thang đo ± 1 A.
Độ phân giải: ± 1 mA.</t>
  </si>
  <si>
    <t>Thang đo: Tối thiểu ± 12 V.
Độ phân giải: ± 0,01 V.</t>
  </si>
  <si>
    <t>- Cột: Chất liệu bằng kim loại, có bánh xe, chốt khóa, tay quay căng lưới; chiều cao tối đa 1700mm. 
- Lưới: Hình chữ nhật dài, chất liệu bằng sợi vải dù hoặc tương đương. Kích thước (7100x750)mm (DxC), viền lưới rộng 20mm, kích thước mắt lưới 20-23mm. 
(Theo tiêu chuẩn quy định, loại dùng cho tập luyện).</t>
  </si>
  <si>
    <t>Danh mục và đơn vị thụ hưởng</t>
  </si>
  <si>
    <t>Môn Lịch sử và Địa lý</t>
  </si>
  <si>
    <t xml:space="preserve">Môn Nghệ thuật </t>
  </si>
  <si>
    <t>quả/trường</t>
  </si>
  <si>
    <t>Phân môn Lịch sử</t>
  </si>
  <si>
    <t xml:space="preserve"> Phân môn Địa lý</t>
  </si>
  <si>
    <t>Ghi chú: Biểu này ấn định 22 danh mục</t>
  </si>
  <si>
    <t xml:space="preserve"> </t>
  </si>
  <si>
    <t>Phụ lục 2</t>
  </si>
  <si>
    <t>Phụ lục 3</t>
  </si>
  <si>
    <t xml:space="preserve">                                                                                                                                                                                                                                                                                    Đơn vị tính: đồng</t>
  </si>
  <si>
    <t>Phụ lục 1</t>
  </si>
  <si>
    <t>Phụ lục 4</t>
  </si>
  <si>
    <t>Phụ lục 5</t>
  </si>
  <si>
    <t>Phụ lục 6</t>
  </si>
  <si>
    <t>Phụ lục 7</t>
  </si>
  <si>
    <t>Phụ lục 8</t>
  </si>
  <si>
    <t>STT</t>
  </si>
  <si>
    <t>Nội dung</t>
  </si>
  <si>
    <t>Tổng cộng:</t>
  </si>
  <si>
    <t xml:space="preserve"> Phụ lục 09</t>
  </si>
  <si>
    <t xml:space="preserve">DỰ TOÁN MUA SẮM THIẾT BỊ DẠY HỌC TỐI THIỂU LỚP 7 
</t>
  </si>
  <si>
    <t>Dự toán</t>
  </si>
  <si>
    <t>PHƯƠNG ÁN PHÂN BỔ THIẾT BỊ DẠY HỌC TỐI THIỂU LỚP 7 CHO CÁC ĐƠN VỊ</t>
  </si>
  <si>
    <t>(Kèm theo Quyết định số:  1143 /QĐ-UBND ngày  28 tháng 6 năm 2024 của Chủ tịch UBND tỉnh Lạng Sơn)</t>
  </si>
  <si>
    <t>(Kèm theo Quyết định số:   1143 /QĐ-UBND ngày   28 tháng 6 năm 2024 của Chủ tịch UBND tỉnh Lạng Sơn)</t>
  </si>
  <si>
    <t>(Kèm theo Quyết định số:   1143 /QĐ-UBND ngày   28  tháng 6 năm 2024 của Chủ tịch UBND tỉnh Lạng Sơn)</t>
  </si>
  <si>
    <t>(Kèm theo Quyết định số:  1143 /QĐ-UBND ngày 26 tháng 6 năm 2024 của Chủ tịch UBND tỉnh Lạng Sơn)</t>
  </si>
  <si>
    <t>(Kèm theo Quyết định số:  1143 /QĐ-UBND ngày   28  tháng 6 năm 2024 của Chủ tịch UBND tỉnh Lạng Sơn)</t>
  </si>
  <si>
    <t>Đơn vị tính: Đồng</t>
  </si>
  <si>
    <t>5=4*3</t>
  </si>
  <si>
    <t>Môn hoạt động trải nghiệm hướng nhiệp</t>
  </si>
  <si>
    <t>Phân môn lịch sử</t>
  </si>
  <si>
    <t>Phân môn Địa lý (theo lớp)</t>
  </si>
  <si>
    <t>Phân môn Địa lý (theo trường)</t>
  </si>
  <si>
    <t>Môn giáo dục thể chất (theo lớp)</t>
  </si>
  <si>
    <t>Môn giáo dục thể chất (theo trường)</t>
  </si>
  <si>
    <t>Môn Nghệ thuật (Phân môn âm nhạc)</t>
  </si>
  <si>
    <t>Môn Nghệ thuật (Phân môn Mỹ Thuật)</t>
  </si>
  <si>
    <t>Môn khoa học tự nhiên</t>
  </si>
  <si>
    <t>DỰ TOÁN MUA SẮM THIẾT BỊ DẠY HỌC TỐI THIỂU LỚP 7 CHO CÁC ĐƠN VỊ NĂM 2024</t>
  </si>
  <si>
    <t>BIỂU TỔNG HỢP</t>
  </si>
  <si>
    <t>(Kèm theo Thông báo số: 140 /TB-STC ngày 04/7/2024)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</si>
</sst>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0\ _₫_-;\-* #,##0.00\ _₫_-;_-* &quot;-&quot;??\ _₫_-;_-@_-"/>
    <numFmt numFmtId="173" formatCode="#,##0;[Red]#,##0"/>
    <numFmt numFmtId="174" formatCode="_(* #,##0_);_(* \(#,##0\);_(* &quot;-&quot;??_);_(@_)"/>
  </numFmts>
  <fonts count="86">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name val="Times New Roman"/>
      <family val="1"/>
    </font>
    <font>
      <b/>
      <i/>
      <sz val="12"/>
      <color indexed="8"/>
      <name val="Times New Roman"/>
      <family val="1"/>
    </font>
    <font>
      <i/>
      <sz val="12"/>
      <color indexed="8"/>
      <name val="Times New Roman"/>
      <family val="1"/>
    </font>
    <font>
      <sz val="12"/>
      <name val="Times New Roman"/>
      <family val="1"/>
    </font>
    <font>
      <b/>
      <sz val="7"/>
      <color indexed="8"/>
      <name val="Times New Roman"/>
      <family val="1"/>
    </font>
    <font>
      <sz val="12"/>
      <name val=".VnTime"/>
      <family val="2"/>
    </font>
    <font>
      <sz val="11"/>
      <name val="Calibri"/>
      <family val="2"/>
    </font>
    <font>
      <i/>
      <sz val="12"/>
      <name val="Times New Roman"/>
      <family val="1"/>
    </font>
    <font>
      <b/>
      <i/>
      <sz val="12"/>
      <name val="Times New Roman"/>
      <family val="1"/>
    </font>
    <font>
      <sz val="13"/>
      <name val="Times New Roman"/>
      <family val="1"/>
    </font>
    <font>
      <sz val="10"/>
      <name val="Times New Roman"/>
      <family val="1"/>
    </font>
    <font>
      <b/>
      <sz val="13"/>
      <name val="Times New Roman"/>
      <family val="1"/>
    </font>
    <font>
      <sz val="7"/>
      <name val="Times New Roman"/>
      <family val="1"/>
    </font>
    <font>
      <vertAlign val="superscript"/>
      <sz val="12"/>
      <name val="Times New Roman"/>
      <family val="1"/>
    </font>
    <font>
      <i/>
      <sz val="13"/>
      <name val="Times New Roman"/>
      <family val="1"/>
    </font>
    <font>
      <sz val="9"/>
      <name val="Tahoma"/>
      <family val="2"/>
    </font>
    <font>
      <b/>
      <sz val="9"/>
      <name val="Tahoma"/>
      <family val="2"/>
    </font>
    <font>
      <b/>
      <sz val="10"/>
      <name val="Arial"/>
      <family val="2"/>
    </font>
    <font>
      <i/>
      <sz val="13"/>
      <name val="3C_Times_T"/>
      <family val="0"/>
    </font>
    <font>
      <sz val="10"/>
      <color indexed="8"/>
      <name val="Arial"/>
      <family val="2"/>
    </font>
    <font>
      <i/>
      <sz val="10"/>
      <name val="MS Sans Serif"/>
      <family val="2"/>
    </font>
    <font>
      <sz val="10"/>
      <name val="Arial"/>
      <family val="2"/>
    </font>
    <font>
      <sz val="12"/>
      <name val="VNI-Times"/>
      <family val="2"/>
    </font>
    <font>
      <b/>
      <sz val="10"/>
      <name val="Times New Roman"/>
      <family val="1"/>
    </font>
    <font>
      <i/>
      <sz val="10"/>
      <name val="Times New Roman"/>
      <family val="1"/>
    </font>
    <font>
      <b/>
      <sz val="14"/>
      <name val="Times New Roman"/>
      <family val="1"/>
    </font>
    <font>
      <i/>
      <sz val="14"/>
      <name val="Times New Roman"/>
      <family val="1"/>
    </font>
    <font>
      <sz val="14"/>
      <name val="Times New Roman"/>
      <family val="1"/>
    </font>
    <font>
      <sz val="14"/>
      <name val="Calibri"/>
      <family val="2"/>
    </font>
    <font>
      <sz val="14"/>
      <name val="&quot;Times New Roman&quot;"/>
      <family val="0"/>
    </font>
    <font>
      <sz val="14"/>
      <name val="Calibri Light"/>
      <family val="1"/>
    </font>
    <font>
      <b/>
      <sz val="10"/>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i/>
      <sz val="11"/>
      <color indexed="8"/>
      <name val="Times New Roman"/>
      <family val="1"/>
    </font>
    <font>
      <b/>
      <sz val="11"/>
      <color indexed="8"/>
      <name val="Times New Roman"/>
      <family val="1"/>
    </font>
    <font>
      <sz val="10"/>
      <color indexed="8"/>
      <name val="Times New Roman"/>
      <family val="1"/>
    </font>
    <font>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i/>
      <sz val="11"/>
      <color theme="1"/>
      <name val="Times New Roman"/>
      <family val="1"/>
    </font>
    <font>
      <b/>
      <sz val="11"/>
      <color theme="1"/>
      <name val="Times New Roman"/>
      <family val="1"/>
    </font>
    <font>
      <b/>
      <sz val="12"/>
      <color theme="1"/>
      <name val="Times New Roman"/>
      <family val="1"/>
    </font>
    <font>
      <sz val="10"/>
      <color theme="1"/>
      <name val="Times New Roman"/>
      <family val="1"/>
    </font>
    <font>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border>
    <border>
      <left style="thin">
        <color indexed="8"/>
      </left>
      <right style="thin">
        <color indexed="8"/>
      </right>
      <top style="thin">
        <color indexed="8"/>
      </top>
      <bottom/>
    </border>
    <border>
      <left style="thin"/>
      <right style="thin">
        <color indexed="8"/>
      </right>
      <top style="thin">
        <color indexed="8"/>
      </top>
      <bottom>
        <color indexed="63"/>
      </bottom>
    </border>
    <border>
      <left style="thin"/>
      <right style="thin">
        <color indexed="8"/>
      </right>
      <top style="thin"/>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top style="thin">
        <color indexed="8"/>
      </top>
      <bottom style="thin"/>
    </border>
    <border>
      <left style="thin"/>
      <right style="thin"/>
      <top/>
      <bottom/>
    </border>
    <border>
      <left style="thin"/>
      <right style="thin"/>
      <top style="thin"/>
      <bottom style="hair"/>
    </border>
    <border>
      <left/>
      <right style="thin"/>
      <top style="thin"/>
      <bottom/>
    </border>
    <border>
      <left>
        <color indexed="63"/>
      </left>
      <right>
        <color indexed="63"/>
      </right>
      <top style="thin"/>
      <bottom>
        <color indexed="63"/>
      </bottom>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hair"/>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right/>
      <top/>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color indexed="8"/>
      </right>
      <top/>
      <bottom style="thin"/>
    </border>
    <border>
      <left style="thin"/>
      <right>
        <color indexed="63"/>
      </right>
      <top style="thin"/>
      <bottom/>
    </border>
    <border>
      <left style="thin"/>
      <right>
        <color indexed="63"/>
      </right>
      <top/>
      <bottom/>
    </border>
    <border>
      <left style="thin"/>
      <right/>
      <top style="thin"/>
      <bottom style="hair"/>
    </border>
    <border>
      <left/>
      <right/>
      <top style="thin"/>
      <bottom style="hair"/>
    </border>
    <border>
      <left/>
      <right style="thin"/>
      <top style="thin"/>
      <bottom style="hair"/>
    </border>
  </borders>
  <cellStyleXfs count="69">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0" fillId="0" borderId="0">
      <alignment/>
      <protection/>
    </xf>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2"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27">
    <xf numFmtId="0" fontId="0" fillId="0" borderId="0" xfId="0" applyFont="1" applyAlignment="1">
      <alignment/>
    </xf>
    <xf numFmtId="0" fontId="3" fillId="0" borderId="0" xfId="0" applyFont="1" applyAlignment="1">
      <alignment/>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vertical="center"/>
    </xf>
    <xf numFmtId="0" fontId="3"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3" fillId="34"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174" fontId="3" fillId="34" borderId="11" xfId="43" applyNumberFormat="1" applyFont="1" applyFill="1" applyBorder="1" applyAlignment="1">
      <alignment horizontal="center" vertical="center" wrapText="1"/>
    </xf>
    <xf numFmtId="0" fontId="0" fillId="33" borderId="10" xfId="0" applyFill="1" applyBorder="1" applyAlignment="1">
      <alignment vertical="top" wrapText="1"/>
    </xf>
    <xf numFmtId="0" fontId="7" fillId="33" borderId="0" xfId="0" applyFont="1" applyFill="1" applyAlignment="1">
      <alignment/>
    </xf>
    <xf numFmtId="174" fontId="2" fillId="34" borderId="11" xfId="43" applyNumberFormat="1"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0" xfId="0" applyFont="1" applyFill="1" applyBorder="1" applyAlignment="1">
      <alignment horizontal="justify" vertical="center" wrapText="1"/>
    </xf>
    <xf numFmtId="0" fontId="7" fillId="33" borderId="10" xfId="0" applyFont="1" applyFill="1" applyBorder="1" applyAlignment="1">
      <alignment vertical="center" wrapText="1"/>
    </xf>
    <xf numFmtId="0" fontId="7" fillId="33" borderId="0" xfId="0" applyFont="1" applyFill="1" applyAlignment="1">
      <alignment/>
    </xf>
    <xf numFmtId="0" fontId="7" fillId="33" borderId="10" xfId="0" applyFont="1" applyFill="1" applyBorder="1" applyAlignment="1">
      <alignment horizontal="center" vertical="center" wrapText="1"/>
    </xf>
    <xf numFmtId="174" fontId="2" fillId="33" borderId="10" xfId="43" applyNumberFormat="1" applyFont="1" applyFill="1" applyBorder="1" applyAlignment="1">
      <alignment horizontal="center"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7" fillId="33" borderId="10" xfId="0" applyFont="1" applyFill="1" applyBorder="1" applyAlignment="1">
      <alignment horizontal="justify" vertical="center" wrapText="1"/>
    </xf>
    <xf numFmtId="174" fontId="7" fillId="33" borderId="10" xfId="43"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12" fillId="33" borderId="10" xfId="0" applyFont="1" applyFill="1" applyBorder="1" applyAlignment="1">
      <alignment horizontal="justify" vertical="center" wrapText="1"/>
    </xf>
    <xf numFmtId="0" fontId="7" fillId="33" borderId="10" xfId="0" applyFont="1" applyFill="1" applyBorder="1" applyAlignment="1">
      <alignment/>
    </xf>
    <xf numFmtId="0" fontId="3" fillId="33" borderId="10" xfId="0" applyFont="1" applyFill="1" applyBorder="1" applyAlignment="1">
      <alignment horizontal="center" vertical="center" wrapText="1"/>
    </xf>
    <xf numFmtId="173" fontId="3" fillId="33" borderId="10" xfId="0" applyNumberFormat="1" applyFont="1" applyFill="1" applyBorder="1" applyAlignment="1">
      <alignment vertical="center"/>
    </xf>
    <xf numFmtId="173" fontId="3" fillId="33" borderId="10" xfId="43" applyNumberFormat="1" applyFont="1" applyFill="1" applyBorder="1" applyAlignment="1">
      <alignment vertical="center"/>
    </xf>
    <xf numFmtId="174" fontId="3" fillId="33" borderId="10" xfId="43"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vertical="center"/>
    </xf>
    <xf numFmtId="0" fontId="2" fillId="33" borderId="10" xfId="0" applyFont="1" applyFill="1" applyBorder="1" applyAlignment="1">
      <alignment/>
    </xf>
    <xf numFmtId="174" fontId="3" fillId="34" borderId="10" xfId="43" applyNumberFormat="1" applyFont="1" applyFill="1" applyBorder="1" applyAlignment="1">
      <alignment horizontal="center" vertical="center"/>
    </xf>
    <xf numFmtId="0" fontId="5" fillId="33" borderId="0" xfId="0" applyFont="1" applyFill="1" applyBorder="1" applyAlignment="1">
      <alignment vertical="center" wrapText="1"/>
    </xf>
    <xf numFmtId="174" fontId="10" fillId="33" borderId="0" xfId="43" applyNumberFormat="1" applyFont="1" applyFill="1" applyBorder="1" applyAlignment="1">
      <alignment/>
    </xf>
    <xf numFmtId="174" fontId="4" fillId="33" borderId="14" xfId="0" applyNumberFormat="1" applyFont="1" applyFill="1" applyBorder="1" applyAlignment="1">
      <alignment/>
    </xf>
    <xf numFmtId="0" fontId="3" fillId="33" borderId="0" xfId="0" applyFont="1" applyFill="1" applyAlignment="1">
      <alignment vertical="center"/>
    </xf>
    <xf numFmtId="0" fontId="3" fillId="33" borderId="10" xfId="0" applyFont="1" applyFill="1" applyBorder="1" applyAlignment="1">
      <alignment vertical="center" wrapText="1"/>
    </xf>
    <xf numFmtId="174" fontId="3" fillId="33" borderId="10" xfId="0" applyNumberFormat="1" applyFont="1" applyFill="1" applyBorder="1" applyAlignment="1">
      <alignment horizontal="center"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0" xfId="0" applyFont="1" applyFill="1" applyBorder="1" applyAlignment="1">
      <alignment horizontal="justify" vertical="center" wrapText="1"/>
    </xf>
    <xf numFmtId="174" fontId="2" fillId="34" borderId="11" xfId="43"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justify" vertical="center" wrapText="1"/>
    </xf>
    <xf numFmtId="0" fontId="2" fillId="35" borderId="0" xfId="0" applyFont="1" applyFill="1" applyAlignment="1">
      <alignment/>
    </xf>
    <xf numFmtId="174" fontId="3" fillId="34"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33" borderId="0" xfId="0" applyFont="1" applyFill="1" applyAlignment="1">
      <alignment horizontal="center" vertical="center"/>
    </xf>
    <xf numFmtId="0" fontId="4" fillId="33" borderId="1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174" fontId="4" fillId="33" borderId="18" xfId="0" applyNumberFormat="1" applyFont="1" applyFill="1" applyBorder="1" applyAlignment="1">
      <alignment horizontal="center" vertical="center" wrapText="1"/>
    </xf>
    <xf numFmtId="173" fontId="3" fillId="33" borderId="15" xfId="0" applyNumberFormat="1" applyFont="1" applyFill="1" applyBorder="1" applyAlignment="1">
      <alignment horizontal="center" vertical="center" wrapText="1"/>
    </xf>
    <xf numFmtId="174" fontId="10" fillId="33" borderId="10" xfId="43" applyNumberFormat="1" applyFont="1" applyFill="1" applyBorder="1" applyAlignment="1">
      <alignment/>
    </xf>
    <xf numFmtId="0" fontId="79" fillId="0" borderId="0" xfId="0" applyFont="1" applyAlignment="1">
      <alignment vertical="center"/>
    </xf>
    <xf numFmtId="0" fontId="80" fillId="0" borderId="17" xfId="0" applyFont="1" applyBorder="1" applyAlignment="1">
      <alignment/>
    </xf>
    <xf numFmtId="0" fontId="80" fillId="0" borderId="0" xfId="0" applyFont="1" applyBorder="1" applyAlignment="1">
      <alignment horizontal="center"/>
    </xf>
    <xf numFmtId="0" fontId="15" fillId="33" borderId="0" xfId="0" applyFont="1" applyFill="1" applyAlignment="1">
      <alignment horizontal="center" vertical="center"/>
    </xf>
    <xf numFmtId="0" fontId="15" fillId="33" borderId="0" xfId="0" applyFont="1" applyFill="1" applyAlignment="1">
      <alignment vertical="center"/>
    </xf>
    <xf numFmtId="0" fontId="18" fillId="33" borderId="0" xfId="61" applyNumberFormat="1" applyFont="1" applyFill="1" applyBorder="1" applyAlignment="1">
      <alignment/>
      <protection/>
    </xf>
    <xf numFmtId="174" fontId="7" fillId="33" borderId="10" xfId="43" applyNumberFormat="1" applyFont="1" applyFill="1" applyBorder="1" applyAlignment="1">
      <alignment vertical="center" wrapText="1"/>
    </xf>
    <xf numFmtId="0" fontId="0" fillId="0" borderId="0" xfId="0" applyBorder="1" applyAlignment="1">
      <alignment/>
    </xf>
    <xf numFmtId="0" fontId="3" fillId="33" borderId="19" xfId="0" applyFont="1" applyFill="1" applyBorder="1" applyAlignment="1">
      <alignment horizontal="center" vertical="center" wrapText="1"/>
    </xf>
    <xf numFmtId="0" fontId="2" fillId="35" borderId="10" xfId="0" applyFont="1" applyFill="1" applyBorder="1" applyAlignment="1" quotePrefix="1">
      <alignment horizontal="justify" vertical="center" wrapText="1"/>
    </xf>
    <xf numFmtId="174" fontId="3" fillId="34" borderId="11" xfId="43" applyNumberFormat="1" applyFont="1" applyFill="1" applyBorder="1" applyAlignment="1">
      <alignment horizontal="center" vertical="center" wrapText="1"/>
    </xf>
    <xf numFmtId="174" fontId="3" fillId="34" borderId="10" xfId="43" applyNumberFormat="1" applyFont="1" applyFill="1" applyBorder="1" applyAlignment="1">
      <alignment horizontal="center" vertical="center"/>
    </xf>
    <xf numFmtId="0" fontId="3" fillId="34" borderId="11" xfId="0" applyFont="1" applyFill="1" applyBorder="1" applyAlignment="1">
      <alignment horizontal="center" vertical="center" wrapText="1"/>
    </xf>
    <xf numFmtId="0" fontId="5" fillId="33" borderId="10" xfId="0" applyFont="1" applyFill="1" applyBorder="1" applyAlignment="1">
      <alignment vertical="center" wrapText="1"/>
    </xf>
    <xf numFmtId="174" fontId="2" fillId="34" borderId="20" xfId="43"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justify" vertical="center" wrapText="1"/>
    </xf>
    <xf numFmtId="174" fontId="2" fillId="34" borderId="21" xfId="43" applyNumberFormat="1" applyFont="1" applyFill="1" applyBorder="1" applyAlignment="1">
      <alignment horizontal="center" vertical="center" wrapText="1"/>
    </xf>
    <xf numFmtId="174" fontId="2" fillId="34" borderId="20" xfId="43" applyNumberFormat="1" applyFont="1" applyFill="1" applyBorder="1" applyAlignment="1">
      <alignment horizontal="center" vertical="center" wrapText="1"/>
    </xf>
    <xf numFmtId="0" fontId="2" fillId="35" borderId="22" xfId="0" applyFont="1" applyFill="1" applyBorder="1" applyAlignment="1">
      <alignment horizontal="center" vertical="center" wrapText="1"/>
    </xf>
    <xf numFmtId="174" fontId="2" fillId="36" borderId="20" xfId="43" applyNumberFormat="1" applyFont="1" applyFill="1" applyBorder="1" applyAlignment="1">
      <alignment horizontal="center" vertical="center" wrapText="1"/>
    </xf>
    <xf numFmtId="174" fontId="2" fillId="36" borderId="20" xfId="43" applyNumberFormat="1" applyFont="1" applyFill="1" applyBorder="1" applyAlignment="1">
      <alignment horizontal="center" vertical="center" wrapText="1"/>
    </xf>
    <xf numFmtId="3" fontId="7" fillId="33" borderId="10" xfId="0" applyNumberFormat="1" applyFont="1" applyFill="1" applyBorder="1" applyAlignment="1">
      <alignment vertical="center" wrapText="1"/>
    </xf>
    <xf numFmtId="3" fontId="7" fillId="33" borderId="10" xfId="0" applyNumberFormat="1" applyFont="1" applyFill="1" applyBorder="1" applyAlignment="1">
      <alignment horizontal="right" vertical="center" wrapText="1"/>
    </xf>
    <xf numFmtId="0" fontId="7" fillId="33" borderId="19" xfId="0" applyFont="1" applyFill="1" applyBorder="1" applyAlignment="1">
      <alignment horizontal="center" vertical="center" wrapText="1"/>
    </xf>
    <xf numFmtId="3" fontId="7" fillId="33" borderId="19"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174" fontId="2" fillId="33" borderId="19" xfId="43"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7" fillId="35" borderId="10" xfId="0" applyFont="1" applyFill="1" applyBorder="1" applyAlignment="1">
      <alignment horizontal="justify" vertical="center" wrapText="1"/>
    </xf>
    <xf numFmtId="0" fontId="7" fillId="33" borderId="19" xfId="0" applyFont="1" applyFill="1" applyBorder="1" applyAlignment="1" quotePrefix="1">
      <alignment horizontal="left" vertical="center" wrapText="1"/>
    </xf>
    <xf numFmtId="0" fontId="7" fillId="33" borderId="10" xfId="0" applyFont="1" applyFill="1" applyBorder="1" applyAlignment="1" quotePrefix="1">
      <alignment horizontal="justify" vertical="center" wrapText="1"/>
    </xf>
    <xf numFmtId="0" fontId="7" fillId="33" borderId="10" xfId="0" applyFont="1" applyFill="1" applyBorder="1" applyAlignment="1" quotePrefix="1">
      <alignment horizontal="left" vertical="center" wrapText="1"/>
    </xf>
    <xf numFmtId="174" fontId="7" fillId="33" borderId="19" xfId="43" applyNumberFormat="1" applyFont="1" applyFill="1" applyBorder="1" applyAlignment="1">
      <alignment horizontal="center" vertical="center" wrapText="1"/>
    </xf>
    <xf numFmtId="0" fontId="7" fillId="33" borderId="10" xfId="0" applyFont="1" applyFill="1" applyBorder="1" applyAlignment="1" quotePrefix="1">
      <alignment vertical="center" wrapText="1"/>
    </xf>
    <xf numFmtId="174" fontId="2" fillId="34" borderId="23" xfId="43" applyNumberFormat="1" applyFont="1" applyFill="1" applyBorder="1" applyAlignment="1">
      <alignment horizontal="center" vertical="center" wrapText="1"/>
    </xf>
    <xf numFmtId="174" fontId="2" fillId="34" borderId="24" xfId="43" applyNumberFormat="1" applyFont="1" applyFill="1" applyBorder="1" applyAlignment="1">
      <alignment horizontal="center" vertical="center" wrapText="1"/>
    </xf>
    <xf numFmtId="0" fontId="2" fillId="35" borderId="25" xfId="0" applyFont="1" applyFill="1" applyBorder="1" applyAlignment="1">
      <alignment horizontal="center" vertical="center" wrapText="1"/>
    </xf>
    <xf numFmtId="174" fontId="2" fillId="36" borderId="24" xfId="43" applyNumberFormat="1" applyFont="1" applyFill="1" applyBorder="1" applyAlignment="1">
      <alignment horizontal="center" vertical="center" wrapText="1"/>
    </xf>
    <xf numFmtId="174" fontId="2" fillId="36" borderId="26" xfId="43" applyNumberFormat="1" applyFont="1" applyFill="1" applyBorder="1" applyAlignment="1">
      <alignment horizontal="center" vertical="center" wrapText="1"/>
    </xf>
    <xf numFmtId="0" fontId="4" fillId="0" borderId="0" xfId="0" applyFont="1" applyAlignment="1">
      <alignmen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174" fontId="4" fillId="33" borderId="10" xfId="0" applyNumberFormat="1" applyFont="1" applyFill="1" applyBorder="1" applyAlignment="1">
      <alignment/>
    </xf>
    <xf numFmtId="0" fontId="7" fillId="33" borderId="10" xfId="0" applyFont="1" applyFill="1" applyBorder="1" applyAlignment="1">
      <alignment/>
    </xf>
    <xf numFmtId="0" fontId="7" fillId="33" borderId="0" xfId="0" applyFont="1" applyFill="1" applyBorder="1" applyAlignment="1">
      <alignment horizontal="center" vertical="center" wrapText="1"/>
    </xf>
    <xf numFmtId="0" fontId="4" fillId="33" borderId="0" xfId="0" applyFont="1" applyFill="1" applyAlignment="1">
      <alignment/>
    </xf>
    <xf numFmtId="0" fontId="4" fillId="0" borderId="15" xfId="0" applyFont="1" applyBorder="1" applyAlignment="1">
      <alignment horizontal="center" vertical="center" wrapText="1"/>
    </xf>
    <xf numFmtId="173" fontId="4" fillId="33" borderId="10" xfId="0" applyNumberFormat="1" applyFont="1" applyFill="1" applyBorder="1" applyAlignment="1">
      <alignment vertical="center"/>
    </xf>
    <xf numFmtId="0" fontId="4" fillId="0" borderId="15" xfId="0" applyFont="1" applyBorder="1" applyAlignment="1">
      <alignment vertical="center" wrapText="1"/>
    </xf>
    <xf numFmtId="173" fontId="4" fillId="33" borderId="10" xfId="43" applyNumberFormat="1" applyFont="1" applyFill="1" applyBorder="1" applyAlignment="1">
      <alignment vertical="center"/>
    </xf>
    <xf numFmtId="0" fontId="4" fillId="33" borderId="19" xfId="0" applyFont="1" applyFill="1" applyBorder="1" applyAlignment="1">
      <alignment vertical="center" wrapText="1"/>
    </xf>
    <xf numFmtId="0" fontId="7" fillId="35"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14" fillId="33" borderId="0" xfId="0" applyFont="1" applyFill="1" applyAlignment="1">
      <alignment/>
    </xf>
    <xf numFmtId="0" fontId="27" fillId="33" borderId="0" xfId="0" applyFont="1" applyFill="1" applyAlignment="1">
      <alignment vertical="center"/>
    </xf>
    <xf numFmtId="0" fontId="27" fillId="33" borderId="13" xfId="0" applyFont="1" applyFill="1" applyBorder="1" applyAlignment="1">
      <alignment horizontal="center" vertical="center" wrapText="1"/>
    </xf>
    <xf numFmtId="174" fontId="27" fillId="33" borderId="10" xfId="43" applyNumberFormat="1" applyFont="1" applyFill="1" applyBorder="1" applyAlignment="1">
      <alignment horizontal="center" vertical="center" wrapText="1"/>
    </xf>
    <xf numFmtId="0" fontId="27" fillId="33" borderId="12" xfId="0" applyFont="1" applyFill="1" applyBorder="1" applyAlignment="1">
      <alignment vertical="center"/>
    </xf>
    <xf numFmtId="0" fontId="27" fillId="33" borderId="13" xfId="0" applyFont="1" applyFill="1" applyBorder="1" applyAlignment="1">
      <alignment vertical="center"/>
    </xf>
    <xf numFmtId="174" fontId="14" fillId="33" borderId="10" xfId="0" applyNumberFormat="1" applyFont="1" applyFill="1" applyBorder="1" applyAlignment="1">
      <alignment/>
    </xf>
    <xf numFmtId="0" fontId="14" fillId="33" borderId="10" xfId="0" applyFont="1" applyFill="1" applyBorder="1" applyAlignment="1">
      <alignment horizontal="center" vertical="center" wrapText="1"/>
    </xf>
    <xf numFmtId="0" fontId="14" fillId="33" borderId="10" xfId="0" applyFont="1" applyFill="1" applyBorder="1" applyAlignment="1">
      <alignment horizontal="justify" vertical="center" wrapText="1"/>
    </xf>
    <xf numFmtId="0" fontId="14" fillId="33" borderId="10" xfId="0" applyFont="1" applyFill="1" applyBorder="1" applyAlignment="1">
      <alignment horizontal="center" vertical="center"/>
    </xf>
    <xf numFmtId="174" fontId="14" fillId="33" borderId="10" xfId="43" applyNumberFormat="1" applyFont="1" applyFill="1" applyBorder="1" applyAlignment="1">
      <alignment horizontal="center" vertical="center" wrapText="1"/>
    </xf>
    <xf numFmtId="0" fontId="14" fillId="33" borderId="19" xfId="0" applyFont="1" applyFill="1" applyBorder="1" applyAlignment="1">
      <alignment horizontal="center" vertical="center"/>
    </xf>
    <xf numFmtId="0" fontId="14" fillId="33" borderId="13" xfId="0" applyFont="1" applyFill="1" applyBorder="1" applyAlignment="1">
      <alignment horizontal="center" vertical="center"/>
    </xf>
    <xf numFmtId="174" fontId="14" fillId="33" borderId="10" xfId="43" applyNumberFormat="1" applyFont="1" applyFill="1" applyBorder="1" applyAlignment="1">
      <alignment/>
    </xf>
    <xf numFmtId="0" fontId="14" fillId="33" borderId="15" xfId="0" applyFont="1" applyFill="1" applyBorder="1" applyAlignment="1">
      <alignment horizontal="center" vertical="center"/>
    </xf>
    <xf numFmtId="0" fontId="14" fillId="35" borderId="0" xfId="0" applyFont="1" applyFill="1" applyAlignment="1">
      <alignment/>
    </xf>
    <xf numFmtId="0" fontId="27" fillId="35" borderId="10" xfId="0" applyFont="1" applyFill="1" applyBorder="1" applyAlignment="1">
      <alignment vertical="center"/>
    </xf>
    <xf numFmtId="0" fontId="27" fillId="35" borderId="12" xfId="0" applyFont="1" applyFill="1" applyBorder="1" applyAlignment="1">
      <alignment vertical="center"/>
    </xf>
    <xf numFmtId="0" fontId="27" fillId="35" borderId="13" xfId="0" applyFont="1" applyFill="1" applyBorder="1" applyAlignment="1">
      <alignment vertical="center"/>
    </xf>
    <xf numFmtId="174" fontId="27" fillId="35" borderId="10" xfId="0" applyNumberFormat="1" applyFont="1" applyFill="1" applyBorder="1" applyAlignment="1">
      <alignment vertical="center"/>
    </xf>
    <xf numFmtId="0" fontId="14" fillId="35" borderId="10" xfId="0" applyFont="1" applyFill="1" applyBorder="1" applyAlignment="1">
      <alignment horizontal="center" vertical="center" wrapText="1"/>
    </xf>
    <xf numFmtId="0" fontId="14" fillId="35" borderId="10" xfId="0" applyFont="1" applyFill="1" applyBorder="1" applyAlignment="1">
      <alignment horizontal="justify" vertical="center" wrapText="1"/>
    </xf>
    <xf numFmtId="0" fontId="14" fillId="35" borderId="10" xfId="0" applyFont="1" applyFill="1" applyBorder="1" applyAlignment="1" quotePrefix="1">
      <alignment horizontal="justify" vertical="center" wrapText="1"/>
    </xf>
    <xf numFmtId="174" fontId="14" fillId="35" borderId="10" xfId="43"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7" fillId="0" borderId="0" xfId="0" applyFont="1" applyAlignment="1">
      <alignment/>
    </xf>
    <xf numFmtId="174" fontId="4" fillId="0" borderId="10" xfId="43" applyNumberFormat="1" applyFont="1" applyBorder="1" applyAlignment="1">
      <alignment horizontal="justify" vertical="center" wrapText="1"/>
    </xf>
    <xf numFmtId="0" fontId="7" fillId="0" borderId="19" xfId="0" applyFont="1" applyBorder="1" applyAlignment="1">
      <alignment horizontal="justify" vertical="center" wrapText="1"/>
    </xf>
    <xf numFmtId="0" fontId="7" fillId="0" borderId="27" xfId="0" applyFont="1" applyBorder="1" applyAlignment="1">
      <alignment horizontal="justify" vertical="center" wrapText="1"/>
    </xf>
    <xf numFmtId="0" fontId="7" fillId="33" borderId="19" xfId="0" applyFont="1" applyFill="1" applyBorder="1" applyAlignment="1">
      <alignment horizontal="left" vertical="center" wrapText="1"/>
    </xf>
    <xf numFmtId="3" fontId="7" fillId="33" borderId="19" xfId="0" applyNumberFormat="1"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2" fillId="35" borderId="10" xfId="0" applyFont="1" applyFill="1" applyBorder="1" applyAlignment="1">
      <alignment vertical="center" wrapText="1"/>
    </xf>
    <xf numFmtId="0" fontId="14" fillId="35" borderId="19" xfId="0" applyFont="1" applyFill="1" applyBorder="1" applyAlignment="1">
      <alignment vertical="center" wrapText="1"/>
    </xf>
    <xf numFmtId="0" fontId="14" fillId="35" borderId="19" xfId="0" applyFont="1" applyFill="1" applyBorder="1" applyAlignment="1">
      <alignment vertical="center"/>
    </xf>
    <xf numFmtId="174" fontId="14" fillId="35" borderId="19" xfId="43" applyNumberFormat="1" applyFont="1" applyFill="1" applyBorder="1" applyAlignment="1">
      <alignment vertical="center" wrapText="1"/>
    </xf>
    <xf numFmtId="174" fontId="4" fillId="33" borderId="10" xfId="0" applyNumberFormat="1" applyFont="1" applyFill="1" applyBorder="1" applyAlignment="1">
      <alignment vertical="center"/>
    </xf>
    <xf numFmtId="0" fontId="7" fillId="33" borderId="0" xfId="0" applyFont="1" applyFill="1" applyBorder="1" applyAlignment="1">
      <alignment horizontal="center" wrapText="1"/>
    </xf>
    <xf numFmtId="3" fontId="7" fillId="33" borderId="10" xfId="0" applyNumberFormat="1" applyFont="1" applyFill="1" applyBorder="1" applyAlignment="1">
      <alignment horizontal="center" vertical="center" wrapText="1"/>
    </xf>
    <xf numFmtId="173" fontId="4" fillId="33" borderId="15" xfId="0" applyNumberFormat="1" applyFont="1" applyFill="1" applyBorder="1" applyAlignment="1">
      <alignment horizontal="right" vertical="center" wrapText="1"/>
    </xf>
    <xf numFmtId="0" fontId="3" fillId="0" borderId="0" xfId="0" applyFont="1" applyAlignment="1">
      <alignment/>
    </xf>
    <xf numFmtId="0" fontId="2" fillId="35" borderId="10" xfId="0" applyFont="1" applyFill="1" applyBorder="1" applyAlignment="1">
      <alignment horizontal="justify" vertical="center" wrapText="1"/>
    </xf>
    <xf numFmtId="0" fontId="2" fillId="35" borderId="10" xfId="0" applyFont="1" applyFill="1" applyBorder="1" applyAlignment="1">
      <alignment horizontal="center" vertical="center" wrapText="1"/>
    </xf>
    <xf numFmtId="0" fontId="31" fillId="0" borderId="0" xfId="61" applyFont="1" applyFill="1">
      <alignment/>
      <protection/>
    </xf>
    <xf numFmtId="0" fontId="30" fillId="0" borderId="0" xfId="61" applyNumberFormat="1" applyFont="1" applyFill="1" applyBorder="1" applyAlignment="1">
      <alignment/>
      <protection/>
    </xf>
    <xf numFmtId="0" fontId="29" fillId="0" borderId="0" xfId="61" applyNumberFormat="1" applyFont="1" applyFill="1" applyBorder="1" applyAlignment="1">
      <alignment vertical="center"/>
      <protection/>
    </xf>
    <xf numFmtId="0" fontId="29" fillId="0" borderId="0" xfId="61" applyFont="1" applyFill="1" applyAlignment="1">
      <alignment vertical="center"/>
      <protection/>
    </xf>
    <xf numFmtId="0" fontId="31" fillId="0" borderId="0" xfId="61" applyFont="1" applyFill="1" applyAlignment="1">
      <alignment vertical="center"/>
      <protection/>
    </xf>
    <xf numFmtId="0" fontId="31" fillId="0" borderId="19" xfId="61" applyFont="1" applyFill="1" applyBorder="1" applyAlignment="1">
      <alignment horizontal="center" vertical="center"/>
      <protection/>
    </xf>
    <xf numFmtId="1" fontId="31" fillId="0" borderId="10" xfId="47" applyNumberFormat="1" applyFont="1" applyFill="1" applyBorder="1" applyAlignment="1">
      <alignment horizontal="center" vertical="center" wrapText="1"/>
    </xf>
    <xf numFmtId="174" fontId="31" fillId="0" borderId="10" xfId="43" applyNumberFormat="1" applyFont="1" applyFill="1" applyBorder="1" applyAlignment="1">
      <alignment horizontal="center" vertical="center" wrapText="1"/>
    </xf>
    <xf numFmtId="0" fontId="29" fillId="0" borderId="19" xfId="61" applyFont="1" applyFill="1" applyBorder="1" applyAlignment="1">
      <alignment horizontal="center" vertical="center"/>
      <protection/>
    </xf>
    <xf numFmtId="0" fontId="29" fillId="0" borderId="19" xfId="61" applyFont="1" applyFill="1" applyBorder="1" applyAlignment="1">
      <alignment horizontal="center" vertical="center" wrapText="1"/>
      <protection/>
    </xf>
    <xf numFmtId="0" fontId="31" fillId="0" borderId="10" xfId="61" applyFont="1" applyFill="1" applyBorder="1">
      <alignment/>
      <protection/>
    </xf>
    <xf numFmtId="3" fontId="31" fillId="0" borderId="10" xfId="47" applyNumberFormat="1" applyFont="1" applyFill="1" applyBorder="1" applyAlignment="1">
      <alignment horizontal="center" textRotation="180" wrapText="1"/>
    </xf>
    <xf numFmtId="174" fontId="31" fillId="0" borderId="10" xfId="43" applyNumberFormat="1" applyFont="1" applyFill="1" applyBorder="1" applyAlignment="1">
      <alignment horizontal="center" textRotation="180" wrapText="1"/>
    </xf>
    <xf numFmtId="3" fontId="31" fillId="0" borderId="19" xfId="47" applyNumberFormat="1" applyFont="1" applyFill="1" applyBorder="1" applyAlignment="1">
      <alignment horizontal="center" textRotation="180" wrapText="1"/>
    </xf>
    <xf numFmtId="0" fontId="31" fillId="0" borderId="28" xfId="61" applyFont="1" applyFill="1" applyBorder="1" applyAlignment="1">
      <alignment horizontal="center"/>
      <protection/>
    </xf>
    <xf numFmtId="0" fontId="29" fillId="0" borderId="28" xfId="61" applyNumberFormat="1" applyFont="1" applyFill="1" applyBorder="1" applyAlignment="1">
      <alignment horizontal="center"/>
      <protection/>
    </xf>
    <xf numFmtId="1" fontId="29" fillId="0" borderId="10" xfId="0" applyNumberFormat="1" applyFont="1" applyFill="1" applyBorder="1" applyAlignment="1">
      <alignment horizontal="center"/>
    </xf>
    <xf numFmtId="174" fontId="29" fillId="0" borderId="10" xfId="43" applyNumberFormat="1" applyFont="1" applyFill="1" applyBorder="1" applyAlignment="1">
      <alignment horizontal="center"/>
    </xf>
    <xf numFmtId="0" fontId="29" fillId="0" borderId="19" xfId="61" applyFont="1" applyFill="1" applyBorder="1" applyAlignment="1">
      <alignment horizontal="center"/>
      <protection/>
    </xf>
    <xf numFmtId="0" fontId="29" fillId="0" borderId="19" xfId="61" applyNumberFormat="1" applyFont="1" applyFill="1" applyBorder="1" applyAlignment="1">
      <alignment horizontal="left"/>
      <protection/>
    </xf>
    <xf numFmtId="173" fontId="29" fillId="0" borderId="10" xfId="0" applyNumberFormat="1" applyFont="1" applyFill="1" applyBorder="1" applyAlignment="1">
      <alignment horizontal="center" vertical="center"/>
    </xf>
    <xf numFmtId="0" fontId="29" fillId="0" borderId="10" xfId="61" applyFont="1" applyFill="1" applyBorder="1">
      <alignment/>
      <protection/>
    </xf>
    <xf numFmtId="0" fontId="29" fillId="0" borderId="0" xfId="61" applyFont="1" applyFill="1">
      <alignment/>
      <protection/>
    </xf>
    <xf numFmtId="173" fontId="31" fillId="0" borderId="10" xfId="0" applyNumberFormat="1" applyFont="1" applyFill="1" applyBorder="1" applyAlignment="1">
      <alignment horizontal="center"/>
    </xf>
    <xf numFmtId="0" fontId="31" fillId="0" borderId="10" xfId="61" applyFont="1" applyFill="1" applyBorder="1" applyAlignment="1">
      <alignment horizontal="center"/>
      <protection/>
    </xf>
    <xf numFmtId="173" fontId="31" fillId="0" borderId="10" xfId="61" applyNumberFormat="1" applyFont="1" applyFill="1" applyBorder="1">
      <alignment/>
      <protection/>
    </xf>
    <xf numFmtId="173" fontId="31" fillId="0" borderId="0" xfId="61" applyNumberFormat="1" applyFont="1" applyFill="1">
      <alignment/>
      <protection/>
    </xf>
    <xf numFmtId="174" fontId="31" fillId="0" borderId="10" xfId="43" applyNumberFormat="1" applyFont="1" applyFill="1" applyBorder="1" applyAlignment="1">
      <alignment horizontal="center"/>
    </xf>
    <xf numFmtId="173" fontId="31" fillId="0" borderId="10" xfId="61" applyNumberFormat="1" applyFont="1" applyFill="1" applyBorder="1" applyAlignment="1">
      <alignment wrapText="1"/>
      <protection/>
    </xf>
    <xf numFmtId="173" fontId="31" fillId="0" borderId="10" xfId="61" applyNumberFormat="1" applyFont="1" applyFill="1" applyBorder="1" applyAlignment="1">
      <alignment vertical="center" wrapText="1"/>
      <protection/>
    </xf>
    <xf numFmtId="0" fontId="31" fillId="0" borderId="10" xfId="61" applyFont="1" applyFill="1" applyBorder="1" applyAlignment="1">
      <alignment horizontal="center" vertical="center"/>
      <protection/>
    </xf>
    <xf numFmtId="0" fontId="31" fillId="0" borderId="10" xfId="0" applyFont="1" applyFill="1" applyBorder="1" applyAlignment="1">
      <alignment vertical="center" wrapText="1"/>
    </xf>
    <xf numFmtId="173" fontId="31" fillId="0" borderId="10" xfId="0" applyNumberFormat="1" applyFont="1" applyFill="1" applyBorder="1" applyAlignment="1">
      <alignment horizontal="center" vertical="center" wrapText="1"/>
    </xf>
    <xf numFmtId="0" fontId="31" fillId="0" borderId="10" xfId="61" applyFont="1" applyFill="1" applyBorder="1" applyAlignment="1">
      <alignment wrapText="1"/>
      <protection/>
    </xf>
    <xf numFmtId="0" fontId="31" fillId="0" borderId="10" xfId="61" applyFont="1" applyFill="1" applyBorder="1" applyAlignment="1">
      <alignment horizontal="left" vertical="center" wrapText="1"/>
      <protection/>
    </xf>
    <xf numFmtId="0" fontId="31" fillId="0" borderId="10" xfId="61" applyFont="1" applyFill="1" applyBorder="1" applyAlignment="1">
      <alignment horizontal="left" wrapText="1"/>
      <protection/>
    </xf>
    <xf numFmtId="0" fontId="31" fillId="0" borderId="10" xfId="62" applyFont="1" applyFill="1" applyBorder="1" applyAlignment="1">
      <alignment horizontal="left" wrapText="1"/>
      <protection/>
    </xf>
    <xf numFmtId="1" fontId="31" fillId="0" borderId="10" xfId="0" applyNumberFormat="1" applyFont="1" applyFill="1" applyBorder="1" applyAlignment="1">
      <alignment horizontal="center"/>
    </xf>
    <xf numFmtId="0" fontId="31" fillId="0" borderId="0" xfId="0" applyFont="1" applyFill="1" applyAlignment="1">
      <alignment/>
    </xf>
    <xf numFmtId="0" fontId="31" fillId="0" borderId="10" xfId="62" applyFont="1" applyFill="1" applyBorder="1" applyAlignment="1">
      <alignment wrapText="1"/>
      <protection/>
    </xf>
    <xf numFmtId="0" fontId="31" fillId="0" borderId="10" xfId="0" applyFont="1" applyFill="1" applyBorder="1" applyAlignment="1">
      <alignment wrapText="1"/>
    </xf>
    <xf numFmtId="0" fontId="31" fillId="0" borderId="10" xfId="0" applyFont="1" applyFill="1" applyBorder="1" applyAlignment="1">
      <alignment horizontal="center"/>
    </xf>
    <xf numFmtId="0" fontId="31" fillId="0" borderId="10" xfId="0" applyFont="1" applyFill="1" applyBorder="1" applyAlignment="1">
      <alignment horizontal="left" vertical="center" wrapText="1"/>
    </xf>
    <xf numFmtId="0" fontId="29" fillId="0" borderId="0" xfId="0" applyFont="1" applyFill="1" applyAlignment="1">
      <alignment/>
    </xf>
    <xf numFmtId="0" fontId="31" fillId="0" borderId="10" xfId="0" applyFont="1" applyFill="1" applyBorder="1" applyAlignment="1">
      <alignment horizontal="center" vertical="center" wrapText="1"/>
    </xf>
    <xf numFmtId="173" fontId="31" fillId="0" borderId="10" xfId="45" applyNumberFormat="1" applyFont="1" applyFill="1" applyBorder="1" applyAlignment="1">
      <alignment horizontal="center"/>
    </xf>
    <xf numFmtId="173" fontId="31" fillId="0" borderId="10" xfId="45" applyNumberFormat="1" applyFont="1" applyFill="1" applyBorder="1" applyAlignment="1">
      <alignment horizontal="center" vertical="center" wrapText="1"/>
    </xf>
    <xf numFmtId="173" fontId="31" fillId="0" borderId="10" xfId="45" applyNumberFormat="1" applyFont="1" applyFill="1" applyBorder="1" applyAlignment="1">
      <alignment horizontal="center" vertical="center"/>
    </xf>
    <xf numFmtId="174" fontId="31" fillId="0" borderId="10" xfId="43" applyNumberFormat="1" applyFont="1" applyFill="1" applyBorder="1" applyAlignment="1">
      <alignment horizontal="center" vertical="center"/>
    </xf>
    <xf numFmtId="173" fontId="31"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shrinkToFit="1"/>
    </xf>
    <xf numFmtId="0" fontId="31" fillId="0" borderId="10" xfId="0" applyFont="1" applyFill="1" applyBorder="1" applyAlignment="1">
      <alignment horizontal="left" wrapText="1"/>
    </xf>
    <xf numFmtId="174" fontId="31" fillId="0" borderId="10" xfId="0" applyNumberFormat="1" applyFont="1" applyFill="1" applyBorder="1" applyAlignment="1">
      <alignment vertical="center" wrapText="1"/>
    </xf>
    <xf numFmtId="173" fontId="31" fillId="0" borderId="10" xfId="0" applyNumberFormat="1" applyFont="1" applyFill="1" applyBorder="1" applyAlignment="1">
      <alignment horizontal="center" wrapText="1"/>
    </xf>
    <xf numFmtId="173" fontId="32" fillId="0" borderId="10" xfId="0" applyNumberFormat="1" applyFont="1" applyFill="1" applyBorder="1" applyAlignment="1">
      <alignment horizontal="center" wrapText="1"/>
    </xf>
    <xf numFmtId="173" fontId="29" fillId="0" borderId="10" xfId="0" applyNumberFormat="1" applyFont="1" applyFill="1" applyBorder="1" applyAlignment="1">
      <alignment horizontal="center"/>
    </xf>
    <xf numFmtId="173" fontId="31" fillId="0" borderId="10" xfId="0" applyNumberFormat="1" applyFont="1" applyFill="1" applyBorder="1" applyAlignment="1" quotePrefix="1">
      <alignment horizontal="center"/>
    </xf>
    <xf numFmtId="173" fontId="33" fillId="0" borderId="10" xfId="0" applyNumberFormat="1" applyFont="1" applyFill="1" applyBorder="1" applyAlignment="1">
      <alignment horizontal="center"/>
    </xf>
    <xf numFmtId="0" fontId="31" fillId="0" borderId="10" xfId="61" applyFont="1" applyFill="1" applyBorder="1" applyAlignment="1" quotePrefix="1">
      <alignment horizontal="center"/>
      <protection/>
    </xf>
    <xf numFmtId="0" fontId="31" fillId="0" borderId="10" xfId="61" applyNumberFormat="1" applyFont="1" applyFill="1" applyBorder="1" applyAlignment="1">
      <alignment horizontal="left" wrapText="1"/>
      <protection/>
    </xf>
    <xf numFmtId="173" fontId="31" fillId="0" borderId="10" xfId="61" applyNumberFormat="1" applyFont="1" applyFill="1" applyBorder="1" applyAlignment="1">
      <alignment horizontal="center"/>
      <protection/>
    </xf>
    <xf numFmtId="173" fontId="34" fillId="0" borderId="10" xfId="0" applyNumberFormat="1" applyFont="1" applyFill="1" applyBorder="1" applyAlignment="1">
      <alignment horizontal="center" vertical="center"/>
    </xf>
    <xf numFmtId="0" fontId="31" fillId="0" borderId="10" xfId="61" applyFont="1" applyFill="1" applyBorder="1" applyAlignment="1">
      <alignment vertical="center"/>
      <protection/>
    </xf>
    <xf numFmtId="0" fontId="29" fillId="0" borderId="10" xfId="0" applyFont="1" applyFill="1" applyBorder="1" applyAlignment="1">
      <alignment horizontal="center"/>
    </xf>
    <xf numFmtId="0" fontId="29" fillId="0" borderId="10" xfId="61" applyNumberFormat="1" applyFont="1" applyFill="1" applyBorder="1" applyAlignment="1">
      <alignment horizontal="left" wrapText="1"/>
      <protection/>
    </xf>
    <xf numFmtId="173" fontId="29" fillId="0" borderId="10" xfId="45" applyNumberFormat="1" applyFont="1" applyFill="1" applyBorder="1" applyAlignment="1">
      <alignment horizontal="center"/>
    </xf>
    <xf numFmtId="174" fontId="31" fillId="0" borderId="10" xfId="43" applyNumberFormat="1" applyFont="1" applyFill="1" applyBorder="1" applyAlignment="1">
      <alignment horizontal="center" wrapText="1"/>
    </xf>
    <xf numFmtId="173" fontId="31" fillId="0" borderId="0" xfId="0" applyNumberFormat="1" applyFont="1" applyFill="1" applyBorder="1" applyAlignment="1">
      <alignment horizontal="center" vertical="center" wrapText="1"/>
    </xf>
    <xf numFmtId="0" fontId="31" fillId="0" borderId="0" xfId="61" applyFont="1" applyFill="1" applyBorder="1" applyAlignment="1">
      <alignment horizontal="center"/>
      <protection/>
    </xf>
    <xf numFmtId="0" fontId="31" fillId="0" borderId="0" xfId="61" applyFont="1" applyFill="1" applyBorder="1">
      <alignment/>
      <protection/>
    </xf>
    <xf numFmtId="174" fontId="31" fillId="0" borderId="0" xfId="43" applyNumberFormat="1" applyFont="1" applyFill="1" applyAlignment="1">
      <alignment/>
    </xf>
    <xf numFmtId="0" fontId="31" fillId="0" borderId="0" xfId="0" applyFont="1" applyFill="1" applyAlignment="1" quotePrefix="1">
      <alignment horizontal="left" vertical="center"/>
    </xf>
    <xf numFmtId="0" fontId="31" fillId="0" borderId="0" xfId="0" applyFont="1" applyFill="1" applyAlignment="1">
      <alignment horizontal="left" vertical="center"/>
    </xf>
    <xf numFmtId="0" fontId="31" fillId="0" borderId="0" xfId="61" applyFont="1" applyFill="1" applyAlignment="1">
      <alignment horizontal="center"/>
      <protection/>
    </xf>
    <xf numFmtId="1" fontId="13" fillId="0" borderId="10" xfId="47" applyNumberFormat="1" applyFont="1" applyFill="1" applyBorder="1" applyAlignment="1">
      <alignment horizontal="center" vertical="center" wrapText="1"/>
    </xf>
    <xf numFmtId="0" fontId="18" fillId="33" borderId="0" xfId="61" applyNumberFormat="1" applyFont="1" applyFill="1" applyBorder="1" applyAlignment="1">
      <alignment horizontal="center"/>
      <protection/>
    </xf>
    <xf numFmtId="3" fontId="31" fillId="0" borderId="19" xfId="47" applyNumberFormat="1" applyFont="1" applyFill="1" applyBorder="1" applyAlignment="1">
      <alignment horizontal="center" vertical="center" textRotation="180" wrapText="1"/>
    </xf>
    <xf numFmtId="0" fontId="15" fillId="0" borderId="10" xfId="61" applyFont="1" applyFill="1" applyBorder="1" applyAlignment="1">
      <alignment horizontal="center" vertical="center" wrapText="1"/>
      <protection/>
    </xf>
    <xf numFmtId="174" fontId="13" fillId="0" borderId="10" xfId="43" applyNumberFormat="1" applyFont="1" applyFill="1" applyBorder="1" applyAlignment="1">
      <alignment horizontal="center" vertical="center" wrapText="1"/>
    </xf>
    <xf numFmtId="3" fontId="15" fillId="0" borderId="29" xfId="47" applyNumberFormat="1" applyFont="1" applyFill="1" applyBorder="1" applyAlignment="1">
      <alignment horizontal="center" vertical="center" textRotation="180" wrapText="1"/>
    </xf>
    <xf numFmtId="3" fontId="13" fillId="0" borderId="19" xfId="47" applyNumberFormat="1" applyFont="1" applyFill="1" applyBorder="1" applyAlignment="1">
      <alignment horizontal="center" vertical="center" textRotation="180" wrapText="1"/>
    </xf>
    <xf numFmtId="0" fontId="4" fillId="0" borderId="10" xfId="61" applyFont="1" applyFill="1" applyBorder="1" applyAlignment="1">
      <alignment horizontal="center" vertical="center" wrapText="1"/>
      <protection/>
    </xf>
    <xf numFmtId="0" fontId="7" fillId="33" borderId="0" xfId="0" applyFont="1" applyFill="1" applyBorder="1" applyAlignment="1">
      <alignment horizontal="justify" vertical="center" wrapText="1"/>
    </xf>
    <xf numFmtId="3" fontId="7" fillId="33" borderId="0" xfId="0" applyNumberFormat="1" applyFont="1" applyFill="1" applyBorder="1" applyAlignment="1">
      <alignment horizontal="right" vertical="center" wrapText="1"/>
    </xf>
    <xf numFmtId="3" fontId="7" fillId="33" borderId="0" xfId="0" applyNumberFormat="1" applyFont="1" applyFill="1" applyBorder="1" applyAlignment="1">
      <alignment horizontal="center" vertical="center" wrapText="1"/>
    </xf>
    <xf numFmtId="0" fontId="7" fillId="33" borderId="19" xfId="0" applyFont="1" applyFill="1" applyBorder="1" applyAlignment="1">
      <alignment horizontal="justify" vertical="center" wrapText="1"/>
    </xf>
    <xf numFmtId="3" fontId="7" fillId="33" borderId="19" xfId="0" applyNumberFormat="1" applyFont="1" applyFill="1" applyBorder="1" applyAlignment="1">
      <alignment horizontal="right" vertical="center" wrapText="1"/>
    </xf>
    <xf numFmtId="0" fontId="7" fillId="33" borderId="0" xfId="0" applyFont="1" applyFill="1" applyBorder="1" applyAlignment="1">
      <alignment/>
    </xf>
    <xf numFmtId="0" fontId="7" fillId="33" borderId="30" xfId="0" applyFont="1" applyFill="1" applyBorder="1" applyAlignment="1">
      <alignment horizontal="center" vertical="center" wrapText="1"/>
    </xf>
    <xf numFmtId="0" fontId="7" fillId="33" borderId="30" xfId="0" applyFont="1" applyFill="1" applyBorder="1" applyAlignment="1">
      <alignment horizontal="justify" vertical="center" wrapText="1"/>
    </xf>
    <xf numFmtId="3" fontId="7" fillId="33" borderId="30" xfId="0" applyNumberFormat="1" applyFont="1" applyFill="1" applyBorder="1" applyAlignment="1">
      <alignment horizontal="right" vertical="center" wrapText="1"/>
    </xf>
    <xf numFmtId="3" fontId="7" fillId="33" borderId="30" xfId="0" applyNumberFormat="1" applyFont="1" applyFill="1" applyBorder="1" applyAlignment="1">
      <alignment horizontal="center" vertical="center" wrapText="1"/>
    </xf>
    <xf numFmtId="174" fontId="4" fillId="0" borderId="12" xfId="43" applyNumberFormat="1" applyFont="1" applyBorder="1" applyAlignment="1">
      <alignment horizontal="justify" vertical="center" wrapText="1"/>
    </xf>
    <xf numFmtId="0" fontId="81" fillId="0" borderId="10" xfId="0" applyFont="1" applyBorder="1" applyAlignment="1">
      <alignment horizontal="center" vertical="center"/>
    </xf>
    <xf numFmtId="0" fontId="77" fillId="0" borderId="10" xfId="0" applyFont="1" applyBorder="1" applyAlignment="1">
      <alignment vertical="center"/>
    </xf>
    <xf numFmtId="0" fontId="81" fillId="0" borderId="10" xfId="0" applyFont="1" applyBorder="1" applyAlignment="1">
      <alignment horizontal="center" vertical="center" wrapText="1"/>
    </xf>
    <xf numFmtId="0" fontId="77" fillId="0" borderId="0" xfId="0" applyFont="1" applyAlignment="1">
      <alignment vertical="center"/>
    </xf>
    <xf numFmtId="0" fontId="7" fillId="33" borderId="28" xfId="0" applyFont="1" applyFill="1" applyBorder="1" applyAlignment="1">
      <alignment vertical="center"/>
    </xf>
    <xf numFmtId="174" fontId="4" fillId="33" borderId="28" xfId="0" applyNumberFormat="1" applyFont="1" applyFill="1" applyBorder="1" applyAlignment="1">
      <alignment vertical="center"/>
    </xf>
    <xf numFmtId="0" fontId="82" fillId="0" borderId="19" xfId="0" applyFont="1" applyBorder="1" applyAlignment="1">
      <alignment horizontal="center" vertical="center" wrapText="1"/>
    </xf>
    <xf numFmtId="0" fontId="4" fillId="33" borderId="31" xfId="0" applyFont="1" applyFill="1" applyBorder="1" applyAlignment="1">
      <alignment horizontal="center" vertical="center"/>
    </xf>
    <xf numFmtId="0" fontId="4" fillId="33" borderId="31" xfId="0" applyFont="1" applyFill="1" applyBorder="1" applyAlignment="1">
      <alignment vertical="center"/>
    </xf>
    <xf numFmtId="174" fontId="4" fillId="33" borderId="31" xfId="0" applyNumberFormat="1" applyFont="1" applyFill="1" applyBorder="1" applyAlignment="1">
      <alignment vertical="center"/>
    </xf>
    <xf numFmtId="0" fontId="82" fillId="0" borderId="31" xfId="0" applyFont="1" applyBorder="1" applyAlignment="1">
      <alignment horizontal="center" vertical="center" wrapText="1"/>
    </xf>
    <xf numFmtId="174" fontId="4" fillId="33" borderId="31" xfId="43" applyNumberFormat="1" applyFont="1" applyFill="1" applyBorder="1" applyAlignment="1">
      <alignment vertical="center"/>
    </xf>
    <xf numFmtId="3" fontId="7" fillId="33" borderId="31" xfId="0" applyNumberFormat="1" applyFont="1" applyFill="1" applyBorder="1" applyAlignment="1">
      <alignment horizontal="center" vertical="center"/>
    </xf>
    <xf numFmtId="4" fontId="7" fillId="33" borderId="32" xfId="0" applyNumberFormat="1" applyFont="1" applyFill="1" applyBorder="1" applyAlignment="1">
      <alignment horizontal="left" vertical="center"/>
    </xf>
    <xf numFmtId="4" fontId="7" fillId="33" borderId="31" xfId="0" applyNumberFormat="1" applyFont="1" applyFill="1" applyBorder="1" applyAlignment="1">
      <alignment horizontal="center" vertical="center"/>
    </xf>
    <xf numFmtId="174" fontId="7" fillId="33" borderId="31" xfId="43" applyNumberFormat="1" applyFont="1" applyFill="1" applyBorder="1" applyAlignment="1">
      <alignment vertical="center"/>
    </xf>
    <xf numFmtId="0" fontId="7" fillId="33" borderId="33" xfId="0" applyFont="1" applyFill="1" applyBorder="1" applyAlignment="1">
      <alignment vertical="center"/>
    </xf>
    <xf numFmtId="0" fontId="7" fillId="33" borderId="34" xfId="0" applyFont="1" applyFill="1" applyBorder="1" applyAlignment="1">
      <alignment vertical="center"/>
    </xf>
    <xf numFmtId="3" fontId="7" fillId="33" borderId="35" xfId="0" applyNumberFormat="1" applyFont="1" applyFill="1" applyBorder="1" applyAlignment="1">
      <alignment horizontal="center" vertical="center"/>
    </xf>
    <xf numFmtId="4" fontId="7" fillId="33" borderId="36" xfId="0" applyNumberFormat="1" applyFont="1" applyFill="1" applyBorder="1" applyAlignment="1">
      <alignment horizontal="left" vertical="center"/>
    </xf>
    <xf numFmtId="0" fontId="7" fillId="33" borderId="37" xfId="0" applyFont="1" applyFill="1" applyBorder="1" applyAlignment="1">
      <alignment vertical="center"/>
    </xf>
    <xf numFmtId="0" fontId="7" fillId="33" borderId="38" xfId="0" applyFont="1" applyFill="1" applyBorder="1" applyAlignment="1">
      <alignment vertical="center"/>
    </xf>
    <xf numFmtId="4" fontId="7" fillId="33" borderId="35" xfId="0" applyNumberFormat="1" applyFont="1" applyFill="1" applyBorder="1" applyAlignment="1">
      <alignment horizontal="center" vertical="center" wrapText="1"/>
    </xf>
    <xf numFmtId="174" fontId="7" fillId="33" borderId="35" xfId="43" applyNumberFormat="1" applyFont="1" applyFill="1" applyBorder="1" applyAlignment="1">
      <alignment vertical="center"/>
    </xf>
    <xf numFmtId="0" fontId="35" fillId="0" borderId="0" xfId="0" applyFont="1" applyAlignment="1">
      <alignment horizontal="right"/>
    </xf>
    <xf numFmtId="0" fontId="83" fillId="0" borderId="31" xfId="0" applyFont="1" applyBorder="1" applyAlignment="1">
      <alignment horizontal="left" vertical="center" wrapText="1"/>
    </xf>
    <xf numFmtId="0" fontId="83" fillId="0" borderId="39" xfId="0" applyFont="1" applyBorder="1" applyAlignment="1">
      <alignment horizontal="left" vertical="center" wrapText="1"/>
    </xf>
    <xf numFmtId="0" fontId="83" fillId="0" borderId="35" xfId="0" applyFont="1" applyBorder="1" applyAlignment="1">
      <alignment horizontal="left"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vertical="center" wrapText="1"/>
    </xf>
    <xf numFmtId="174" fontId="29" fillId="0" borderId="10" xfId="43" applyNumberFormat="1" applyFont="1" applyFill="1" applyBorder="1" applyAlignment="1">
      <alignment horizontal="center" vertical="center"/>
    </xf>
    <xf numFmtId="174" fontId="32" fillId="0" borderId="10" xfId="43" applyNumberFormat="1" applyFont="1" applyFill="1" applyBorder="1" applyAlignment="1">
      <alignment horizontal="center" wrapText="1"/>
    </xf>
    <xf numFmtId="0" fontId="29" fillId="0" borderId="10" xfId="0" applyFont="1" applyFill="1" applyBorder="1" applyAlignment="1">
      <alignment wrapText="1"/>
    </xf>
    <xf numFmtId="174" fontId="31" fillId="0" borderId="10" xfId="43" applyNumberFormat="1" applyFont="1" applyFill="1" applyBorder="1" applyAlignment="1" quotePrefix="1">
      <alignment horizontal="right"/>
    </xf>
    <xf numFmtId="174" fontId="33" fillId="0" borderId="10" xfId="43" applyNumberFormat="1" applyFont="1" applyFill="1" applyBorder="1" applyAlignment="1">
      <alignment horizontal="center"/>
    </xf>
    <xf numFmtId="0" fontId="31" fillId="0" borderId="0" xfId="0" applyFont="1" applyFill="1" applyBorder="1" applyAlignment="1">
      <alignment horizontal="center"/>
    </xf>
    <xf numFmtId="0" fontId="31" fillId="0" borderId="0" xfId="0" applyFont="1" applyFill="1" applyBorder="1" applyAlignment="1">
      <alignment vertical="center" wrapText="1"/>
    </xf>
    <xf numFmtId="174" fontId="31" fillId="0" borderId="0" xfId="43" applyNumberFormat="1" applyFont="1" applyFill="1" applyBorder="1" applyAlignment="1">
      <alignment horizontal="center" vertical="center" wrapText="1"/>
    </xf>
    <xf numFmtId="0" fontId="15" fillId="0" borderId="40" xfId="0" applyFont="1" applyBorder="1" applyAlignment="1">
      <alignment horizontal="center" vertical="center" wrapText="1"/>
    </xf>
    <xf numFmtId="3" fontId="15" fillId="0" borderId="41" xfId="0" applyNumberFormat="1" applyFont="1" applyBorder="1" applyAlignment="1">
      <alignment horizontal="center" vertical="center" wrapText="1"/>
    </xf>
    <xf numFmtId="0" fontId="15" fillId="0" borderId="41" xfId="0" applyFont="1" applyBorder="1" applyAlignment="1">
      <alignment horizontal="center" vertical="center"/>
    </xf>
    <xf numFmtId="0" fontId="15" fillId="0" borderId="41" xfId="0" applyFont="1" applyBorder="1" applyAlignment="1">
      <alignment horizontal="center" vertical="center" wrapText="1"/>
    </xf>
    <xf numFmtId="3" fontId="15" fillId="0" borderId="41" xfId="0" applyNumberFormat="1" applyFont="1" applyBorder="1" applyAlignment="1">
      <alignment horizontal="center" vertical="center"/>
    </xf>
    <xf numFmtId="0" fontId="13" fillId="0" borderId="41" xfId="0" applyFont="1" applyBorder="1" applyAlignment="1">
      <alignment horizontal="center" vertical="center"/>
    </xf>
    <xf numFmtId="0" fontId="31" fillId="0" borderId="41" xfId="0" applyFont="1" applyBorder="1" applyAlignment="1">
      <alignment vertical="center" wrapText="1"/>
    </xf>
    <xf numFmtId="3" fontId="13" fillId="0" borderId="41" xfId="0" applyNumberFormat="1" applyFont="1" applyBorder="1" applyAlignment="1">
      <alignment vertical="center" wrapText="1"/>
    </xf>
    <xf numFmtId="3" fontId="13" fillId="0" borderId="41" xfId="0" applyNumberFormat="1" applyFont="1" applyBorder="1" applyAlignment="1">
      <alignment vertical="center"/>
    </xf>
    <xf numFmtId="0" fontId="13" fillId="0" borderId="41" xfId="0" applyFont="1" applyBorder="1" applyAlignment="1">
      <alignment vertical="center" wrapText="1"/>
    </xf>
    <xf numFmtId="0" fontId="15" fillId="0" borderId="41" xfId="0" applyFont="1" applyBorder="1" applyAlignment="1">
      <alignment vertical="center"/>
    </xf>
    <xf numFmtId="3" fontId="15" fillId="0" borderId="41" xfId="0" applyNumberFormat="1" applyFont="1" applyBorder="1" applyAlignment="1">
      <alignment vertical="center" wrapText="1"/>
    </xf>
    <xf numFmtId="3" fontId="15" fillId="0" borderId="41" xfId="0" applyNumberFormat="1" applyFont="1" applyBorder="1" applyAlignment="1">
      <alignment vertical="center"/>
    </xf>
    <xf numFmtId="0" fontId="0" fillId="0" borderId="0" xfId="0" applyAlignment="1">
      <alignment horizontal="center"/>
    </xf>
    <xf numFmtId="0" fontId="32" fillId="0" borderId="0" xfId="0" applyFont="1" applyAlignment="1">
      <alignment horizontal="center" vertical="center"/>
    </xf>
    <xf numFmtId="0" fontId="32" fillId="0" borderId="0" xfId="0" applyFont="1" applyAlignment="1">
      <alignment vertical="center" wrapText="1"/>
    </xf>
    <xf numFmtId="0" fontId="13" fillId="0" borderId="40" xfId="0" applyFont="1" applyBorder="1" applyAlignment="1">
      <alignment horizontal="center" vertical="center"/>
    </xf>
    <xf numFmtId="0" fontId="84" fillId="0" borderId="0" xfId="0" applyFont="1" applyAlignment="1">
      <alignment horizontal="center" vertical="center"/>
    </xf>
    <xf numFmtId="0" fontId="13" fillId="0" borderId="40" xfId="0" applyFont="1" applyBorder="1" applyAlignment="1">
      <alignment horizontal="center" vertical="center"/>
    </xf>
    <xf numFmtId="0" fontId="10" fillId="0" borderId="42" xfId="0" applyFont="1" applyBorder="1" applyAlignment="1">
      <alignment/>
    </xf>
    <xf numFmtId="0" fontId="13" fillId="0" borderId="40" xfId="0" applyFont="1" applyBorder="1" applyAlignment="1">
      <alignment horizontal="center" vertical="center"/>
    </xf>
    <xf numFmtId="0" fontId="10" fillId="0" borderId="42" xfId="0" applyFont="1" applyBorder="1" applyAlignment="1">
      <alignment/>
    </xf>
    <xf numFmtId="0" fontId="29" fillId="33" borderId="0" xfId="61" applyFont="1" applyFill="1" applyAlignment="1">
      <alignment horizontal="center" vertical="center" wrapText="1"/>
      <protection/>
    </xf>
    <xf numFmtId="0" fontId="10" fillId="0" borderId="43" xfId="0" applyFont="1" applyBorder="1" applyAlignment="1">
      <alignment/>
    </xf>
    <xf numFmtId="0" fontId="36" fillId="0" borderId="0" xfId="0" applyFont="1" applyAlignment="1">
      <alignment horizontal="center" vertical="center"/>
    </xf>
    <xf numFmtId="0" fontId="30" fillId="33" borderId="0" xfId="61" applyFont="1" applyFill="1" applyAlignment="1">
      <alignment horizontal="center" vertical="center" wrapText="1"/>
      <protection/>
    </xf>
    <xf numFmtId="3" fontId="30" fillId="0" borderId="44" xfId="0" applyNumberFormat="1" applyFont="1" applyBorder="1" applyAlignment="1">
      <alignment horizontal="center" vertical="center"/>
    </xf>
    <xf numFmtId="3" fontId="15" fillId="0" borderId="12" xfId="47" applyNumberFormat="1" applyFont="1" applyFill="1" applyBorder="1" applyAlignment="1">
      <alignment horizontal="center" textRotation="180" wrapText="1"/>
    </xf>
    <xf numFmtId="3" fontId="15" fillId="0" borderId="14" xfId="47" applyNumberFormat="1" applyFont="1" applyFill="1" applyBorder="1" applyAlignment="1">
      <alignment horizontal="center" textRotation="180" wrapText="1"/>
    </xf>
    <xf numFmtId="0" fontId="15" fillId="0" borderId="10" xfId="61" applyFont="1" applyFill="1" applyBorder="1" applyAlignment="1">
      <alignment horizontal="center" vertical="center" wrapText="1"/>
      <protection/>
    </xf>
    <xf numFmtId="174" fontId="15" fillId="0" borderId="10" xfId="43" applyNumberFormat="1" applyFont="1" applyFill="1" applyBorder="1" applyAlignment="1">
      <alignment horizontal="center" vertical="center" wrapText="1"/>
    </xf>
    <xf numFmtId="0" fontId="15" fillId="0" borderId="10" xfId="61" applyNumberFormat="1" applyFont="1" applyFill="1" applyBorder="1" applyAlignment="1">
      <alignment horizontal="center" vertical="center" wrapText="1"/>
      <protection/>
    </xf>
    <xf numFmtId="0" fontId="29" fillId="0" borderId="0" xfId="0" applyFont="1" applyFill="1" applyAlignment="1">
      <alignment horizontal="right"/>
    </xf>
    <xf numFmtId="0" fontId="29" fillId="0" borderId="19" xfId="61" applyNumberFormat="1" applyFont="1" applyFill="1" applyBorder="1" applyAlignment="1">
      <alignment horizontal="center" vertical="center" wrapText="1"/>
      <protection/>
    </xf>
    <xf numFmtId="0" fontId="29" fillId="0" borderId="27" xfId="61" applyNumberFormat="1" applyFont="1" applyFill="1" applyBorder="1" applyAlignment="1">
      <alignment horizontal="center" vertical="center" wrapText="1"/>
      <protection/>
    </xf>
    <xf numFmtId="0" fontId="29" fillId="0" borderId="15" xfId="61" applyNumberFormat="1" applyFont="1" applyFill="1" applyBorder="1" applyAlignment="1">
      <alignment horizontal="center" vertical="center" wrapText="1"/>
      <protection/>
    </xf>
    <xf numFmtId="0" fontId="15" fillId="0" borderId="10" xfId="61" applyNumberFormat="1" applyFont="1" applyFill="1" applyBorder="1" applyAlignment="1">
      <alignment horizontal="center" vertical="center"/>
      <protection/>
    </xf>
    <xf numFmtId="0" fontId="15" fillId="0" borderId="10" xfId="61" applyFont="1" applyFill="1" applyBorder="1" applyAlignment="1">
      <alignment horizontal="center" vertical="center"/>
      <protection/>
    </xf>
    <xf numFmtId="0" fontId="29" fillId="0" borderId="0" xfId="61" applyFont="1" applyFill="1" applyAlignment="1">
      <alignment horizontal="center" vertical="center" wrapText="1"/>
      <protection/>
    </xf>
    <xf numFmtId="0" fontId="30" fillId="0" borderId="0" xfId="61" applyNumberFormat="1" applyFont="1" applyFill="1" applyBorder="1" applyAlignment="1">
      <alignment horizontal="center"/>
      <protection/>
    </xf>
    <xf numFmtId="0" fontId="2" fillId="0" borderId="0" xfId="0" applyFont="1" applyAlignment="1">
      <alignment horizontal="center"/>
    </xf>
    <xf numFmtId="0" fontId="3" fillId="33" borderId="10" xfId="0" applyFont="1" applyFill="1" applyBorder="1" applyAlignment="1">
      <alignment horizontal="center" vertical="center" wrapText="1"/>
    </xf>
    <xf numFmtId="0" fontId="18" fillId="33" borderId="0" xfId="61" applyNumberFormat="1" applyFont="1" applyFill="1" applyBorder="1" applyAlignment="1">
      <alignment horizontal="center"/>
      <protection/>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3" fillId="0" borderId="10" xfId="0" applyFont="1" applyBorder="1" applyAlignment="1">
      <alignment horizontal="center" vertical="center" wrapText="1"/>
    </xf>
    <xf numFmtId="0" fontId="6" fillId="33" borderId="0" xfId="0" applyFont="1" applyFill="1" applyBorder="1" applyAlignment="1">
      <alignment horizontal="left" vertical="center" wrapText="1"/>
    </xf>
    <xf numFmtId="0" fontId="15" fillId="33" borderId="0" xfId="0" applyFont="1" applyFill="1" applyAlignment="1">
      <alignment horizontal="center"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6" fillId="33" borderId="17" xfId="0" applyFont="1" applyFill="1" applyBorder="1" applyAlignment="1">
      <alignment horizontal="center"/>
    </xf>
    <xf numFmtId="0" fontId="4" fillId="33" borderId="0" xfId="0" applyFont="1" applyFill="1" applyAlignment="1">
      <alignment horizontal="center" vertical="center"/>
    </xf>
    <xf numFmtId="0" fontId="2" fillId="35" borderId="10" xfId="0" applyFont="1" applyFill="1" applyBorder="1" applyAlignment="1">
      <alignment horizontal="justify" vertical="center" wrapText="1"/>
    </xf>
    <xf numFmtId="0" fontId="3" fillId="0" borderId="0" xfId="0" applyFont="1" applyAlignment="1">
      <alignment horizontal="center"/>
    </xf>
    <xf numFmtId="0" fontId="2" fillId="35" borderId="10" xfId="0" applyFont="1" applyFill="1" applyBorder="1" applyAlignment="1">
      <alignment horizontal="center" vertical="center" wrapText="1"/>
    </xf>
    <xf numFmtId="174" fontId="2" fillId="36" borderId="20" xfId="43" applyNumberFormat="1" applyFont="1" applyFill="1" applyBorder="1" applyAlignment="1">
      <alignment horizontal="center" vertical="center" wrapText="1"/>
    </xf>
    <xf numFmtId="174" fontId="10" fillId="33" borderId="45" xfId="43" applyNumberFormat="1" applyFont="1" applyFill="1" applyBorder="1" applyAlignment="1">
      <alignment/>
    </xf>
    <xf numFmtId="174" fontId="10" fillId="33" borderId="46" xfId="43" applyNumberFormat="1" applyFont="1" applyFill="1" applyBorder="1" applyAlignment="1">
      <alignment/>
    </xf>
    <xf numFmtId="0" fontId="2" fillId="35" borderId="10" xfId="0" applyFont="1" applyFill="1" applyBorder="1" applyAlignment="1">
      <alignment vertical="center" wrapText="1"/>
    </xf>
    <xf numFmtId="174" fontId="2" fillId="36" borderId="46" xfId="43" applyNumberFormat="1"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47" xfId="0" applyFont="1" applyFill="1" applyBorder="1" applyAlignment="1">
      <alignment horizontal="center" vertical="center" wrapText="1"/>
    </xf>
    <xf numFmtId="0" fontId="5" fillId="33" borderId="10" xfId="0" applyFont="1" applyFill="1" applyBorder="1" applyAlignment="1">
      <alignment vertical="center" wrapText="1"/>
    </xf>
    <xf numFmtId="174" fontId="2" fillId="36" borderId="20" xfId="43" applyNumberFormat="1" applyFont="1" applyFill="1" applyBorder="1" applyAlignment="1">
      <alignment horizontal="center" vertical="center" wrapText="1"/>
    </xf>
    <xf numFmtId="0" fontId="11" fillId="33" borderId="17" xfId="0" applyFont="1" applyFill="1" applyBorder="1" applyAlignment="1">
      <alignment horizontal="center"/>
    </xf>
    <xf numFmtId="0" fontId="4" fillId="33" borderId="1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3" fontId="7" fillId="33" borderId="19"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0" fontId="11" fillId="33" borderId="0" xfId="0" applyFont="1" applyFill="1" applyBorder="1" applyAlignment="1">
      <alignment horizontal="left" wrapText="1"/>
    </xf>
    <xf numFmtId="0" fontId="7" fillId="33" borderId="0" xfId="0" applyFont="1" applyFill="1" applyAlignment="1">
      <alignment horizontal="center"/>
    </xf>
    <xf numFmtId="0" fontId="7" fillId="33" borderId="1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11" fillId="33" borderId="30"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0" xfId="0" applyFont="1" applyFill="1" applyAlignment="1">
      <alignment horizontal="center"/>
    </xf>
    <xf numFmtId="0" fontId="4" fillId="33" borderId="10" xfId="0" applyFont="1" applyFill="1" applyBorder="1" applyAlignment="1">
      <alignment horizontal="justify" vertical="center" wrapText="1"/>
    </xf>
    <xf numFmtId="0" fontId="11" fillId="33" borderId="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7" fillId="33" borderId="15"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27" xfId="0" applyFont="1" applyFill="1" applyBorder="1" applyAlignment="1">
      <alignment horizontal="center" vertical="center" wrapText="1"/>
    </xf>
    <xf numFmtId="0" fontId="4" fillId="33" borderId="0" xfId="0" applyFont="1" applyFill="1" applyAlignment="1">
      <alignment horizontal="center"/>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11" fillId="33" borderId="0" xfId="0" applyFont="1" applyFill="1" applyBorder="1" applyAlignment="1">
      <alignment horizontal="center"/>
    </xf>
    <xf numFmtId="174" fontId="7" fillId="0" borderId="48" xfId="43" applyNumberFormat="1" applyFont="1" applyBorder="1" applyAlignment="1">
      <alignment horizontal="center" vertical="center" wrapText="1"/>
    </xf>
    <xf numFmtId="174" fontId="7" fillId="0" borderId="49" xfId="43" applyNumberFormat="1" applyFont="1" applyBorder="1" applyAlignment="1">
      <alignment horizontal="center" vertical="center" wrapText="1"/>
    </xf>
    <xf numFmtId="0" fontId="11" fillId="0" borderId="17" xfId="0" applyFont="1" applyBorder="1" applyAlignment="1">
      <alignment horizontal="center"/>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15" xfId="0" applyFont="1" applyBorder="1" applyAlignment="1">
      <alignment horizontal="center" vertical="center" wrapText="1"/>
    </xf>
    <xf numFmtId="174" fontId="7" fillId="0" borderId="19" xfId="43" applyNumberFormat="1" applyFont="1" applyBorder="1" applyAlignment="1">
      <alignment horizontal="center" vertical="center" wrapText="1"/>
    </xf>
    <xf numFmtId="174" fontId="7" fillId="0" borderId="27" xfId="43" applyNumberFormat="1"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center" vertical="center" wrapText="1"/>
    </xf>
    <xf numFmtId="0" fontId="4" fillId="0" borderId="0" xfId="0" applyFont="1" applyAlignment="1">
      <alignment horizontal="center" vertical="center"/>
    </xf>
    <xf numFmtId="174" fontId="7" fillId="0" borderId="16" xfId="43" applyNumberFormat="1" applyFont="1" applyBorder="1" applyAlignment="1">
      <alignment horizontal="center" vertical="center" wrapText="1"/>
    </xf>
    <xf numFmtId="0" fontId="7" fillId="0" borderId="10" xfId="0" applyFont="1" applyBorder="1" applyAlignment="1">
      <alignment horizontal="justify" vertical="center" wrapText="1"/>
    </xf>
    <xf numFmtId="174" fontId="7" fillId="0" borderId="22" xfId="43" applyNumberFormat="1" applyFont="1" applyBorder="1" applyAlignment="1">
      <alignment horizontal="center" vertical="center" wrapText="1"/>
    </xf>
    <xf numFmtId="174" fontId="7" fillId="0" borderId="47" xfId="43"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33" borderId="32"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4" xfId="0" applyFont="1" applyFill="1" applyBorder="1" applyAlignment="1">
      <alignment horizontal="left" vertical="center"/>
    </xf>
    <xf numFmtId="4" fontId="7" fillId="33" borderId="32" xfId="0" applyNumberFormat="1" applyFont="1" applyFill="1" applyBorder="1" applyAlignment="1">
      <alignment horizontal="left" vertical="center"/>
    </xf>
    <xf numFmtId="4" fontId="7" fillId="33" borderId="33" xfId="0" applyNumberFormat="1" applyFont="1" applyFill="1" applyBorder="1" applyAlignment="1">
      <alignment horizontal="left" vertical="center"/>
    </xf>
    <xf numFmtId="4" fontId="7" fillId="33" borderId="34" xfId="0" applyNumberFormat="1" applyFont="1" applyFill="1" applyBorder="1" applyAlignment="1">
      <alignment horizontal="left" vertical="center"/>
    </xf>
    <xf numFmtId="0" fontId="3" fillId="0" borderId="0" xfId="0" applyFont="1" applyAlignment="1">
      <alignment horizontal="center" wrapText="1"/>
    </xf>
    <xf numFmtId="0" fontId="6" fillId="33" borderId="0" xfId="0" applyFont="1" applyFill="1" applyBorder="1" applyAlignment="1">
      <alignment horizontal="center"/>
    </xf>
    <xf numFmtId="0" fontId="81" fillId="0" borderId="10" xfId="0" applyFont="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2" xfId="45"/>
    <cellStyle name="Comma 2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3</xdr:row>
      <xdr:rowOff>104775</xdr:rowOff>
    </xdr:from>
    <xdr:to>
      <xdr:col>8</xdr:col>
      <xdr:colOff>714375</xdr:colOff>
      <xdr:row>3</xdr:row>
      <xdr:rowOff>104775</xdr:rowOff>
    </xdr:to>
    <xdr:sp>
      <xdr:nvSpPr>
        <xdr:cNvPr id="1" name="Line 371"/>
        <xdr:cNvSpPr>
          <a:spLocks/>
        </xdr:cNvSpPr>
      </xdr:nvSpPr>
      <xdr:spPr>
        <a:xfrm>
          <a:off x="6534150" y="790575"/>
          <a:ext cx="360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4</xdr:row>
      <xdr:rowOff>76200</xdr:rowOff>
    </xdr:from>
    <xdr:to>
      <xdr:col>4</xdr:col>
      <xdr:colOff>2838450</xdr:colOff>
      <xdr:row>4</xdr:row>
      <xdr:rowOff>76200</xdr:rowOff>
    </xdr:to>
    <xdr:sp>
      <xdr:nvSpPr>
        <xdr:cNvPr id="1" name="Line 111"/>
        <xdr:cNvSpPr>
          <a:spLocks/>
        </xdr:cNvSpPr>
      </xdr:nvSpPr>
      <xdr:spPr>
        <a:xfrm>
          <a:off x="4600575" y="9334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1276350</xdr:colOff>
      <xdr:row>4</xdr:row>
      <xdr:rowOff>114300</xdr:rowOff>
    </xdr:from>
    <xdr:to>
      <xdr:col>6</xdr:col>
      <xdr:colOff>428625</xdr:colOff>
      <xdr:row>4</xdr:row>
      <xdr:rowOff>114300</xdr:rowOff>
    </xdr:to>
    <xdr:sp>
      <xdr:nvSpPr>
        <xdr:cNvPr id="1" name="Line 111"/>
        <xdr:cNvSpPr>
          <a:spLocks/>
        </xdr:cNvSpPr>
      </xdr:nvSpPr>
      <xdr:spPr>
        <a:xfrm>
          <a:off x="4219575" y="100965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3009900</xdr:colOff>
      <xdr:row>4</xdr:row>
      <xdr:rowOff>66675</xdr:rowOff>
    </xdr:from>
    <xdr:to>
      <xdr:col>4</xdr:col>
      <xdr:colOff>4400550</xdr:colOff>
      <xdr:row>4</xdr:row>
      <xdr:rowOff>66675</xdr:rowOff>
    </xdr:to>
    <xdr:sp>
      <xdr:nvSpPr>
        <xdr:cNvPr id="1" name="Line 111"/>
        <xdr:cNvSpPr>
          <a:spLocks/>
        </xdr:cNvSpPr>
      </xdr:nvSpPr>
      <xdr:spPr>
        <a:xfrm>
          <a:off x="7296150" y="92392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1733550</xdr:colOff>
      <xdr:row>4</xdr:row>
      <xdr:rowOff>85725</xdr:rowOff>
    </xdr:from>
    <xdr:to>
      <xdr:col>5</xdr:col>
      <xdr:colOff>142875</xdr:colOff>
      <xdr:row>4</xdr:row>
      <xdr:rowOff>85725</xdr:rowOff>
    </xdr:to>
    <xdr:sp>
      <xdr:nvSpPr>
        <xdr:cNvPr id="1" name="Line 111"/>
        <xdr:cNvSpPr>
          <a:spLocks/>
        </xdr:cNvSpPr>
      </xdr:nvSpPr>
      <xdr:spPr>
        <a:xfrm>
          <a:off x="4791075" y="80010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4</xdr:row>
      <xdr:rowOff>85725</xdr:rowOff>
    </xdr:from>
    <xdr:to>
      <xdr:col>4</xdr:col>
      <xdr:colOff>2524125</xdr:colOff>
      <xdr:row>4</xdr:row>
      <xdr:rowOff>85725</xdr:rowOff>
    </xdr:to>
    <xdr:sp>
      <xdr:nvSpPr>
        <xdr:cNvPr id="1" name="Line 111"/>
        <xdr:cNvSpPr>
          <a:spLocks/>
        </xdr:cNvSpPr>
      </xdr:nvSpPr>
      <xdr:spPr>
        <a:xfrm>
          <a:off x="4324350" y="80010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1981200</xdr:colOff>
      <xdr:row>5</xdr:row>
      <xdr:rowOff>85725</xdr:rowOff>
    </xdr:from>
    <xdr:to>
      <xdr:col>4</xdr:col>
      <xdr:colOff>3381375</xdr:colOff>
      <xdr:row>5</xdr:row>
      <xdr:rowOff>85725</xdr:rowOff>
    </xdr:to>
    <xdr:sp>
      <xdr:nvSpPr>
        <xdr:cNvPr id="1" name="Line 111"/>
        <xdr:cNvSpPr>
          <a:spLocks/>
        </xdr:cNvSpPr>
      </xdr:nvSpPr>
      <xdr:spPr>
        <a:xfrm>
          <a:off x="4467225" y="962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4</xdr:row>
      <xdr:rowOff>66675</xdr:rowOff>
    </xdr:from>
    <xdr:to>
      <xdr:col>4</xdr:col>
      <xdr:colOff>2781300</xdr:colOff>
      <xdr:row>4</xdr:row>
      <xdr:rowOff>66675</xdr:rowOff>
    </xdr:to>
    <xdr:sp>
      <xdr:nvSpPr>
        <xdr:cNvPr id="1" name="Line 111"/>
        <xdr:cNvSpPr>
          <a:spLocks/>
        </xdr:cNvSpPr>
      </xdr:nvSpPr>
      <xdr:spPr>
        <a:xfrm>
          <a:off x="4495800" y="9334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1333500</xdr:colOff>
      <xdr:row>3</xdr:row>
      <xdr:rowOff>66675</xdr:rowOff>
    </xdr:from>
    <xdr:to>
      <xdr:col>7</xdr:col>
      <xdr:colOff>1495425</xdr:colOff>
      <xdr:row>3</xdr:row>
      <xdr:rowOff>66675</xdr:rowOff>
    </xdr:to>
    <xdr:sp>
      <xdr:nvSpPr>
        <xdr:cNvPr id="1" name="Line 111"/>
        <xdr:cNvSpPr>
          <a:spLocks/>
        </xdr:cNvSpPr>
      </xdr:nvSpPr>
      <xdr:spPr>
        <a:xfrm>
          <a:off x="3590925" y="63817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ra%20soat\Bac%20Son\B&#7855;c%20S&#417;n_%20t&#7893;ng%20h&#7907;p%20thi&#7871;t%20b&#7883;%20l&#7899;p%207%20k&#232;m%20theo%20CV%20(th&#225;ng%205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wnload\Bieu%201.Danh%20muc%20TBDHTT%20lop%207%20lan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xz"/>
      <sheetName val="TBDH lop 7"/>
      <sheetName val="LS và Địa lý"/>
      <sheetName val="KHTN"/>
      <sheetName val="GDTC"/>
      <sheetName val="Nghệ thuật"/>
      <sheetName val="HĐTN"/>
    </sheetNames>
    <sheetDataSet>
      <sheetData sheetId="1">
        <row r="14">
          <cell r="C14">
            <v>2</v>
          </cell>
          <cell r="E14">
            <v>1</v>
          </cell>
        </row>
        <row r="15">
          <cell r="E15">
            <v>1</v>
          </cell>
        </row>
        <row r="16">
          <cell r="E16">
            <v>1</v>
          </cell>
        </row>
        <row r="17">
          <cell r="E17">
            <v>1</v>
          </cell>
        </row>
        <row r="18">
          <cell r="E18">
            <v>1</v>
          </cell>
        </row>
        <row r="19">
          <cell r="E19">
            <v>1</v>
          </cell>
        </row>
        <row r="20">
          <cell r="E20">
            <v>1</v>
          </cell>
        </row>
        <row r="21">
          <cell r="E21">
            <v>1</v>
          </cell>
        </row>
        <row r="22">
          <cell r="E22">
            <v>1</v>
          </cell>
        </row>
        <row r="23">
          <cell r="E23">
            <v>1</v>
          </cell>
        </row>
        <row r="24">
          <cell r="E24">
            <v>1</v>
          </cell>
        </row>
        <row r="25">
          <cell r="E25">
            <v>1</v>
          </cell>
        </row>
        <row r="26">
          <cell r="E26">
            <v>1</v>
          </cell>
        </row>
        <row r="27">
          <cell r="E27">
            <v>1</v>
          </cell>
        </row>
        <row r="28">
          <cell r="E28">
            <v>1</v>
          </cell>
        </row>
        <row r="29">
          <cell r="E29">
            <v>1</v>
          </cell>
        </row>
        <row r="30">
          <cell r="E30">
            <v>1</v>
          </cell>
        </row>
        <row r="31">
          <cell r="E31">
            <v>1</v>
          </cell>
        </row>
        <row r="32">
          <cell r="E3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xz"/>
      <sheetName val="results"/>
      <sheetName val="results_2"/>
      <sheetName val="results_3"/>
      <sheetName val="results_4"/>
      <sheetName val="results_5"/>
      <sheetName val="results_6"/>
      <sheetName val="Bieu 1.TBDH lop 7"/>
      <sheetName val="1.1.LSDL- Đly phan theo Lop"/>
      <sheetName val="1.2.LSĐL-ĐLy phan theo truong"/>
      <sheetName val="LS và Địa lý"/>
      <sheetName val="1.3.KHTN"/>
      <sheetName val="1.4.GDTC Phân theo trường"/>
      <sheetName val="1.5.GDTC phân theo lớp"/>
      <sheetName val="1.6.Nghệ thuật"/>
      <sheetName val="1.7.HĐTN"/>
      <sheetName val="1.8.Dự toán "/>
    </sheetNames>
    <sheetDataSet>
      <sheetData sheetId="7">
        <row r="12">
          <cell r="E12">
            <v>36665162000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256"/>
  <sheetViews>
    <sheetView showZeros="0" zoomScale="75" zoomScaleNormal="75" zoomScalePageLayoutView="0" workbookViewId="0" topLeftCell="A1">
      <pane ySplit="11" topLeftCell="A18" activePane="bottomLeft" state="frozen"/>
      <selection pane="topLeft" activeCell="A1" sqref="A1"/>
      <selection pane="bottomLeft" activeCell="E6" sqref="E6:E10"/>
    </sheetView>
  </sheetViews>
  <sheetFormatPr defaultColWidth="5.7109375" defaultRowHeight="15"/>
  <cols>
    <col min="1" max="1" width="8.28125" style="235" customWidth="1"/>
    <col min="2" max="2" width="60.28125" style="162" customWidth="1"/>
    <col min="3" max="3" width="8.57421875" style="162" customWidth="1"/>
    <col min="4" max="4" width="11.7109375" style="232" customWidth="1"/>
    <col min="5" max="5" width="12.8515625" style="162" customWidth="1"/>
    <col min="6" max="6" width="16.421875" style="162" customWidth="1"/>
    <col min="7" max="7" width="12.57421875" style="162" customWidth="1"/>
    <col min="8" max="8" width="10.7109375" style="162" customWidth="1"/>
    <col min="9" max="9" width="15.7109375" style="162" customWidth="1"/>
    <col min="10" max="10" width="15.57421875" style="162" customWidth="1"/>
    <col min="11" max="11" width="22.8515625" style="162" customWidth="1"/>
    <col min="12" max="12" width="14.7109375" style="162" customWidth="1"/>
    <col min="13" max="13" width="14.421875" style="162" customWidth="1"/>
    <col min="14" max="14" width="13.57421875" style="162" customWidth="1"/>
    <col min="15" max="15" width="12.28125" style="162" customWidth="1"/>
    <col min="16" max="222" width="11.8515625" style="162" customWidth="1"/>
    <col min="223" max="223" width="6.8515625" style="162" customWidth="1"/>
    <col min="224" max="224" width="36.8515625" style="162" customWidth="1"/>
    <col min="225" max="225" width="5.7109375" style="162" customWidth="1"/>
    <col min="226" max="226" width="7.28125" style="162" customWidth="1"/>
    <col min="227" max="227" width="6.421875" style="162" customWidth="1"/>
    <col min="228" max="228" width="6.8515625" style="162" customWidth="1"/>
    <col min="229" max="229" width="8.57421875" style="162" customWidth="1"/>
    <col min="230" max="230" width="6.57421875" style="162" customWidth="1"/>
    <col min="231" max="231" width="7.7109375" style="162" customWidth="1"/>
    <col min="232" max="232" width="11.140625" style="162" customWidth="1"/>
    <col min="233" max="233" width="8.57421875" style="162" customWidth="1"/>
    <col min="234" max="234" width="8.7109375" style="162" customWidth="1"/>
    <col min="235" max="235" width="10.28125" style="162" customWidth="1"/>
    <col min="236" max="236" width="8.8515625" style="162" customWidth="1"/>
    <col min="237" max="16384" width="5.7109375" style="162" customWidth="1"/>
  </cols>
  <sheetData>
    <row r="1" spans="1:15" ht="26.25" customHeight="1">
      <c r="A1" s="325" t="s">
        <v>606</v>
      </c>
      <c r="B1" s="325"/>
      <c r="C1" s="325"/>
      <c r="D1" s="325"/>
      <c r="E1" s="325"/>
      <c r="F1" s="325"/>
      <c r="G1" s="325"/>
      <c r="H1" s="325"/>
      <c r="I1" s="325"/>
      <c r="J1" s="325"/>
      <c r="K1" s="325"/>
      <c r="L1" s="325"/>
      <c r="M1" s="325"/>
      <c r="N1" s="325"/>
      <c r="O1" s="325"/>
    </row>
    <row r="2" spans="1:15" ht="27.75" customHeight="1">
      <c r="A2" s="331" t="s">
        <v>618</v>
      </c>
      <c r="B2" s="331"/>
      <c r="C2" s="331"/>
      <c r="D2" s="331"/>
      <c r="E2" s="331"/>
      <c r="F2" s="331"/>
      <c r="G2" s="331"/>
      <c r="H2" s="331"/>
      <c r="I2" s="331"/>
      <c r="J2" s="331"/>
      <c r="K2" s="331"/>
      <c r="L2" s="331"/>
      <c r="M2" s="331"/>
      <c r="N2" s="331"/>
      <c r="O2" s="331"/>
    </row>
    <row r="3" spans="1:15" ht="18" customHeight="1" hidden="1">
      <c r="A3" s="332" t="s">
        <v>619</v>
      </c>
      <c r="B3" s="332"/>
      <c r="C3" s="332"/>
      <c r="D3" s="332"/>
      <c r="E3" s="332"/>
      <c r="F3" s="332"/>
      <c r="G3" s="332"/>
      <c r="H3" s="332"/>
      <c r="I3" s="332"/>
      <c r="J3" s="332"/>
      <c r="K3" s="332"/>
      <c r="L3" s="332"/>
      <c r="M3" s="332"/>
      <c r="N3" s="332"/>
      <c r="O3" s="332"/>
    </row>
    <row r="4" spans="1:16" ht="30.75" customHeight="1">
      <c r="A4" s="332" t="s">
        <v>605</v>
      </c>
      <c r="B4" s="332"/>
      <c r="C4" s="332"/>
      <c r="D4" s="332"/>
      <c r="E4" s="332"/>
      <c r="F4" s="332"/>
      <c r="G4" s="332"/>
      <c r="H4" s="332"/>
      <c r="I4" s="332"/>
      <c r="J4" s="332"/>
      <c r="K4" s="332"/>
      <c r="L4" s="332"/>
      <c r="M4" s="332"/>
      <c r="N4" s="332"/>
      <c r="O4" s="332"/>
      <c r="P4" s="163"/>
    </row>
    <row r="5" spans="1:16" s="165" customFormat="1" ht="24.75" customHeight="1">
      <c r="A5" s="326" t="s">
        <v>246</v>
      </c>
      <c r="B5" s="326" t="s">
        <v>247</v>
      </c>
      <c r="C5" s="329" t="s">
        <v>595</v>
      </c>
      <c r="D5" s="329"/>
      <c r="E5" s="329"/>
      <c r="F5" s="329"/>
      <c r="G5" s="329"/>
      <c r="H5" s="329"/>
      <c r="I5" s="329"/>
      <c r="J5" s="329"/>
      <c r="K5" s="329"/>
      <c r="L5" s="329"/>
      <c r="M5" s="329"/>
      <c r="N5" s="329"/>
      <c r="O5" s="322" t="s">
        <v>283</v>
      </c>
      <c r="P5" s="164"/>
    </row>
    <row r="6" spans="1:15" s="166" customFormat="1" ht="26.25" customHeight="1">
      <c r="A6" s="327"/>
      <c r="B6" s="327"/>
      <c r="C6" s="324" t="s">
        <v>262</v>
      </c>
      <c r="D6" s="324"/>
      <c r="E6" s="330" t="s">
        <v>315</v>
      </c>
      <c r="F6" s="330" t="s">
        <v>280</v>
      </c>
      <c r="G6" s="330"/>
      <c r="H6" s="330"/>
      <c r="I6" s="330"/>
      <c r="J6" s="330"/>
      <c r="K6" s="330"/>
      <c r="L6" s="330"/>
      <c r="M6" s="330"/>
      <c r="N6" s="330"/>
      <c r="O6" s="322"/>
    </row>
    <row r="7" spans="1:15" s="166" customFormat="1" ht="27.75" customHeight="1">
      <c r="A7" s="327"/>
      <c r="B7" s="327"/>
      <c r="C7" s="322" t="s">
        <v>263</v>
      </c>
      <c r="D7" s="323" t="s">
        <v>264</v>
      </c>
      <c r="E7" s="330"/>
      <c r="F7" s="322" t="s">
        <v>278</v>
      </c>
      <c r="G7" s="322" t="s">
        <v>596</v>
      </c>
      <c r="H7" s="322"/>
      <c r="I7" s="322"/>
      <c r="J7" s="322" t="s">
        <v>279</v>
      </c>
      <c r="K7" s="322"/>
      <c r="L7" s="322" t="s">
        <v>597</v>
      </c>
      <c r="M7" s="330"/>
      <c r="N7" s="322" t="s">
        <v>290</v>
      </c>
      <c r="O7" s="322"/>
    </row>
    <row r="8" spans="1:15" ht="54.75" customHeight="1">
      <c r="A8" s="327"/>
      <c r="B8" s="327"/>
      <c r="C8" s="322"/>
      <c r="D8" s="323"/>
      <c r="E8" s="330"/>
      <c r="F8" s="322"/>
      <c r="G8" s="322" t="s">
        <v>599</v>
      </c>
      <c r="H8" s="322" t="s">
        <v>600</v>
      </c>
      <c r="I8" s="322"/>
      <c r="J8" s="322"/>
      <c r="K8" s="322"/>
      <c r="L8" s="322" t="s">
        <v>281</v>
      </c>
      <c r="M8" s="322" t="s">
        <v>282</v>
      </c>
      <c r="N8" s="322"/>
      <c r="O8" s="322"/>
    </row>
    <row r="9" spans="1:15" ht="1.5" customHeight="1">
      <c r="A9" s="327"/>
      <c r="B9" s="327"/>
      <c r="C9" s="322"/>
      <c r="D9" s="323"/>
      <c r="E9" s="330"/>
      <c r="F9" s="322"/>
      <c r="G9" s="322"/>
      <c r="H9" s="322"/>
      <c r="I9" s="322"/>
      <c r="J9" s="322"/>
      <c r="K9" s="322"/>
      <c r="L9" s="322"/>
      <c r="M9" s="322"/>
      <c r="N9" s="322"/>
      <c r="O9" s="322"/>
    </row>
    <row r="10" spans="1:15" ht="48" customHeight="1">
      <c r="A10" s="328"/>
      <c r="B10" s="328"/>
      <c r="C10" s="322"/>
      <c r="D10" s="323"/>
      <c r="E10" s="330"/>
      <c r="F10" s="239" t="s">
        <v>268</v>
      </c>
      <c r="G10" s="239" t="s">
        <v>265</v>
      </c>
      <c r="H10" s="239" t="s">
        <v>265</v>
      </c>
      <c r="I10" s="243" t="s">
        <v>598</v>
      </c>
      <c r="J10" s="239" t="s">
        <v>265</v>
      </c>
      <c r="K10" s="239" t="s">
        <v>289</v>
      </c>
      <c r="L10" s="239" t="s">
        <v>291</v>
      </c>
      <c r="M10" s="239" t="s">
        <v>291</v>
      </c>
      <c r="N10" s="239" t="s">
        <v>265</v>
      </c>
      <c r="O10" s="322"/>
    </row>
    <row r="11" spans="1:15" ht="31.5" customHeight="1">
      <c r="A11" s="167" t="s">
        <v>15</v>
      </c>
      <c r="B11" s="167" t="s">
        <v>17</v>
      </c>
      <c r="C11" s="236" t="s">
        <v>31</v>
      </c>
      <c r="D11" s="240" t="s">
        <v>266</v>
      </c>
      <c r="E11" s="236" t="s">
        <v>292</v>
      </c>
      <c r="F11" s="236">
        <v>2</v>
      </c>
      <c r="G11" s="236">
        <v>3</v>
      </c>
      <c r="H11" s="236">
        <v>4</v>
      </c>
      <c r="I11" s="236">
        <v>5</v>
      </c>
      <c r="J11" s="236">
        <v>6</v>
      </c>
      <c r="K11" s="236">
        <v>7</v>
      </c>
      <c r="L11" s="236">
        <v>8</v>
      </c>
      <c r="M11" s="236">
        <v>9</v>
      </c>
      <c r="N11" s="236">
        <v>10</v>
      </c>
      <c r="O11" s="168">
        <v>11</v>
      </c>
    </row>
    <row r="12" spans="1:15" ht="114.75" customHeight="1">
      <c r="A12" s="170"/>
      <c r="B12" s="171" t="s">
        <v>308</v>
      </c>
      <c r="C12" s="320"/>
      <c r="D12" s="321"/>
      <c r="E12" s="241">
        <f>SUM(F12:N12)</f>
        <v>36665162000</v>
      </c>
      <c r="F12" s="242">
        <f aca="true" t="shared" si="0" ref="F12:N12">+F14*F13</f>
        <v>266760000</v>
      </c>
      <c r="G12" s="242">
        <f t="shared" si="0"/>
        <v>152750000</v>
      </c>
      <c r="H12" s="242">
        <f t="shared" si="0"/>
        <v>116325000</v>
      </c>
      <c r="I12" s="242">
        <f>I13*I14</f>
        <v>470400000</v>
      </c>
      <c r="J12" s="242">
        <f t="shared" si="0"/>
        <v>848350000</v>
      </c>
      <c r="K12" s="242">
        <f>K13*K14</f>
        <v>1319360000</v>
      </c>
      <c r="L12" s="242">
        <f t="shared" si="0"/>
        <v>4506177000</v>
      </c>
      <c r="M12" s="242">
        <f t="shared" si="0"/>
        <v>449460000</v>
      </c>
      <c r="N12" s="242">
        <f t="shared" si="0"/>
        <v>28535580000</v>
      </c>
      <c r="O12" s="172"/>
    </row>
    <row r="13" spans="1:15" ht="102.75" customHeight="1">
      <c r="A13" s="170"/>
      <c r="B13" s="170" t="s">
        <v>267</v>
      </c>
      <c r="C13" s="173"/>
      <c r="D13" s="174"/>
      <c r="E13" s="175"/>
      <c r="F13" s="238">
        <f>'8.HĐTN'!K9</f>
        <v>1080000</v>
      </c>
      <c r="G13" s="238">
        <f>'2.LSDL- Đly phan theo Lop'!K8</f>
        <v>650000</v>
      </c>
      <c r="H13" s="238">
        <f>'2.LSDL- Đly phan theo Lop'!K18</f>
        <v>495000</v>
      </c>
      <c r="I13" s="238">
        <f>'3.LSĐL-ĐLy phan theo truong'!K8</f>
        <v>2100000</v>
      </c>
      <c r="J13" s="238">
        <f>'6.GDTC phân theo lớp'!K8</f>
        <v>3610000</v>
      </c>
      <c r="K13" s="238">
        <f>'5.GDTC Phân theo trường'!K9</f>
        <v>5890000</v>
      </c>
      <c r="L13" s="238">
        <f>'7.Nghệ thuật'!K10</f>
        <v>19851000</v>
      </c>
      <c r="M13" s="238">
        <f>'7.Nghệ thuật'!K20</f>
        <v>1980000</v>
      </c>
      <c r="N13" s="238">
        <f>'4.KHTN'!K26+'4.KHTN'!K9</f>
        <v>121428000</v>
      </c>
      <c r="O13" s="172"/>
    </row>
    <row r="14" spans="1:15" ht="21.75" customHeight="1">
      <c r="A14" s="176"/>
      <c r="B14" s="177" t="s">
        <v>366</v>
      </c>
      <c r="C14" s="178">
        <f>C15+C240</f>
        <v>454</v>
      </c>
      <c r="D14" s="179">
        <f>D15+D240</f>
        <v>15002</v>
      </c>
      <c r="E14" s="179"/>
      <c r="F14" s="178">
        <f aca="true" t="shared" si="1" ref="F14:N14">F15+F240</f>
        <v>247</v>
      </c>
      <c r="G14" s="178">
        <f t="shared" si="1"/>
        <v>235</v>
      </c>
      <c r="H14" s="178">
        <f t="shared" si="1"/>
        <v>235</v>
      </c>
      <c r="I14" s="178">
        <f t="shared" si="1"/>
        <v>224</v>
      </c>
      <c r="J14" s="178">
        <f t="shared" si="1"/>
        <v>235</v>
      </c>
      <c r="K14" s="178">
        <f t="shared" si="1"/>
        <v>224</v>
      </c>
      <c r="L14" s="178">
        <f t="shared" si="1"/>
        <v>227</v>
      </c>
      <c r="M14" s="178">
        <f t="shared" si="1"/>
        <v>227</v>
      </c>
      <c r="N14" s="178">
        <f t="shared" si="1"/>
        <v>235</v>
      </c>
      <c r="O14" s="172"/>
    </row>
    <row r="15" spans="1:15" ht="21.75" customHeight="1">
      <c r="A15" s="180" t="s">
        <v>15</v>
      </c>
      <c r="B15" s="181" t="s">
        <v>355</v>
      </c>
      <c r="C15" s="178">
        <f>C16+C35+C55+C77+C98+C110+C138+C165+C190+C200+C218</f>
        <v>433</v>
      </c>
      <c r="D15" s="179">
        <f>D16+D35+D55+D77+D98+D110+D138+D165+D190+D200+D218</f>
        <v>14384</v>
      </c>
      <c r="E15" s="179"/>
      <c r="F15" s="178">
        <f aca="true" t="shared" si="2" ref="F15:N15">F16+F35+F55+F77+F98+F110+F138+F165+F190+F200+F218</f>
        <v>236</v>
      </c>
      <c r="G15" s="178">
        <f t="shared" si="2"/>
        <v>224</v>
      </c>
      <c r="H15" s="178">
        <f t="shared" si="2"/>
        <v>224</v>
      </c>
      <c r="I15" s="178">
        <f t="shared" si="2"/>
        <v>213</v>
      </c>
      <c r="J15" s="178">
        <f t="shared" si="2"/>
        <v>224</v>
      </c>
      <c r="K15" s="178">
        <f t="shared" si="2"/>
        <v>213</v>
      </c>
      <c r="L15" s="178">
        <f t="shared" si="2"/>
        <v>216</v>
      </c>
      <c r="M15" s="178">
        <f t="shared" si="2"/>
        <v>216</v>
      </c>
      <c r="N15" s="178">
        <f t="shared" si="2"/>
        <v>224</v>
      </c>
      <c r="O15" s="172"/>
    </row>
    <row r="16" spans="1:15" s="184" customFormat="1" ht="21.75" customHeight="1">
      <c r="A16" s="283" t="s">
        <v>8</v>
      </c>
      <c r="B16" s="284" t="s">
        <v>356</v>
      </c>
      <c r="C16" s="182">
        <f>SUM(C17:C34)</f>
        <v>35</v>
      </c>
      <c r="D16" s="285">
        <f>SUM(D17:D34)</f>
        <v>1172</v>
      </c>
      <c r="E16" s="182"/>
      <c r="F16" s="182">
        <f aca="true" t="shared" si="3" ref="F16:N16">SUM(F17:F34)</f>
        <v>18</v>
      </c>
      <c r="G16" s="182">
        <f t="shared" si="3"/>
        <v>18</v>
      </c>
      <c r="H16" s="182">
        <f t="shared" si="3"/>
        <v>18</v>
      </c>
      <c r="I16" s="182">
        <f t="shared" si="3"/>
        <v>18</v>
      </c>
      <c r="J16" s="182">
        <f t="shared" si="3"/>
        <v>18</v>
      </c>
      <c r="K16" s="182">
        <f t="shared" si="3"/>
        <v>18</v>
      </c>
      <c r="L16" s="182">
        <f t="shared" si="3"/>
        <v>18</v>
      </c>
      <c r="M16" s="182">
        <f t="shared" si="3"/>
        <v>18</v>
      </c>
      <c r="N16" s="182">
        <f t="shared" si="3"/>
        <v>18</v>
      </c>
      <c r="O16" s="183"/>
    </row>
    <row r="17" spans="1:16" ht="17.25" customHeight="1">
      <c r="A17" s="203">
        <v>1</v>
      </c>
      <c r="B17" s="202" t="s">
        <v>586</v>
      </c>
      <c r="C17" s="185">
        <v>2</v>
      </c>
      <c r="D17" s="189">
        <v>55</v>
      </c>
      <c r="E17" s="185"/>
      <c r="F17" s="186">
        <v>1</v>
      </c>
      <c r="G17" s="186">
        <v>1</v>
      </c>
      <c r="H17" s="186">
        <v>1</v>
      </c>
      <c r="I17" s="186">
        <v>1</v>
      </c>
      <c r="J17" s="186">
        <v>1</v>
      </c>
      <c r="K17" s="186">
        <v>1</v>
      </c>
      <c r="L17" s="186">
        <v>1</v>
      </c>
      <c r="M17" s="186">
        <v>1</v>
      </c>
      <c r="N17" s="186">
        <v>1</v>
      </c>
      <c r="O17" s="187">
        <f>'[1]TBDH lop 7'!C14-C17</f>
        <v>0</v>
      </c>
      <c r="P17" s="188">
        <f>'[1]TBDH lop 7'!E14-F17</f>
        <v>0</v>
      </c>
    </row>
    <row r="18" spans="1:16" ht="18.75">
      <c r="A18" s="203">
        <v>2</v>
      </c>
      <c r="B18" s="202" t="s">
        <v>585</v>
      </c>
      <c r="C18" s="185">
        <v>2</v>
      </c>
      <c r="D18" s="189">
        <v>77</v>
      </c>
      <c r="E18" s="185"/>
      <c r="F18" s="186">
        <v>1</v>
      </c>
      <c r="G18" s="186">
        <v>1</v>
      </c>
      <c r="H18" s="186">
        <v>1</v>
      </c>
      <c r="I18" s="186">
        <v>1</v>
      </c>
      <c r="J18" s="186">
        <v>1</v>
      </c>
      <c r="K18" s="186">
        <v>1</v>
      </c>
      <c r="L18" s="186">
        <v>1</v>
      </c>
      <c r="M18" s="186">
        <v>1</v>
      </c>
      <c r="N18" s="186">
        <v>1</v>
      </c>
      <c r="O18" s="190"/>
      <c r="P18" s="188">
        <f>'[1]TBDH lop 7'!E15-F18</f>
        <v>0</v>
      </c>
    </row>
    <row r="19" spans="1:16" ht="18.75">
      <c r="A19" s="203">
        <v>3</v>
      </c>
      <c r="B19" s="202" t="s">
        <v>584</v>
      </c>
      <c r="C19" s="185">
        <v>2</v>
      </c>
      <c r="D19" s="189">
        <v>58</v>
      </c>
      <c r="E19" s="185"/>
      <c r="F19" s="186">
        <v>1</v>
      </c>
      <c r="G19" s="186">
        <v>1</v>
      </c>
      <c r="H19" s="186">
        <v>1</v>
      </c>
      <c r="I19" s="186">
        <v>1</v>
      </c>
      <c r="J19" s="186">
        <v>1</v>
      </c>
      <c r="K19" s="186">
        <v>1</v>
      </c>
      <c r="L19" s="186">
        <v>1</v>
      </c>
      <c r="M19" s="186">
        <v>1</v>
      </c>
      <c r="N19" s="186">
        <v>1</v>
      </c>
      <c r="O19" s="187"/>
      <c r="P19" s="188">
        <f>'[1]TBDH lop 7'!E16-F19</f>
        <v>0</v>
      </c>
    </row>
    <row r="20" spans="1:16" ht="18.75">
      <c r="A20" s="203">
        <v>4</v>
      </c>
      <c r="B20" s="202" t="s">
        <v>583</v>
      </c>
      <c r="C20" s="185">
        <v>2</v>
      </c>
      <c r="D20" s="189">
        <v>68</v>
      </c>
      <c r="E20" s="185"/>
      <c r="F20" s="186">
        <v>1</v>
      </c>
      <c r="G20" s="186">
        <v>1</v>
      </c>
      <c r="H20" s="186">
        <v>1</v>
      </c>
      <c r="I20" s="186">
        <v>1</v>
      </c>
      <c r="J20" s="186">
        <v>1</v>
      </c>
      <c r="K20" s="186">
        <v>1</v>
      </c>
      <c r="L20" s="186">
        <v>1</v>
      </c>
      <c r="M20" s="186">
        <v>1</v>
      </c>
      <c r="N20" s="186">
        <v>1</v>
      </c>
      <c r="O20" s="187"/>
      <c r="P20" s="188">
        <f>'[1]TBDH lop 7'!E17-F20</f>
        <v>0</v>
      </c>
    </row>
    <row r="21" spans="1:16" ht="18.75">
      <c r="A21" s="203">
        <v>5</v>
      </c>
      <c r="B21" s="202" t="s">
        <v>582</v>
      </c>
      <c r="C21" s="185">
        <v>3</v>
      </c>
      <c r="D21" s="189">
        <v>93</v>
      </c>
      <c r="E21" s="185"/>
      <c r="F21" s="186">
        <v>1</v>
      </c>
      <c r="G21" s="186">
        <v>1</v>
      </c>
      <c r="H21" s="186">
        <v>1</v>
      </c>
      <c r="I21" s="186">
        <v>1</v>
      </c>
      <c r="J21" s="186">
        <v>1</v>
      </c>
      <c r="K21" s="186">
        <v>1</v>
      </c>
      <c r="L21" s="186">
        <v>1</v>
      </c>
      <c r="M21" s="186">
        <v>1</v>
      </c>
      <c r="N21" s="186">
        <v>1</v>
      </c>
      <c r="O21" s="191"/>
      <c r="P21" s="188">
        <f>'[1]TBDH lop 7'!E18-F21</f>
        <v>0</v>
      </c>
    </row>
    <row r="22" spans="1:16" ht="18.75">
      <c r="A22" s="203">
        <v>6</v>
      </c>
      <c r="B22" s="202" t="s">
        <v>581</v>
      </c>
      <c r="C22" s="185">
        <v>1</v>
      </c>
      <c r="D22" s="189">
        <v>43</v>
      </c>
      <c r="E22" s="185"/>
      <c r="F22" s="186">
        <v>1</v>
      </c>
      <c r="G22" s="186">
        <v>1</v>
      </c>
      <c r="H22" s="186">
        <v>1</v>
      </c>
      <c r="I22" s="186">
        <v>1</v>
      </c>
      <c r="J22" s="186">
        <v>1</v>
      </c>
      <c r="K22" s="186">
        <v>1</v>
      </c>
      <c r="L22" s="186">
        <v>1</v>
      </c>
      <c r="M22" s="186">
        <v>1</v>
      </c>
      <c r="N22" s="186">
        <v>1</v>
      </c>
      <c r="O22" s="191"/>
      <c r="P22" s="188">
        <f>'[1]TBDH lop 7'!E19-F22</f>
        <v>0</v>
      </c>
    </row>
    <row r="23" spans="1:16" ht="18.75">
      <c r="A23" s="203">
        <v>7</v>
      </c>
      <c r="B23" s="202" t="s">
        <v>580</v>
      </c>
      <c r="C23" s="185">
        <v>2</v>
      </c>
      <c r="D23" s="189">
        <v>77</v>
      </c>
      <c r="E23" s="185"/>
      <c r="F23" s="186">
        <v>1</v>
      </c>
      <c r="G23" s="186">
        <v>1</v>
      </c>
      <c r="H23" s="186">
        <v>1</v>
      </c>
      <c r="I23" s="186">
        <v>1</v>
      </c>
      <c r="J23" s="186">
        <v>1</v>
      </c>
      <c r="K23" s="186">
        <v>1</v>
      </c>
      <c r="L23" s="186">
        <v>1</v>
      </c>
      <c r="M23" s="186">
        <v>1</v>
      </c>
      <c r="N23" s="186">
        <v>1</v>
      </c>
      <c r="O23" s="187"/>
      <c r="P23" s="188">
        <f>'[1]TBDH lop 7'!E20-F23</f>
        <v>0</v>
      </c>
    </row>
    <row r="24" spans="1:16" ht="18.75">
      <c r="A24" s="203">
        <v>8</v>
      </c>
      <c r="B24" s="202" t="s">
        <v>579</v>
      </c>
      <c r="C24" s="185">
        <v>3</v>
      </c>
      <c r="D24" s="189">
        <v>111</v>
      </c>
      <c r="E24" s="185"/>
      <c r="F24" s="186">
        <v>1</v>
      </c>
      <c r="G24" s="186">
        <v>1</v>
      </c>
      <c r="H24" s="186">
        <v>1</v>
      </c>
      <c r="I24" s="186">
        <v>1</v>
      </c>
      <c r="J24" s="186">
        <v>1</v>
      </c>
      <c r="K24" s="186">
        <v>1</v>
      </c>
      <c r="L24" s="186">
        <v>1</v>
      </c>
      <c r="M24" s="186">
        <v>1</v>
      </c>
      <c r="N24" s="186">
        <v>1</v>
      </c>
      <c r="O24" s="187"/>
      <c r="P24" s="188">
        <f>'[1]TBDH lop 7'!E21-F24</f>
        <v>0</v>
      </c>
    </row>
    <row r="25" spans="1:16" s="184" customFormat="1" ht="18.75">
      <c r="A25" s="203">
        <v>9</v>
      </c>
      <c r="B25" s="202" t="s">
        <v>578</v>
      </c>
      <c r="C25" s="185">
        <v>3</v>
      </c>
      <c r="D25" s="189">
        <v>119</v>
      </c>
      <c r="E25" s="185"/>
      <c r="F25" s="186">
        <v>1</v>
      </c>
      <c r="G25" s="186">
        <v>1</v>
      </c>
      <c r="H25" s="186">
        <v>1</v>
      </c>
      <c r="I25" s="186">
        <v>1</v>
      </c>
      <c r="J25" s="186">
        <v>1</v>
      </c>
      <c r="K25" s="186">
        <v>1</v>
      </c>
      <c r="L25" s="186">
        <v>1</v>
      </c>
      <c r="M25" s="186">
        <v>1</v>
      </c>
      <c r="N25" s="186">
        <v>1</v>
      </c>
      <c r="O25" s="187"/>
      <c r="P25" s="188">
        <f>'[1]TBDH lop 7'!E22-F25</f>
        <v>0</v>
      </c>
    </row>
    <row r="26" spans="1:16" ht="18.75">
      <c r="A26" s="203">
        <v>10</v>
      </c>
      <c r="B26" s="202" t="s">
        <v>577</v>
      </c>
      <c r="C26" s="185">
        <v>2</v>
      </c>
      <c r="D26" s="189">
        <v>85</v>
      </c>
      <c r="E26" s="185"/>
      <c r="F26" s="186">
        <v>1</v>
      </c>
      <c r="G26" s="186">
        <v>1</v>
      </c>
      <c r="H26" s="186">
        <v>1</v>
      </c>
      <c r="I26" s="186">
        <v>1</v>
      </c>
      <c r="J26" s="186">
        <v>1</v>
      </c>
      <c r="K26" s="186">
        <v>1</v>
      </c>
      <c r="L26" s="186">
        <v>1</v>
      </c>
      <c r="M26" s="186">
        <v>1</v>
      </c>
      <c r="N26" s="186">
        <v>1</v>
      </c>
      <c r="O26" s="187"/>
      <c r="P26" s="188">
        <f>'[1]TBDH lop 7'!E23-F26</f>
        <v>0</v>
      </c>
    </row>
    <row r="27" spans="1:16" ht="18.75">
      <c r="A27" s="203">
        <v>11</v>
      </c>
      <c r="B27" s="202" t="s">
        <v>576</v>
      </c>
      <c r="C27" s="185">
        <v>3</v>
      </c>
      <c r="D27" s="189">
        <v>99</v>
      </c>
      <c r="E27" s="185"/>
      <c r="F27" s="186">
        <v>1</v>
      </c>
      <c r="G27" s="186">
        <v>1</v>
      </c>
      <c r="H27" s="186">
        <v>1</v>
      </c>
      <c r="I27" s="186">
        <v>1</v>
      </c>
      <c r="J27" s="186">
        <v>1</v>
      </c>
      <c r="K27" s="186">
        <v>1</v>
      </c>
      <c r="L27" s="186">
        <v>1</v>
      </c>
      <c r="M27" s="186">
        <v>1</v>
      </c>
      <c r="N27" s="186">
        <v>1</v>
      </c>
      <c r="O27" s="191"/>
      <c r="P27" s="188">
        <f>'[1]TBDH lop 7'!E24-F27</f>
        <v>0</v>
      </c>
    </row>
    <row r="28" spans="1:16" ht="18.75">
      <c r="A28" s="203">
        <v>12</v>
      </c>
      <c r="B28" s="202" t="s">
        <v>575</v>
      </c>
      <c r="C28" s="185">
        <v>2</v>
      </c>
      <c r="D28" s="189">
        <v>53</v>
      </c>
      <c r="E28" s="185"/>
      <c r="F28" s="186">
        <v>1</v>
      </c>
      <c r="G28" s="186">
        <v>1</v>
      </c>
      <c r="H28" s="186">
        <v>1</v>
      </c>
      <c r="I28" s="186">
        <v>1</v>
      </c>
      <c r="J28" s="186">
        <v>1</v>
      </c>
      <c r="K28" s="186">
        <v>1</v>
      </c>
      <c r="L28" s="186">
        <v>1</v>
      </c>
      <c r="M28" s="186">
        <v>1</v>
      </c>
      <c r="N28" s="186">
        <v>1</v>
      </c>
      <c r="O28" s="191"/>
      <c r="P28" s="188">
        <f>'[1]TBDH lop 7'!E25-F28</f>
        <v>0</v>
      </c>
    </row>
    <row r="29" spans="1:16" ht="18.75">
      <c r="A29" s="203">
        <v>13</v>
      </c>
      <c r="B29" s="202" t="s">
        <v>574</v>
      </c>
      <c r="C29" s="185">
        <v>1</v>
      </c>
      <c r="D29" s="189">
        <v>29</v>
      </c>
      <c r="E29" s="185"/>
      <c r="F29" s="186">
        <v>1</v>
      </c>
      <c r="G29" s="186">
        <v>1</v>
      </c>
      <c r="H29" s="186">
        <v>1</v>
      </c>
      <c r="I29" s="186">
        <v>1</v>
      </c>
      <c r="J29" s="186">
        <v>1</v>
      </c>
      <c r="K29" s="186">
        <v>1</v>
      </c>
      <c r="L29" s="186">
        <v>1</v>
      </c>
      <c r="M29" s="186">
        <v>1</v>
      </c>
      <c r="N29" s="186">
        <v>1</v>
      </c>
      <c r="O29" s="187"/>
      <c r="P29" s="188">
        <f>'[1]TBDH lop 7'!E26-F29</f>
        <v>0</v>
      </c>
    </row>
    <row r="30" spans="1:16" ht="18.75">
      <c r="A30" s="203">
        <v>14</v>
      </c>
      <c r="B30" s="202" t="s">
        <v>573</v>
      </c>
      <c r="C30" s="185">
        <v>2</v>
      </c>
      <c r="D30" s="189">
        <v>46</v>
      </c>
      <c r="E30" s="185"/>
      <c r="F30" s="186">
        <v>1</v>
      </c>
      <c r="G30" s="186">
        <v>1</v>
      </c>
      <c r="H30" s="186">
        <v>1</v>
      </c>
      <c r="I30" s="186">
        <v>1</v>
      </c>
      <c r="J30" s="186">
        <v>1</v>
      </c>
      <c r="K30" s="186">
        <v>1</v>
      </c>
      <c r="L30" s="186">
        <v>1</v>
      </c>
      <c r="M30" s="186">
        <v>1</v>
      </c>
      <c r="N30" s="186">
        <v>1</v>
      </c>
      <c r="O30" s="187"/>
      <c r="P30" s="188">
        <f>'[1]TBDH lop 7'!E27-F30</f>
        <v>0</v>
      </c>
    </row>
    <row r="31" spans="1:16" ht="18.75">
      <c r="A31" s="203">
        <v>15</v>
      </c>
      <c r="B31" s="202" t="s">
        <v>572</v>
      </c>
      <c r="C31" s="185">
        <v>1</v>
      </c>
      <c r="D31" s="189">
        <v>32</v>
      </c>
      <c r="E31" s="185"/>
      <c r="F31" s="186">
        <v>1</v>
      </c>
      <c r="G31" s="186">
        <v>1</v>
      </c>
      <c r="H31" s="186">
        <v>1</v>
      </c>
      <c r="I31" s="186">
        <v>1</v>
      </c>
      <c r="J31" s="186">
        <v>1</v>
      </c>
      <c r="K31" s="186">
        <v>1</v>
      </c>
      <c r="L31" s="186">
        <v>1</v>
      </c>
      <c r="M31" s="186">
        <v>1</v>
      </c>
      <c r="N31" s="186">
        <v>1</v>
      </c>
      <c r="O31" s="187"/>
      <c r="P31" s="188">
        <f>'[1]TBDH lop 7'!E28-F31</f>
        <v>0</v>
      </c>
    </row>
    <row r="32" spans="1:16" ht="18.75">
      <c r="A32" s="203">
        <v>16</v>
      </c>
      <c r="B32" s="202" t="s">
        <v>571</v>
      </c>
      <c r="C32" s="185">
        <v>1</v>
      </c>
      <c r="D32" s="189">
        <v>32</v>
      </c>
      <c r="E32" s="185"/>
      <c r="F32" s="186">
        <v>1</v>
      </c>
      <c r="G32" s="186">
        <v>1</v>
      </c>
      <c r="H32" s="186">
        <v>1</v>
      </c>
      <c r="I32" s="186">
        <v>1</v>
      </c>
      <c r="J32" s="186">
        <v>1</v>
      </c>
      <c r="K32" s="186">
        <v>1</v>
      </c>
      <c r="L32" s="186">
        <v>1</v>
      </c>
      <c r="M32" s="186">
        <v>1</v>
      </c>
      <c r="N32" s="186">
        <v>1</v>
      </c>
      <c r="O32" s="187"/>
      <c r="P32" s="188">
        <f>'[1]TBDH lop 7'!E29-F32</f>
        <v>0</v>
      </c>
    </row>
    <row r="33" spans="1:16" ht="18.75">
      <c r="A33" s="203">
        <v>17</v>
      </c>
      <c r="B33" s="202" t="s">
        <v>570</v>
      </c>
      <c r="C33" s="185">
        <v>1</v>
      </c>
      <c r="D33" s="189">
        <v>31</v>
      </c>
      <c r="E33" s="185"/>
      <c r="F33" s="186">
        <v>1</v>
      </c>
      <c r="G33" s="186">
        <v>1</v>
      </c>
      <c r="H33" s="186">
        <v>1</v>
      </c>
      <c r="I33" s="186">
        <v>1</v>
      </c>
      <c r="J33" s="186">
        <v>1</v>
      </c>
      <c r="K33" s="186">
        <v>1</v>
      </c>
      <c r="L33" s="186">
        <v>1</v>
      </c>
      <c r="M33" s="186">
        <v>1</v>
      </c>
      <c r="N33" s="186">
        <v>1</v>
      </c>
      <c r="O33" s="187"/>
      <c r="P33" s="188">
        <f>'[1]TBDH lop 7'!E30-F33</f>
        <v>0</v>
      </c>
    </row>
    <row r="34" spans="1:16" ht="18.75">
      <c r="A34" s="203">
        <v>18</v>
      </c>
      <c r="B34" s="202" t="s">
        <v>569</v>
      </c>
      <c r="C34" s="185">
        <v>2</v>
      </c>
      <c r="D34" s="189">
        <v>64</v>
      </c>
      <c r="E34" s="185"/>
      <c r="F34" s="186">
        <v>1</v>
      </c>
      <c r="G34" s="186">
        <v>1</v>
      </c>
      <c r="H34" s="186">
        <v>1</v>
      </c>
      <c r="I34" s="186">
        <v>1</v>
      </c>
      <c r="J34" s="186">
        <v>1</v>
      </c>
      <c r="K34" s="186">
        <v>1</v>
      </c>
      <c r="L34" s="186">
        <v>1</v>
      </c>
      <c r="M34" s="186">
        <v>1</v>
      </c>
      <c r="N34" s="186">
        <v>1</v>
      </c>
      <c r="O34" s="187"/>
      <c r="P34" s="188">
        <f>'[1]TBDH lop 7'!E31-F34</f>
        <v>0</v>
      </c>
    </row>
    <row r="35" spans="1:15" ht="18.75">
      <c r="A35" s="283" t="s">
        <v>11</v>
      </c>
      <c r="B35" s="284" t="s">
        <v>357</v>
      </c>
      <c r="C35" s="182">
        <f>SUM(C36:C54)</f>
        <v>31</v>
      </c>
      <c r="D35" s="285">
        <f>SUM(D36:D54)</f>
        <v>807</v>
      </c>
      <c r="E35" s="182"/>
      <c r="F35" s="182">
        <f aca="true" t="shared" si="4" ref="F35:N35">SUM(F36:F54)</f>
        <v>19</v>
      </c>
      <c r="G35" s="182">
        <f t="shared" si="4"/>
        <v>19</v>
      </c>
      <c r="H35" s="182">
        <f t="shared" si="4"/>
        <v>19</v>
      </c>
      <c r="I35" s="182">
        <f t="shared" si="4"/>
        <v>19</v>
      </c>
      <c r="J35" s="182">
        <f t="shared" si="4"/>
        <v>19</v>
      </c>
      <c r="K35" s="182">
        <f t="shared" si="4"/>
        <v>19</v>
      </c>
      <c r="L35" s="182">
        <f t="shared" si="4"/>
        <v>19</v>
      </c>
      <c r="M35" s="182">
        <f t="shared" si="4"/>
        <v>19</v>
      </c>
      <c r="N35" s="182">
        <f t="shared" si="4"/>
        <v>19</v>
      </c>
      <c r="O35" s="172"/>
    </row>
    <row r="36" spans="1:15" ht="18.75">
      <c r="A36" s="192">
        <v>1</v>
      </c>
      <c r="B36" s="193" t="s">
        <v>568</v>
      </c>
      <c r="C36" s="194">
        <v>3</v>
      </c>
      <c r="D36" s="169">
        <v>101</v>
      </c>
      <c r="E36" s="194"/>
      <c r="F36" s="186">
        <v>1</v>
      </c>
      <c r="G36" s="186">
        <v>1</v>
      </c>
      <c r="H36" s="186">
        <v>1</v>
      </c>
      <c r="I36" s="186">
        <v>1</v>
      </c>
      <c r="J36" s="186">
        <v>1</v>
      </c>
      <c r="K36" s="186">
        <v>1</v>
      </c>
      <c r="L36" s="186">
        <v>1</v>
      </c>
      <c r="M36" s="186">
        <v>1</v>
      </c>
      <c r="N36" s="186">
        <v>1</v>
      </c>
      <c r="O36" s="172"/>
    </row>
    <row r="37" spans="1:15" ht="18.75">
      <c r="A37" s="192">
        <v>2</v>
      </c>
      <c r="B37" s="193" t="s">
        <v>567</v>
      </c>
      <c r="C37" s="194">
        <v>2</v>
      </c>
      <c r="D37" s="169">
        <v>54</v>
      </c>
      <c r="E37" s="194"/>
      <c r="F37" s="186">
        <v>1</v>
      </c>
      <c r="G37" s="186">
        <v>1</v>
      </c>
      <c r="H37" s="186">
        <v>1</v>
      </c>
      <c r="I37" s="186">
        <v>1</v>
      </c>
      <c r="J37" s="186">
        <v>1</v>
      </c>
      <c r="K37" s="186">
        <v>1</v>
      </c>
      <c r="L37" s="186">
        <v>1</v>
      </c>
      <c r="M37" s="186">
        <v>1</v>
      </c>
      <c r="N37" s="186">
        <v>1</v>
      </c>
      <c r="O37" s="172"/>
    </row>
    <row r="38" spans="1:15" ht="18.75">
      <c r="A38" s="192">
        <v>3</v>
      </c>
      <c r="B38" s="193" t="s">
        <v>566</v>
      </c>
      <c r="C38" s="194">
        <v>1</v>
      </c>
      <c r="D38" s="169">
        <v>20</v>
      </c>
      <c r="E38" s="194"/>
      <c r="F38" s="186">
        <v>1</v>
      </c>
      <c r="G38" s="186">
        <v>1</v>
      </c>
      <c r="H38" s="186">
        <v>1</v>
      </c>
      <c r="I38" s="186">
        <v>1</v>
      </c>
      <c r="J38" s="186">
        <v>1</v>
      </c>
      <c r="K38" s="186">
        <v>1</v>
      </c>
      <c r="L38" s="186">
        <v>1</v>
      </c>
      <c r="M38" s="186">
        <v>1</v>
      </c>
      <c r="N38" s="186">
        <v>1</v>
      </c>
      <c r="O38" s="172"/>
    </row>
    <row r="39" spans="1:15" ht="18.75">
      <c r="A39" s="192">
        <v>4</v>
      </c>
      <c r="B39" s="193" t="s">
        <v>416</v>
      </c>
      <c r="C39" s="194">
        <v>3</v>
      </c>
      <c r="D39" s="169">
        <v>97</v>
      </c>
      <c r="E39" s="194"/>
      <c r="F39" s="186">
        <v>1</v>
      </c>
      <c r="G39" s="186">
        <v>1</v>
      </c>
      <c r="H39" s="186">
        <v>1</v>
      </c>
      <c r="I39" s="186">
        <v>1</v>
      </c>
      <c r="J39" s="186">
        <v>1</v>
      </c>
      <c r="K39" s="186">
        <v>1</v>
      </c>
      <c r="L39" s="186">
        <v>1</v>
      </c>
      <c r="M39" s="186">
        <v>1</v>
      </c>
      <c r="N39" s="186">
        <v>1</v>
      </c>
      <c r="O39" s="172"/>
    </row>
    <row r="40" spans="1:15" ht="18.75">
      <c r="A40" s="192">
        <v>5</v>
      </c>
      <c r="B40" s="193" t="s">
        <v>565</v>
      </c>
      <c r="C40" s="194">
        <v>2</v>
      </c>
      <c r="D40" s="169">
        <v>52</v>
      </c>
      <c r="E40" s="194"/>
      <c r="F40" s="186">
        <v>1</v>
      </c>
      <c r="G40" s="186">
        <v>1</v>
      </c>
      <c r="H40" s="186">
        <v>1</v>
      </c>
      <c r="I40" s="186">
        <v>1</v>
      </c>
      <c r="J40" s="186">
        <v>1</v>
      </c>
      <c r="K40" s="186">
        <v>1</v>
      </c>
      <c r="L40" s="186">
        <v>1</v>
      </c>
      <c r="M40" s="186">
        <v>1</v>
      </c>
      <c r="N40" s="186">
        <v>1</v>
      </c>
      <c r="O40" s="172"/>
    </row>
    <row r="41" spans="1:15" ht="18.75">
      <c r="A41" s="192">
        <v>6</v>
      </c>
      <c r="B41" s="193" t="s">
        <v>564</v>
      </c>
      <c r="C41" s="194">
        <v>2</v>
      </c>
      <c r="D41" s="169">
        <v>50</v>
      </c>
      <c r="E41" s="194"/>
      <c r="F41" s="186">
        <v>1</v>
      </c>
      <c r="G41" s="186">
        <v>1</v>
      </c>
      <c r="H41" s="186">
        <v>1</v>
      </c>
      <c r="I41" s="186">
        <v>1</v>
      </c>
      <c r="J41" s="186">
        <v>1</v>
      </c>
      <c r="K41" s="186">
        <v>1</v>
      </c>
      <c r="L41" s="186">
        <v>1</v>
      </c>
      <c r="M41" s="186">
        <v>1</v>
      </c>
      <c r="N41" s="186">
        <v>1</v>
      </c>
      <c r="O41" s="190"/>
    </row>
    <row r="42" spans="1:15" ht="18.75">
      <c r="A42" s="192">
        <v>7</v>
      </c>
      <c r="B42" s="193" t="s">
        <v>563</v>
      </c>
      <c r="C42" s="194">
        <v>1</v>
      </c>
      <c r="D42" s="169">
        <v>13</v>
      </c>
      <c r="E42" s="194"/>
      <c r="F42" s="186">
        <v>1</v>
      </c>
      <c r="G42" s="186">
        <v>1</v>
      </c>
      <c r="H42" s="186">
        <v>1</v>
      </c>
      <c r="I42" s="186">
        <v>1</v>
      </c>
      <c r="J42" s="186">
        <v>1</v>
      </c>
      <c r="K42" s="186">
        <v>1</v>
      </c>
      <c r="L42" s="186">
        <v>1</v>
      </c>
      <c r="M42" s="186">
        <v>1</v>
      </c>
      <c r="N42" s="186">
        <v>1</v>
      </c>
      <c r="O42" s="172"/>
    </row>
    <row r="43" spans="1:15" ht="18.75">
      <c r="A43" s="192">
        <v>8</v>
      </c>
      <c r="B43" s="193" t="s">
        <v>562</v>
      </c>
      <c r="C43" s="194">
        <v>2</v>
      </c>
      <c r="D43" s="169">
        <v>42</v>
      </c>
      <c r="E43" s="194"/>
      <c r="F43" s="186">
        <v>1</v>
      </c>
      <c r="G43" s="186">
        <v>1</v>
      </c>
      <c r="H43" s="186">
        <v>1</v>
      </c>
      <c r="I43" s="186">
        <v>1</v>
      </c>
      <c r="J43" s="186">
        <v>1</v>
      </c>
      <c r="K43" s="186">
        <v>1</v>
      </c>
      <c r="L43" s="186">
        <v>1</v>
      </c>
      <c r="M43" s="186">
        <v>1</v>
      </c>
      <c r="N43" s="186">
        <v>1</v>
      </c>
      <c r="O43" s="172"/>
    </row>
    <row r="44" spans="1:15" ht="18.75">
      <c r="A44" s="192">
        <v>9</v>
      </c>
      <c r="B44" s="193" t="s">
        <v>561</v>
      </c>
      <c r="C44" s="194">
        <v>2</v>
      </c>
      <c r="D44" s="169">
        <v>42</v>
      </c>
      <c r="E44" s="194"/>
      <c r="F44" s="186">
        <v>1</v>
      </c>
      <c r="G44" s="186">
        <v>1</v>
      </c>
      <c r="H44" s="186">
        <v>1</v>
      </c>
      <c r="I44" s="186">
        <v>1</v>
      </c>
      <c r="J44" s="186">
        <v>1</v>
      </c>
      <c r="K44" s="186">
        <v>1</v>
      </c>
      <c r="L44" s="186">
        <v>1</v>
      </c>
      <c r="M44" s="186">
        <v>1</v>
      </c>
      <c r="N44" s="186">
        <v>1</v>
      </c>
      <c r="O44" s="172"/>
    </row>
    <row r="45" spans="1:15" ht="18.75">
      <c r="A45" s="192">
        <v>10</v>
      </c>
      <c r="B45" s="193" t="s">
        <v>560</v>
      </c>
      <c r="C45" s="194">
        <v>2</v>
      </c>
      <c r="D45" s="169">
        <v>47</v>
      </c>
      <c r="E45" s="194"/>
      <c r="F45" s="186">
        <v>1</v>
      </c>
      <c r="G45" s="186">
        <v>1</v>
      </c>
      <c r="H45" s="186">
        <v>1</v>
      </c>
      <c r="I45" s="186">
        <v>1</v>
      </c>
      <c r="J45" s="186">
        <v>1</v>
      </c>
      <c r="K45" s="186">
        <v>1</v>
      </c>
      <c r="L45" s="186">
        <v>1</v>
      </c>
      <c r="M45" s="186">
        <v>1</v>
      </c>
      <c r="N45" s="186">
        <v>1</v>
      </c>
      <c r="O45" s="172"/>
    </row>
    <row r="46" spans="1:15" ht="18.75">
      <c r="A46" s="192">
        <v>11</v>
      </c>
      <c r="B46" s="193" t="s">
        <v>559</v>
      </c>
      <c r="C46" s="194">
        <v>2</v>
      </c>
      <c r="D46" s="169">
        <v>54</v>
      </c>
      <c r="E46" s="194"/>
      <c r="F46" s="186">
        <v>1</v>
      </c>
      <c r="G46" s="186">
        <v>1</v>
      </c>
      <c r="H46" s="186">
        <v>1</v>
      </c>
      <c r="I46" s="186">
        <v>1</v>
      </c>
      <c r="J46" s="186">
        <v>1</v>
      </c>
      <c r="K46" s="186">
        <v>1</v>
      </c>
      <c r="L46" s="186">
        <v>1</v>
      </c>
      <c r="M46" s="186">
        <v>1</v>
      </c>
      <c r="N46" s="186">
        <v>1</v>
      </c>
      <c r="O46" s="172"/>
    </row>
    <row r="47" spans="1:15" ht="15.75" customHeight="1">
      <c r="A47" s="192">
        <v>12</v>
      </c>
      <c r="B47" s="193" t="s">
        <v>558</v>
      </c>
      <c r="C47" s="194">
        <v>2</v>
      </c>
      <c r="D47" s="169">
        <v>44</v>
      </c>
      <c r="E47" s="194"/>
      <c r="F47" s="186">
        <v>1</v>
      </c>
      <c r="G47" s="186">
        <v>1</v>
      </c>
      <c r="H47" s="186">
        <v>1</v>
      </c>
      <c r="I47" s="186">
        <v>1</v>
      </c>
      <c r="J47" s="186">
        <v>1</v>
      </c>
      <c r="K47" s="186">
        <v>1</v>
      </c>
      <c r="L47" s="186">
        <v>1</v>
      </c>
      <c r="M47" s="186">
        <v>1</v>
      </c>
      <c r="N47" s="186">
        <v>1</v>
      </c>
      <c r="O47" s="190"/>
    </row>
    <row r="48" spans="1:15" ht="18.75">
      <c r="A48" s="192">
        <v>13</v>
      </c>
      <c r="B48" s="193" t="s">
        <v>557</v>
      </c>
      <c r="C48" s="194">
        <v>1</v>
      </c>
      <c r="D48" s="169">
        <v>35</v>
      </c>
      <c r="E48" s="194"/>
      <c r="F48" s="186">
        <v>1</v>
      </c>
      <c r="G48" s="186">
        <v>1</v>
      </c>
      <c r="H48" s="186">
        <v>1</v>
      </c>
      <c r="I48" s="186">
        <v>1</v>
      </c>
      <c r="J48" s="186">
        <v>1</v>
      </c>
      <c r="K48" s="186">
        <v>1</v>
      </c>
      <c r="L48" s="186">
        <v>1</v>
      </c>
      <c r="M48" s="186">
        <v>1</v>
      </c>
      <c r="N48" s="186">
        <v>1</v>
      </c>
      <c r="O48" s="172"/>
    </row>
    <row r="49" spans="1:15" ht="18.75">
      <c r="A49" s="192">
        <v>14</v>
      </c>
      <c r="B49" s="193" t="s">
        <v>556</v>
      </c>
      <c r="C49" s="194">
        <v>1</v>
      </c>
      <c r="D49" s="169">
        <v>31</v>
      </c>
      <c r="E49" s="194"/>
      <c r="F49" s="186">
        <v>1</v>
      </c>
      <c r="G49" s="186">
        <v>1</v>
      </c>
      <c r="H49" s="186">
        <v>1</v>
      </c>
      <c r="I49" s="186">
        <v>1</v>
      </c>
      <c r="J49" s="186">
        <v>1</v>
      </c>
      <c r="K49" s="186">
        <v>1</v>
      </c>
      <c r="L49" s="186">
        <v>1</v>
      </c>
      <c r="M49" s="186">
        <v>1</v>
      </c>
      <c r="N49" s="186">
        <v>1</v>
      </c>
      <c r="O49" s="172"/>
    </row>
    <row r="50" spans="1:15" ht="18.75">
      <c r="A50" s="192">
        <v>15</v>
      </c>
      <c r="B50" s="193" t="s">
        <v>555</v>
      </c>
      <c r="C50" s="194">
        <v>1</v>
      </c>
      <c r="D50" s="169">
        <v>12</v>
      </c>
      <c r="E50" s="194"/>
      <c r="F50" s="186">
        <v>1</v>
      </c>
      <c r="G50" s="186">
        <v>1</v>
      </c>
      <c r="H50" s="186">
        <v>1</v>
      </c>
      <c r="I50" s="186">
        <v>1</v>
      </c>
      <c r="J50" s="186">
        <v>1</v>
      </c>
      <c r="K50" s="186">
        <v>1</v>
      </c>
      <c r="L50" s="186">
        <v>1</v>
      </c>
      <c r="M50" s="186">
        <v>1</v>
      </c>
      <c r="N50" s="186">
        <v>1</v>
      </c>
      <c r="O50" s="172"/>
    </row>
    <row r="51" spans="1:15" ht="18.75">
      <c r="A51" s="192">
        <v>16</v>
      </c>
      <c r="B51" s="193" t="s">
        <v>554</v>
      </c>
      <c r="C51" s="194">
        <v>1</v>
      </c>
      <c r="D51" s="169">
        <v>25</v>
      </c>
      <c r="E51" s="194"/>
      <c r="F51" s="186">
        <v>1</v>
      </c>
      <c r="G51" s="186">
        <v>1</v>
      </c>
      <c r="H51" s="186">
        <v>1</v>
      </c>
      <c r="I51" s="186">
        <v>1</v>
      </c>
      <c r="J51" s="186">
        <v>1</v>
      </c>
      <c r="K51" s="186">
        <v>1</v>
      </c>
      <c r="L51" s="186">
        <v>1</v>
      </c>
      <c r="M51" s="186">
        <v>1</v>
      </c>
      <c r="N51" s="186">
        <v>1</v>
      </c>
      <c r="O51" s="172"/>
    </row>
    <row r="52" spans="1:15" ht="18.75">
      <c r="A52" s="192">
        <v>17</v>
      </c>
      <c r="B52" s="193" t="s">
        <v>553</v>
      </c>
      <c r="C52" s="194">
        <v>1</v>
      </c>
      <c r="D52" s="169">
        <v>21</v>
      </c>
      <c r="E52" s="194"/>
      <c r="F52" s="186">
        <v>1</v>
      </c>
      <c r="G52" s="186">
        <v>1</v>
      </c>
      <c r="H52" s="186">
        <v>1</v>
      </c>
      <c r="I52" s="186">
        <v>1</v>
      </c>
      <c r="J52" s="186">
        <v>1</v>
      </c>
      <c r="K52" s="186">
        <v>1</v>
      </c>
      <c r="L52" s="186">
        <v>1</v>
      </c>
      <c r="M52" s="186">
        <v>1</v>
      </c>
      <c r="N52" s="186">
        <v>1</v>
      </c>
      <c r="O52" s="172"/>
    </row>
    <row r="53" spans="1:15" ht="18.75">
      <c r="A53" s="192">
        <v>18</v>
      </c>
      <c r="B53" s="193" t="s">
        <v>552</v>
      </c>
      <c r="C53" s="194">
        <v>1</v>
      </c>
      <c r="D53" s="169">
        <v>31</v>
      </c>
      <c r="E53" s="194"/>
      <c r="F53" s="186">
        <v>1</v>
      </c>
      <c r="G53" s="186">
        <v>1</v>
      </c>
      <c r="H53" s="186">
        <v>1</v>
      </c>
      <c r="I53" s="186">
        <v>1</v>
      </c>
      <c r="J53" s="186">
        <v>1</v>
      </c>
      <c r="K53" s="186">
        <v>1</v>
      </c>
      <c r="L53" s="186">
        <v>1</v>
      </c>
      <c r="M53" s="186">
        <v>1</v>
      </c>
      <c r="N53" s="186">
        <v>1</v>
      </c>
      <c r="O53" s="172"/>
    </row>
    <row r="54" spans="1:15" ht="18.75">
      <c r="A54" s="192">
        <v>19</v>
      </c>
      <c r="B54" s="193" t="s">
        <v>551</v>
      </c>
      <c r="C54" s="194">
        <v>1</v>
      </c>
      <c r="D54" s="169">
        <v>36</v>
      </c>
      <c r="E54" s="194"/>
      <c r="F54" s="186">
        <v>1</v>
      </c>
      <c r="G54" s="186">
        <v>1</v>
      </c>
      <c r="H54" s="186">
        <v>1</v>
      </c>
      <c r="I54" s="186">
        <v>1</v>
      </c>
      <c r="J54" s="186">
        <v>1</v>
      </c>
      <c r="K54" s="186">
        <v>1</v>
      </c>
      <c r="L54" s="186">
        <v>1</v>
      </c>
      <c r="M54" s="186">
        <v>1</v>
      </c>
      <c r="N54" s="186">
        <v>1</v>
      </c>
      <c r="O54" s="172"/>
    </row>
    <row r="55" spans="1:15" ht="18.75">
      <c r="A55" s="283" t="s">
        <v>33</v>
      </c>
      <c r="B55" s="284" t="s">
        <v>358</v>
      </c>
      <c r="C55" s="182">
        <f>SUM(C56:C76)</f>
        <v>44</v>
      </c>
      <c r="D55" s="285">
        <f>SUM(D56:D76)</f>
        <v>1570</v>
      </c>
      <c r="E55" s="182"/>
      <c r="F55" s="182">
        <f aca="true" t="shared" si="5" ref="F55:N55">SUM(F56:F76)</f>
        <v>24</v>
      </c>
      <c r="G55" s="182">
        <f t="shared" si="5"/>
        <v>23</v>
      </c>
      <c r="H55" s="182">
        <f t="shared" si="5"/>
        <v>23</v>
      </c>
      <c r="I55" s="182">
        <f t="shared" si="5"/>
        <v>21</v>
      </c>
      <c r="J55" s="182">
        <f t="shared" si="5"/>
        <v>23</v>
      </c>
      <c r="K55" s="182">
        <f t="shared" si="5"/>
        <v>21</v>
      </c>
      <c r="L55" s="182">
        <f t="shared" si="5"/>
        <v>22</v>
      </c>
      <c r="M55" s="182">
        <f t="shared" si="5"/>
        <v>22</v>
      </c>
      <c r="N55" s="182">
        <f t="shared" si="5"/>
        <v>23</v>
      </c>
      <c r="O55" s="172"/>
    </row>
    <row r="56" spans="1:15" ht="18.75">
      <c r="A56" s="186">
        <v>1</v>
      </c>
      <c r="B56" s="195" t="s">
        <v>550</v>
      </c>
      <c r="C56" s="185">
        <v>1</v>
      </c>
      <c r="D56" s="189">
        <v>13</v>
      </c>
      <c r="E56" s="185"/>
      <c r="F56" s="186">
        <v>1</v>
      </c>
      <c r="G56" s="186">
        <v>1</v>
      </c>
      <c r="H56" s="186">
        <v>1</v>
      </c>
      <c r="I56" s="186">
        <v>1</v>
      </c>
      <c r="J56" s="186">
        <v>1</v>
      </c>
      <c r="K56" s="186">
        <v>1</v>
      </c>
      <c r="L56" s="186">
        <v>1</v>
      </c>
      <c r="M56" s="186">
        <v>1</v>
      </c>
      <c r="N56" s="186">
        <v>1</v>
      </c>
      <c r="O56" s="172"/>
    </row>
    <row r="57" spans="1:15" ht="18.75">
      <c r="A57" s="186">
        <v>2</v>
      </c>
      <c r="B57" s="196" t="s">
        <v>549</v>
      </c>
      <c r="C57" s="185">
        <v>2</v>
      </c>
      <c r="D57" s="189">
        <v>56</v>
      </c>
      <c r="E57" s="185"/>
      <c r="F57" s="186">
        <v>1</v>
      </c>
      <c r="G57" s="186">
        <v>1</v>
      </c>
      <c r="H57" s="186">
        <v>1</v>
      </c>
      <c r="I57" s="186">
        <v>1</v>
      </c>
      <c r="J57" s="186">
        <v>1</v>
      </c>
      <c r="K57" s="186">
        <v>1</v>
      </c>
      <c r="L57" s="186">
        <v>1</v>
      </c>
      <c r="M57" s="186">
        <v>1</v>
      </c>
      <c r="N57" s="186">
        <v>1</v>
      </c>
      <c r="O57" s="172"/>
    </row>
    <row r="58" spans="1:15" ht="18.75">
      <c r="A58" s="186">
        <v>3</v>
      </c>
      <c r="B58" s="195" t="s">
        <v>548</v>
      </c>
      <c r="C58" s="185">
        <v>1</v>
      </c>
      <c r="D58" s="189">
        <v>41</v>
      </c>
      <c r="E58" s="185"/>
      <c r="F58" s="186">
        <v>1</v>
      </c>
      <c r="G58" s="186">
        <v>1</v>
      </c>
      <c r="H58" s="186">
        <v>1</v>
      </c>
      <c r="I58" s="186">
        <v>1</v>
      </c>
      <c r="J58" s="186">
        <v>1</v>
      </c>
      <c r="K58" s="186">
        <v>1</v>
      </c>
      <c r="L58" s="186">
        <v>1</v>
      </c>
      <c r="M58" s="186">
        <v>1</v>
      </c>
      <c r="N58" s="186">
        <v>1</v>
      </c>
      <c r="O58" s="172"/>
    </row>
    <row r="59" spans="1:15" ht="18.75">
      <c r="A59" s="186">
        <v>4</v>
      </c>
      <c r="B59" s="195" t="s">
        <v>547</v>
      </c>
      <c r="C59" s="185">
        <v>2</v>
      </c>
      <c r="D59" s="189">
        <v>64</v>
      </c>
      <c r="E59" s="185"/>
      <c r="F59" s="186">
        <v>1</v>
      </c>
      <c r="G59" s="186">
        <v>1</v>
      </c>
      <c r="H59" s="186">
        <v>1</v>
      </c>
      <c r="I59" s="186">
        <v>1</v>
      </c>
      <c r="J59" s="186">
        <v>1</v>
      </c>
      <c r="K59" s="186">
        <v>1</v>
      </c>
      <c r="L59" s="186">
        <v>1</v>
      </c>
      <c r="M59" s="186">
        <v>1</v>
      </c>
      <c r="N59" s="186">
        <v>1</v>
      </c>
      <c r="O59" s="172"/>
    </row>
    <row r="60" spans="1:15" ht="18.75">
      <c r="A60" s="186">
        <v>5</v>
      </c>
      <c r="B60" s="195" t="s">
        <v>546</v>
      </c>
      <c r="C60" s="185">
        <v>2</v>
      </c>
      <c r="D60" s="189">
        <v>67</v>
      </c>
      <c r="E60" s="185"/>
      <c r="F60" s="186">
        <v>1</v>
      </c>
      <c r="G60" s="186">
        <v>1</v>
      </c>
      <c r="H60" s="186">
        <v>1</v>
      </c>
      <c r="I60" s="186">
        <v>1</v>
      </c>
      <c r="J60" s="186">
        <v>1</v>
      </c>
      <c r="K60" s="186">
        <v>1</v>
      </c>
      <c r="L60" s="186">
        <v>1</v>
      </c>
      <c r="M60" s="186">
        <v>1</v>
      </c>
      <c r="N60" s="186">
        <v>1</v>
      </c>
      <c r="O60" s="172"/>
    </row>
    <row r="61" spans="1:15" ht="18.75">
      <c r="A61" s="186">
        <v>6</v>
      </c>
      <c r="B61" s="196" t="s">
        <v>545</v>
      </c>
      <c r="C61" s="185">
        <v>2</v>
      </c>
      <c r="D61" s="189">
        <v>52</v>
      </c>
      <c r="E61" s="185"/>
      <c r="F61" s="186">
        <v>1</v>
      </c>
      <c r="G61" s="186">
        <v>1</v>
      </c>
      <c r="H61" s="186">
        <v>1</v>
      </c>
      <c r="I61" s="186">
        <v>1</v>
      </c>
      <c r="J61" s="186">
        <v>1</v>
      </c>
      <c r="K61" s="186">
        <v>1</v>
      </c>
      <c r="L61" s="186">
        <v>1</v>
      </c>
      <c r="M61" s="186">
        <v>1</v>
      </c>
      <c r="N61" s="186">
        <v>1</v>
      </c>
      <c r="O61" s="172"/>
    </row>
    <row r="62" spans="1:15" ht="18.75">
      <c r="A62" s="186">
        <v>7</v>
      </c>
      <c r="B62" s="195" t="s">
        <v>544</v>
      </c>
      <c r="C62" s="185">
        <v>2</v>
      </c>
      <c r="D62" s="189">
        <v>49</v>
      </c>
      <c r="E62" s="185"/>
      <c r="F62" s="186">
        <v>1</v>
      </c>
      <c r="G62" s="186">
        <v>1</v>
      </c>
      <c r="H62" s="186">
        <v>1</v>
      </c>
      <c r="I62" s="186">
        <v>1</v>
      </c>
      <c r="J62" s="186">
        <v>1</v>
      </c>
      <c r="K62" s="186">
        <v>1</v>
      </c>
      <c r="L62" s="186">
        <v>1</v>
      </c>
      <c r="M62" s="186">
        <v>1</v>
      </c>
      <c r="N62" s="186">
        <v>1</v>
      </c>
      <c r="O62" s="172"/>
    </row>
    <row r="63" spans="1:15" ht="18.75">
      <c r="A63" s="186">
        <v>8</v>
      </c>
      <c r="B63" s="197" t="s">
        <v>543</v>
      </c>
      <c r="C63" s="185">
        <v>2</v>
      </c>
      <c r="D63" s="189">
        <v>73</v>
      </c>
      <c r="E63" s="185"/>
      <c r="F63" s="186">
        <v>1</v>
      </c>
      <c r="G63" s="186">
        <v>1</v>
      </c>
      <c r="H63" s="186">
        <v>1</v>
      </c>
      <c r="I63" s="186">
        <v>1</v>
      </c>
      <c r="J63" s="186">
        <v>1</v>
      </c>
      <c r="K63" s="186">
        <v>1</v>
      </c>
      <c r="L63" s="186">
        <v>1</v>
      </c>
      <c r="M63" s="186">
        <v>1</v>
      </c>
      <c r="N63" s="186">
        <v>1</v>
      </c>
      <c r="O63" s="190"/>
    </row>
    <row r="64" spans="1:15" ht="18.75">
      <c r="A64" s="186">
        <v>9</v>
      </c>
      <c r="B64" s="195" t="s">
        <v>542</v>
      </c>
      <c r="C64" s="185">
        <v>1</v>
      </c>
      <c r="D64" s="189">
        <v>20</v>
      </c>
      <c r="E64" s="185"/>
      <c r="F64" s="186">
        <v>1</v>
      </c>
      <c r="G64" s="186">
        <v>1</v>
      </c>
      <c r="H64" s="186">
        <v>1</v>
      </c>
      <c r="I64" s="186">
        <v>1</v>
      </c>
      <c r="J64" s="186">
        <v>1</v>
      </c>
      <c r="K64" s="186">
        <v>1</v>
      </c>
      <c r="L64" s="186">
        <v>1</v>
      </c>
      <c r="M64" s="186">
        <v>1</v>
      </c>
      <c r="N64" s="186">
        <v>1</v>
      </c>
      <c r="O64" s="172"/>
    </row>
    <row r="65" spans="1:15" s="200" customFormat="1" ht="18.75">
      <c r="A65" s="186">
        <v>10</v>
      </c>
      <c r="B65" s="198" t="s">
        <v>541</v>
      </c>
      <c r="C65" s="185">
        <v>7</v>
      </c>
      <c r="D65" s="189">
        <v>265</v>
      </c>
      <c r="E65" s="185"/>
      <c r="F65" s="199">
        <v>3</v>
      </c>
      <c r="G65" s="199">
        <v>2</v>
      </c>
      <c r="H65" s="186">
        <v>2</v>
      </c>
      <c r="I65" s="186">
        <v>1</v>
      </c>
      <c r="J65" s="199">
        <v>2</v>
      </c>
      <c r="K65" s="199">
        <v>1</v>
      </c>
      <c r="L65" s="199">
        <v>2</v>
      </c>
      <c r="M65" s="199">
        <v>2</v>
      </c>
      <c r="N65" s="186">
        <v>2</v>
      </c>
      <c r="O65" s="172"/>
    </row>
    <row r="66" spans="1:15" s="200" customFormat="1" ht="18.75">
      <c r="A66" s="186">
        <v>11</v>
      </c>
      <c r="B66" s="201" t="s">
        <v>256</v>
      </c>
      <c r="C66" s="185">
        <v>2</v>
      </c>
      <c r="D66" s="189">
        <v>95</v>
      </c>
      <c r="E66" s="185"/>
      <c r="F66" s="186">
        <v>1</v>
      </c>
      <c r="G66" s="186">
        <v>1</v>
      </c>
      <c r="H66" s="186">
        <v>1</v>
      </c>
      <c r="I66" s="186">
        <v>1</v>
      </c>
      <c r="J66" s="186">
        <v>1</v>
      </c>
      <c r="K66" s="186">
        <v>1</v>
      </c>
      <c r="L66" s="186">
        <v>1</v>
      </c>
      <c r="M66" s="186">
        <v>1</v>
      </c>
      <c r="N66" s="186">
        <v>1</v>
      </c>
      <c r="O66" s="172"/>
    </row>
    <row r="67" spans="1:15" s="200" customFormat="1" ht="18.75">
      <c r="A67" s="186">
        <v>12</v>
      </c>
      <c r="B67" s="201" t="s">
        <v>257</v>
      </c>
      <c r="C67" s="185">
        <v>1</v>
      </c>
      <c r="D67" s="189">
        <v>27</v>
      </c>
      <c r="E67" s="185"/>
      <c r="F67" s="186">
        <v>1</v>
      </c>
      <c r="G67" s="186">
        <v>1</v>
      </c>
      <c r="H67" s="186">
        <v>1</v>
      </c>
      <c r="I67" s="186">
        <v>1</v>
      </c>
      <c r="J67" s="186">
        <v>1</v>
      </c>
      <c r="K67" s="186">
        <v>1</v>
      </c>
      <c r="L67" s="186">
        <v>1</v>
      </c>
      <c r="M67" s="186">
        <v>1</v>
      </c>
      <c r="N67" s="186">
        <v>1</v>
      </c>
      <c r="O67" s="172"/>
    </row>
    <row r="68" spans="1:15" s="200" customFormat="1" ht="18.75">
      <c r="A68" s="186">
        <v>13</v>
      </c>
      <c r="B68" s="201" t="s">
        <v>258</v>
      </c>
      <c r="C68" s="185">
        <v>1</v>
      </c>
      <c r="D68" s="189">
        <v>46</v>
      </c>
      <c r="E68" s="185"/>
      <c r="F68" s="186">
        <v>1</v>
      </c>
      <c r="G68" s="186">
        <v>1</v>
      </c>
      <c r="H68" s="186">
        <v>1</v>
      </c>
      <c r="I68" s="186">
        <v>1</v>
      </c>
      <c r="J68" s="186">
        <v>1</v>
      </c>
      <c r="K68" s="186">
        <v>1</v>
      </c>
      <c r="L68" s="186">
        <v>1</v>
      </c>
      <c r="M68" s="186">
        <v>1</v>
      </c>
      <c r="N68" s="186">
        <v>1</v>
      </c>
      <c r="O68" s="172"/>
    </row>
    <row r="69" spans="1:15" s="200" customFormat="1" ht="18.75">
      <c r="A69" s="186">
        <v>14</v>
      </c>
      <c r="B69" s="202" t="s">
        <v>540</v>
      </c>
      <c r="C69" s="185">
        <v>2</v>
      </c>
      <c r="D69" s="189">
        <v>67</v>
      </c>
      <c r="E69" s="185"/>
      <c r="F69" s="186">
        <v>1</v>
      </c>
      <c r="G69" s="186">
        <v>1</v>
      </c>
      <c r="H69" s="186">
        <v>1</v>
      </c>
      <c r="I69" s="186">
        <v>1</v>
      </c>
      <c r="J69" s="186">
        <v>1</v>
      </c>
      <c r="K69" s="186">
        <v>1</v>
      </c>
      <c r="L69" s="186">
        <v>1</v>
      </c>
      <c r="M69" s="186">
        <v>1</v>
      </c>
      <c r="N69" s="186">
        <v>1</v>
      </c>
      <c r="O69" s="190"/>
    </row>
    <row r="70" spans="1:15" s="200" customFormat="1" ht="18.75">
      <c r="A70" s="186">
        <v>15</v>
      </c>
      <c r="B70" s="195" t="s">
        <v>539</v>
      </c>
      <c r="C70" s="185">
        <v>1</v>
      </c>
      <c r="D70" s="189">
        <v>45</v>
      </c>
      <c r="E70" s="185"/>
      <c r="F70" s="186">
        <v>1</v>
      </c>
      <c r="G70" s="186">
        <v>1</v>
      </c>
      <c r="H70" s="186">
        <v>1</v>
      </c>
      <c r="I70" s="186">
        <v>1</v>
      </c>
      <c r="J70" s="186">
        <v>1</v>
      </c>
      <c r="K70" s="186">
        <v>1</v>
      </c>
      <c r="L70" s="186">
        <v>1</v>
      </c>
      <c r="M70" s="186">
        <v>1</v>
      </c>
      <c r="N70" s="186">
        <v>1</v>
      </c>
      <c r="O70" s="172"/>
    </row>
    <row r="71" spans="1:15" s="200" customFormat="1" ht="18.75">
      <c r="A71" s="186">
        <v>16</v>
      </c>
      <c r="B71" s="201" t="s">
        <v>538</v>
      </c>
      <c r="C71" s="185">
        <v>2</v>
      </c>
      <c r="D71" s="189">
        <v>68</v>
      </c>
      <c r="E71" s="185"/>
      <c r="F71" s="186">
        <v>1</v>
      </c>
      <c r="G71" s="186">
        <v>1</v>
      </c>
      <c r="H71" s="186">
        <v>1</v>
      </c>
      <c r="I71" s="186">
        <v>1</v>
      </c>
      <c r="J71" s="186">
        <v>1</v>
      </c>
      <c r="K71" s="186">
        <v>1</v>
      </c>
      <c r="L71" s="186">
        <v>1</v>
      </c>
      <c r="M71" s="186">
        <v>1</v>
      </c>
      <c r="N71" s="186">
        <v>1</v>
      </c>
      <c r="O71" s="172"/>
    </row>
    <row r="72" spans="1:15" s="200" customFormat="1" ht="18.75">
      <c r="A72" s="186">
        <v>17</v>
      </c>
      <c r="B72" s="201" t="s">
        <v>537</v>
      </c>
      <c r="C72" s="185">
        <v>1</v>
      </c>
      <c r="D72" s="189">
        <v>45</v>
      </c>
      <c r="E72" s="185"/>
      <c r="F72" s="186">
        <v>1</v>
      </c>
      <c r="G72" s="186">
        <v>1</v>
      </c>
      <c r="H72" s="186">
        <v>1</v>
      </c>
      <c r="I72" s="186">
        <v>1</v>
      </c>
      <c r="J72" s="186">
        <v>1</v>
      </c>
      <c r="K72" s="186">
        <v>1</v>
      </c>
      <c r="L72" s="186">
        <v>1</v>
      </c>
      <c r="M72" s="186">
        <v>1</v>
      </c>
      <c r="N72" s="186">
        <v>1</v>
      </c>
      <c r="O72" s="172"/>
    </row>
    <row r="73" spans="1:15" s="200" customFormat="1" ht="18.75">
      <c r="A73" s="186">
        <v>18</v>
      </c>
      <c r="B73" s="195" t="s">
        <v>536</v>
      </c>
      <c r="C73" s="185">
        <v>5</v>
      </c>
      <c r="D73" s="189">
        <v>210</v>
      </c>
      <c r="E73" s="185"/>
      <c r="F73" s="186">
        <v>2</v>
      </c>
      <c r="G73" s="186">
        <v>2</v>
      </c>
      <c r="H73" s="186">
        <v>2</v>
      </c>
      <c r="I73" s="186">
        <v>1</v>
      </c>
      <c r="J73" s="186">
        <v>2</v>
      </c>
      <c r="K73" s="186">
        <v>1</v>
      </c>
      <c r="L73" s="186">
        <v>1</v>
      </c>
      <c r="M73" s="186">
        <v>1</v>
      </c>
      <c r="N73" s="186">
        <v>2</v>
      </c>
      <c r="O73" s="172"/>
    </row>
    <row r="74" spans="1:15" s="200" customFormat="1" ht="18.75">
      <c r="A74" s="186">
        <v>19</v>
      </c>
      <c r="B74" s="197" t="s">
        <v>535</v>
      </c>
      <c r="C74" s="185">
        <v>1</v>
      </c>
      <c r="D74" s="189">
        <v>37</v>
      </c>
      <c r="E74" s="185"/>
      <c r="F74" s="186">
        <v>1</v>
      </c>
      <c r="G74" s="186">
        <v>1</v>
      </c>
      <c r="H74" s="186">
        <v>1</v>
      </c>
      <c r="I74" s="186">
        <v>1</v>
      </c>
      <c r="J74" s="186">
        <v>1</v>
      </c>
      <c r="K74" s="186">
        <v>1</v>
      </c>
      <c r="L74" s="186">
        <v>1</v>
      </c>
      <c r="M74" s="186">
        <v>1</v>
      </c>
      <c r="N74" s="186">
        <v>1</v>
      </c>
      <c r="O74" s="172"/>
    </row>
    <row r="75" spans="1:15" s="200" customFormat="1" ht="18.75">
      <c r="A75" s="186">
        <v>20</v>
      </c>
      <c r="B75" s="195" t="s">
        <v>534</v>
      </c>
      <c r="C75" s="185">
        <v>3</v>
      </c>
      <c r="D75" s="189">
        <v>115</v>
      </c>
      <c r="E75" s="185"/>
      <c r="F75" s="186">
        <v>1</v>
      </c>
      <c r="G75" s="186">
        <v>1</v>
      </c>
      <c r="H75" s="186">
        <v>1</v>
      </c>
      <c r="I75" s="186">
        <v>1</v>
      </c>
      <c r="J75" s="186">
        <v>1</v>
      </c>
      <c r="K75" s="186">
        <v>1</v>
      </c>
      <c r="L75" s="186">
        <v>1</v>
      </c>
      <c r="M75" s="186">
        <v>1</v>
      </c>
      <c r="N75" s="186">
        <v>1</v>
      </c>
      <c r="O75" s="172"/>
    </row>
    <row r="76" spans="1:15" s="200" customFormat="1" ht="18.75">
      <c r="A76" s="186">
        <v>21</v>
      </c>
      <c r="B76" s="195" t="s">
        <v>533</v>
      </c>
      <c r="C76" s="185">
        <v>3</v>
      </c>
      <c r="D76" s="189">
        <v>115</v>
      </c>
      <c r="E76" s="185"/>
      <c r="F76" s="186">
        <v>1</v>
      </c>
      <c r="G76" s="186">
        <v>1</v>
      </c>
      <c r="H76" s="186">
        <v>1</v>
      </c>
      <c r="I76" s="186">
        <v>1</v>
      </c>
      <c r="J76" s="186">
        <v>1</v>
      </c>
      <c r="K76" s="186">
        <v>1</v>
      </c>
      <c r="L76" s="186">
        <v>1</v>
      </c>
      <c r="M76" s="186">
        <v>1</v>
      </c>
      <c r="N76" s="186">
        <v>1</v>
      </c>
      <c r="O76" s="172"/>
    </row>
    <row r="77" spans="1:15" s="200" customFormat="1" ht="21" customHeight="1">
      <c r="A77" s="283" t="s">
        <v>34</v>
      </c>
      <c r="B77" s="284" t="s">
        <v>359</v>
      </c>
      <c r="C77" s="182">
        <f>SUM(C78:C97)</f>
        <v>45</v>
      </c>
      <c r="D77" s="285">
        <f>SUM(D78:D97)</f>
        <v>1489</v>
      </c>
      <c r="E77" s="182"/>
      <c r="F77" s="182">
        <f aca="true" t="shared" si="6" ref="F77:N77">SUM(F78:F97)</f>
        <v>23</v>
      </c>
      <c r="G77" s="182">
        <f t="shared" si="6"/>
        <v>20</v>
      </c>
      <c r="H77" s="182">
        <f t="shared" si="6"/>
        <v>20</v>
      </c>
      <c r="I77" s="182">
        <f t="shared" si="6"/>
        <v>20</v>
      </c>
      <c r="J77" s="182">
        <f t="shared" si="6"/>
        <v>20</v>
      </c>
      <c r="K77" s="182">
        <f t="shared" si="6"/>
        <v>20</v>
      </c>
      <c r="L77" s="182">
        <f t="shared" si="6"/>
        <v>20</v>
      </c>
      <c r="M77" s="182">
        <f t="shared" si="6"/>
        <v>20</v>
      </c>
      <c r="N77" s="182">
        <f t="shared" si="6"/>
        <v>20</v>
      </c>
      <c r="O77" s="172"/>
    </row>
    <row r="78" spans="1:15" s="200" customFormat="1" ht="18.75">
      <c r="A78" s="203">
        <v>1</v>
      </c>
      <c r="B78" s="204" t="s">
        <v>532</v>
      </c>
      <c r="C78" s="194">
        <v>2</v>
      </c>
      <c r="D78" s="169">
        <v>50</v>
      </c>
      <c r="E78" s="194"/>
      <c r="F78" s="186">
        <v>1</v>
      </c>
      <c r="G78" s="186">
        <v>1</v>
      </c>
      <c r="H78" s="186">
        <v>1</v>
      </c>
      <c r="I78" s="186">
        <v>1</v>
      </c>
      <c r="J78" s="186">
        <v>1</v>
      </c>
      <c r="K78" s="186">
        <v>1</v>
      </c>
      <c r="L78" s="186">
        <v>1</v>
      </c>
      <c r="M78" s="186">
        <v>1</v>
      </c>
      <c r="N78" s="186">
        <v>1</v>
      </c>
      <c r="O78" s="172"/>
    </row>
    <row r="79" spans="1:15" s="200" customFormat="1" ht="18.75">
      <c r="A79" s="203">
        <v>2</v>
      </c>
      <c r="B79" s="204" t="s">
        <v>531</v>
      </c>
      <c r="C79" s="194">
        <v>2</v>
      </c>
      <c r="D79" s="169">
        <v>60</v>
      </c>
      <c r="E79" s="194"/>
      <c r="F79" s="186">
        <v>1</v>
      </c>
      <c r="G79" s="186">
        <v>1</v>
      </c>
      <c r="H79" s="186">
        <v>1</v>
      </c>
      <c r="I79" s="186">
        <v>1</v>
      </c>
      <c r="J79" s="186">
        <v>1</v>
      </c>
      <c r="K79" s="186">
        <v>1</v>
      </c>
      <c r="L79" s="186">
        <v>1</v>
      </c>
      <c r="M79" s="186">
        <v>1</v>
      </c>
      <c r="N79" s="186">
        <v>1</v>
      </c>
      <c r="O79" s="172"/>
    </row>
    <row r="80" spans="1:15" s="200" customFormat="1" ht="18.75">
      <c r="A80" s="203">
        <v>3</v>
      </c>
      <c r="B80" s="204" t="s">
        <v>530</v>
      </c>
      <c r="C80" s="194">
        <v>1</v>
      </c>
      <c r="D80" s="169">
        <v>32</v>
      </c>
      <c r="E80" s="194"/>
      <c r="F80" s="186">
        <v>1</v>
      </c>
      <c r="G80" s="186">
        <v>1</v>
      </c>
      <c r="H80" s="186">
        <v>1</v>
      </c>
      <c r="I80" s="186">
        <v>1</v>
      </c>
      <c r="J80" s="186">
        <v>1</v>
      </c>
      <c r="K80" s="186">
        <v>1</v>
      </c>
      <c r="L80" s="186">
        <v>1</v>
      </c>
      <c r="M80" s="186">
        <v>1</v>
      </c>
      <c r="N80" s="186">
        <v>1</v>
      </c>
      <c r="O80" s="172"/>
    </row>
    <row r="81" spans="1:17" s="200" customFormat="1" ht="18.75">
      <c r="A81" s="203">
        <v>4</v>
      </c>
      <c r="B81" s="204" t="s">
        <v>529</v>
      </c>
      <c r="C81" s="194">
        <v>1</v>
      </c>
      <c r="D81" s="169">
        <v>20</v>
      </c>
      <c r="E81" s="194"/>
      <c r="F81" s="186">
        <v>1</v>
      </c>
      <c r="G81" s="186">
        <v>1</v>
      </c>
      <c r="H81" s="186">
        <v>1</v>
      </c>
      <c r="I81" s="186">
        <v>1</v>
      </c>
      <c r="J81" s="186">
        <v>1</v>
      </c>
      <c r="K81" s="186">
        <v>1</v>
      </c>
      <c r="L81" s="186">
        <v>1</v>
      </c>
      <c r="M81" s="186">
        <v>1</v>
      </c>
      <c r="N81" s="186">
        <v>1</v>
      </c>
      <c r="O81" s="172"/>
      <c r="P81" s="205"/>
      <c r="Q81" s="205"/>
    </row>
    <row r="82" spans="1:15" s="200" customFormat="1" ht="18.75">
      <c r="A82" s="203">
        <v>5</v>
      </c>
      <c r="B82" s="204" t="s">
        <v>528</v>
      </c>
      <c r="C82" s="194">
        <v>1</v>
      </c>
      <c r="D82" s="169">
        <v>31</v>
      </c>
      <c r="E82" s="194"/>
      <c r="F82" s="186">
        <v>1</v>
      </c>
      <c r="G82" s="186">
        <v>1</v>
      </c>
      <c r="H82" s="186">
        <v>1</v>
      </c>
      <c r="I82" s="186">
        <v>1</v>
      </c>
      <c r="J82" s="186">
        <v>1</v>
      </c>
      <c r="K82" s="186">
        <v>1</v>
      </c>
      <c r="L82" s="186">
        <v>1</v>
      </c>
      <c r="M82" s="186">
        <v>1</v>
      </c>
      <c r="N82" s="186">
        <v>1</v>
      </c>
      <c r="O82" s="172"/>
    </row>
    <row r="83" spans="1:15" s="200" customFormat="1" ht="18.75">
      <c r="A83" s="203">
        <v>6</v>
      </c>
      <c r="B83" s="204" t="s">
        <v>527</v>
      </c>
      <c r="C83" s="194">
        <v>3</v>
      </c>
      <c r="D83" s="169">
        <v>114</v>
      </c>
      <c r="E83" s="194"/>
      <c r="F83" s="186">
        <v>1</v>
      </c>
      <c r="G83" s="186">
        <v>1</v>
      </c>
      <c r="H83" s="186">
        <v>1</v>
      </c>
      <c r="I83" s="186">
        <v>1</v>
      </c>
      <c r="J83" s="186">
        <v>1</v>
      </c>
      <c r="K83" s="186">
        <v>1</v>
      </c>
      <c r="L83" s="186">
        <v>1</v>
      </c>
      <c r="M83" s="186">
        <v>1</v>
      </c>
      <c r="N83" s="186">
        <v>1</v>
      </c>
      <c r="O83" s="172"/>
    </row>
    <row r="84" spans="1:15" s="200" customFormat="1" ht="18.75">
      <c r="A84" s="203">
        <v>7</v>
      </c>
      <c r="B84" s="204" t="s">
        <v>526</v>
      </c>
      <c r="C84" s="194">
        <v>4</v>
      </c>
      <c r="D84" s="169">
        <v>152</v>
      </c>
      <c r="E84" s="194"/>
      <c r="F84" s="186">
        <v>2</v>
      </c>
      <c r="G84" s="186">
        <v>1</v>
      </c>
      <c r="H84" s="186">
        <v>1</v>
      </c>
      <c r="I84" s="186">
        <v>1</v>
      </c>
      <c r="J84" s="186">
        <v>1</v>
      </c>
      <c r="K84" s="186">
        <v>1</v>
      </c>
      <c r="L84" s="186">
        <v>1</v>
      </c>
      <c r="M84" s="186">
        <v>1</v>
      </c>
      <c r="N84" s="186">
        <v>1</v>
      </c>
      <c r="O84" s="172"/>
    </row>
    <row r="85" spans="1:15" s="200" customFormat="1" ht="18.75">
      <c r="A85" s="203">
        <v>8</v>
      </c>
      <c r="B85" s="204" t="s">
        <v>525</v>
      </c>
      <c r="C85" s="194">
        <v>2</v>
      </c>
      <c r="D85" s="169">
        <v>80</v>
      </c>
      <c r="E85" s="194"/>
      <c r="F85" s="186">
        <v>1</v>
      </c>
      <c r="G85" s="186">
        <v>1</v>
      </c>
      <c r="H85" s="186">
        <v>1</v>
      </c>
      <c r="I85" s="186">
        <v>1</v>
      </c>
      <c r="J85" s="186">
        <v>1</v>
      </c>
      <c r="K85" s="186">
        <v>1</v>
      </c>
      <c r="L85" s="186">
        <v>1</v>
      </c>
      <c r="M85" s="186">
        <v>1</v>
      </c>
      <c r="N85" s="186">
        <v>1</v>
      </c>
      <c r="O85" s="190"/>
    </row>
    <row r="86" spans="1:15" s="200" customFormat="1" ht="18.75">
      <c r="A86" s="203">
        <v>9</v>
      </c>
      <c r="B86" s="204" t="s">
        <v>524</v>
      </c>
      <c r="C86" s="194">
        <v>2</v>
      </c>
      <c r="D86" s="169">
        <v>67</v>
      </c>
      <c r="E86" s="194"/>
      <c r="F86" s="186">
        <v>1</v>
      </c>
      <c r="G86" s="186">
        <v>1</v>
      </c>
      <c r="H86" s="186">
        <v>1</v>
      </c>
      <c r="I86" s="186">
        <v>1</v>
      </c>
      <c r="J86" s="186">
        <v>1</v>
      </c>
      <c r="K86" s="186">
        <v>1</v>
      </c>
      <c r="L86" s="186">
        <v>1</v>
      </c>
      <c r="M86" s="186">
        <v>1</v>
      </c>
      <c r="N86" s="186">
        <v>1</v>
      </c>
      <c r="O86" s="172"/>
    </row>
    <row r="87" spans="1:15" s="200" customFormat="1" ht="18.75">
      <c r="A87" s="203">
        <v>10</v>
      </c>
      <c r="B87" s="204" t="s">
        <v>449</v>
      </c>
      <c r="C87" s="194">
        <v>4</v>
      </c>
      <c r="D87" s="169">
        <v>138</v>
      </c>
      <c r="E87" s="194"/>
      <c r="F87" s="186">
        <v>2</v>
      </c>
      <c r="G87" s="186">
        <v>1</v>
      </c>
      <c r="H87" s="186">
        <v>1</v>
      </c>
      <c r="I87" s="186">
        <v>1</v>
      </c>
      <c r="J87" s="186">
        <v>1</v>
      </c>
      <c r="K87" s="186">
        <v>1</v>
      </c>
      <c r="L87" s="186">
        <v>1</v>
      </c>
      <c r="M87" s="186">
        <v>1</v>
      </c>
      <c r="N87" s="186">
        <v>1</v>
      </c>
      <c r="O87" s="190"/>
    </row>
    <row r="88" spans="1:15" s="200" customFormat="1" ht="18.75">
      <c r="A88" s="203">
        <v>11</v>
      </c>
      <c r="B88" s="204" t="s">
        <v>523</v>
      </c>
      <c r="C88" s="194">
        <v>2</v>
      </c>
      <c r="D88" s="169">
        <v>69</v>
      </c>
      <c r="E88" s="194"/>
      <c r="F88" s="186">
        <v>1</v>
      </c>
      <c r="G88" s="186">
        <v>1</v>
      </c>
      <c r="H88" s="186">
        <v>1</v>
      </c>
      <c r="I88" s="186">
        <v>1</v>
      </c>
      <c r="J88" s="186">
        <v>1</v>
      </c>
      <c r="K88" s="186">
        <v>1</v>
      </c>
      <c r="L88" s="186">
        <v>1</v>
      </c>
      <c r="M88" s="186">
        <v>1</v>
      </c>
      <c r="N88" s="186">
        <v>1</v>
      </c>
      <c r="O88" s="172"/>
    </row>
    <row r="89" spans="1:15" s="200" customFormat="1" ht="18.75">
      <c r="A89" s="203">
        <v>12</v>
      </c>
      <c r="B89" s="204" t="s">
        <v>522</v>
      </c>
      <c r="C89" s="194">
        <v>2</v>
      </c>
      <c r="D89" s="169">
        <v>64</v>
      </c>
      <c r="E89" s="194"/>
      <c r="F89" s="186">
        <v>1</v>
      </c>
      <c r="G89" s="186">
        <v>1</v>
      </c>
      <c r="H89" s="186">
        <v>1</v>
      </c>
      <c r="I89" s="186">
        <v>1</v>
      </c>
      <c r="J89" s="186">
        <v>1</v>
      </c>
      <c r="K89" s="186">
        <v>1</v>
      </c>
      <c r="L89" s="186">
        <v>1</v>
      </c>
      <c r="M89" s="186">
        <v>1</v>
      </c>
      <c r="N89" s="186">
        <v>1</v>
      </c>
      <c r="O89" s="172"/>
    </row>
    <row r="90" spans="1:15" ht="18.75">
      <c r="A90" s="203">
        <v>13</v>
      </c>
      <c r="B90" s="204" t="s">
        <v>521</v>
      </c>
      <c r="C90" s="194">
        <v>3</v>
      </c>
      <c r="D90" s="169">
        <v>92</v>
      </c>
      <c r="E90" s="194"/>
      <c r="F90" s="186">
        <v>1</v>
      </c>
      <c r="G90" s="186">
        <v>1</v>
      </c>
      <c r="H90" s="186">
        <v>1</v>
      </c>
      <c r="I90" s="186">
        <v>1</v>
      </c>
      <c r="J90" s="186">
        <v>1</v>
      </c>
      <c r="K90" s="186">
        <v>1</v>
      </c>
      <c r="L90" s="186">
        <v>1</v>
      </c>
      <c r="M90" s="186">
        <v>1</v>
      </c>
      <c r="N90" s="186">
        <v>1</v>
      </c>
      <c r="O90" s="190"/>
    </row>
    <row r="91" spans="1:15" ht="18.75">
      <c r="A91" s="203">
        <v>14</v>
      </c>
      <c r="B91" s="204" t="s">
        <v>520</v>
      </c>
      <c r="C91" s="194">
        <v>2</v>
      </c>
      <c r="D91" s="169">
        <v>55</v>
      </c>
      <c r="E91" s="194"/>
      <c r="F91" s="186">
        <v>1</v>
      </c>
      <c r="G91" s="186">
        <v>1</v>
      </c>
      <c r="H91" s="186">
        <v>1</v>
      </c>
      <c r="I91" s="186">
        <v>1</v>
      </c>
      <c r="J91" s="186">
        <v>1</v>
      </c>
      <c r="K91" s="186">
        <v>1</v>
      </c>
      <c r="L91" s="186">
        <v>1</v>
      </c>
      <c r="M91" s="186">
        <v>1</v>
      </c>
      <c r="N91" s="186">
        <v>1</v>
      </c>
      <c r="O91" s="172"/>
    </row>
    <row r="92" spans="1:15" ht="18.75">
      <c r="A92" s="203">
        <v>15</v>
      </c>
      <c r="B92" s="204" t="s">
        <v>519</v>
      </c>
      <c r="C92" s="194">
        <v>2</v>
      </c>
      <c r="D92" s="169">
        <v>68</v>
      </c>
      <c r="E92" s="194"/>
      <c r="F92" s="186">
        <v>1</v>
      </c>
      <c r="G92" s="186">
        <v>1</v>
      </c>
      <c r="H92" s="186">
        <v>1</v>
      </c>
      <c r="I92" s="186">
        <v>1</v>
      </c>
      <c r="J92" s="186">
        <v>1</v>
      </c>
      <c r="K92" s="186">
        <v>1</v>
      </c>
      <c r="L92" s="186">
        <v>1</v>
      </c>
      <c r="M92" s="186">
        <v>1</v>
      </c>
      <c r="N92" s="186">
        <v>1</v>
      </c>
      <c r="O92" s="172"/>
    </row>
    <row r="93" spans="1:15" ht="18.75">
      <c r="A93" s="203">
        <v>16</v>
      </c>
      <c r="B93" s="204" t="s">
        <v>518</v>
      </c>
      <c r="C93" s="194">
        <v>3</v>
      </c>
      <c r="D93" s="169">
        <v>90</v>
      </c>
      <c r="E93" s="194"/>
      <c r="F93" s="186">
        <v>1</v>
      </c>
      <c r="G93" s="186">
        <v>1</v>
      </c>
      <c r="H93" s="186">
        <v>1</v>
      </c>
      <c r="I93" s="186">
        <v>1</v>
      </c>
      <c r="J93" s="186">
        <v>1</v>
      </c>
      <c r="K93" s="186">
        <v>1</v>
      </c>
      <c r="L93" s="186">
        <v>1</v>
      </c>
      <c r="M93" s="186">
        <v>1</v>
      </c>
      <c r="N93" s="186">
        <v>1</v>
      </c>
      <c r="O93" s="172"/>
    </row>
    <row r="94" spans="1:15" ht="18.75">
      <c r="A94" s="203">
        <v>17</v>
      </c>
      <c r="B94" s="204" t="s">
        <v>517</v>
      </c>
      <c r="C94" s="194">
        <v>2</v>
      </c>
      <c r="D94" s="169">
        <v>57</v>
      </c>
      <c r="E94" s="194"/>
      <c r="F94" s="186">
        <v>1</v>
      </c>
      <c r="G94" s="186">
        <v>1</v>
      </c>
      <c r="H94" s="186">
        <v>1</v>
      </c>
      <c r="I94" s="186">
        <v>1</v>
      </c>
      <c r="J94" s="186">
        <v>1</v>
      </c>
      <c r="K94" s="186">
        <v>1</v>
      </c>
      <c r="L94" s="186">
        <v>1</v>
      </c>
      <c r="M94" s="186">
        <v>1</v>
      </c>
      <c r="N94" s="186">
        <v>1</v>
      </c>
      <c r="O94" s="172"/>
    </row>
    <row r="95" spans="1:15" ht="18.75">
      <c r="A95" s="203">
        <v>18</v>
      </c>
      <c r="B95" s="204" t="s">
        <v>516</v>
      </c>
      <c r="C95" s="194">
        <v>4</v>
      </c>
      <c r="D95" s="169">
        <v>145</v>
      </c>
      <c r="E95" s="194"/>
      <c r="F95" s="186">
        <v>2</v>
      </c>
      <c r="G95" s="186">
        <v>1</v>
      </c>
      <c r="H95" s="186">
        <v>1</v>
      </c>
      <c r="I95" s="186">
        <v>1</v>
      </c>
      <c r="J95" s="186">
        <v>1</v>
      </c>
      <c r="K95" s="186">
        <v>1</v>
      </c>
      <c r="L95" s="186">
        <v>1</v>
      </c>
      <c r="M95" s="186">
        <v>1</v>
      </c>
      <c r="N95" s="186">
        <v>1</v>
      </c>
      <c r="O95" s="190"/>
    </row>
    <row r="96" spans="1:15" ht="18.75">
      <c r="A96" s="203">
        <v>19</v>
      </c>
      <c r="B96" s="204" t="s">
        <v>515</v>
      </c>
      <c r="C96" s="194">
        <v>1</v>
      </c>
      <c r="D96" s="169">
        <v>40</v>
      </c>
      <c r="E96" s="194"/>
      <c r="F96" s="186">
        <v>1</v>
      </c>
      <c r="G96" s="186">
        <v>1</v>
      </c>
      <c r="H96" s="186">
        <v>1</v>
      </c>
      <c r="I96" s="186">
        <v>1</v>
      </c>
      <c r="J96" s="186">
        <v>1</v>
      </c>
      <c r="K96" s="186">
        <v>1</v>
      </c>
      <c r="L96" s="186">
        <v>1</v>
      </c>
      <c r="M96" s="186">
        <v>1</v>
      </c>
      <c r="N96" s="186">
        <v>1</v>
      </c>
      <c r="O96" s="172"/>
    </row>
    <row r="97" spans="1:15" ht="18.75">
      <c r="A97" s="203">
        <v>20</v>
      </c>
      <c r="B97" s="204" t="s">
        <v>514</v>
      </c>
      <c r="C97" s="194">
        <v>2</v>
      </c>
      <c r="D97" s="169">
        <v>65</v>
      </c>
      <c r="E97" s="194"/>
      <c r="F97" s="186">
        <v>1</v>
      </c>
      <c r="G97" s="186">
        <v>1</v>
      </c>
      <c r="H97" s="186">
        <v>1</v>
      </c>
      <c r="I97" s="186">
        <v>1</v>
      </c>
      <c r="J97" s="186">
        <v>1</v>
      </c>
      <c r="K97" s="186">
        <v>1</v>
      </c>
      <c r="L97" s="186">
        <v>1</v>
      </c>
      <c r="M97" s="186">
        <v>1</v>
      </c>
      <c r="N97" s="186">
        <v>1</v>
      </c>
      <c r="O97" s="172"/>
    </row>
    <row r="98" spans="1:15" ht="18.75">
      <c r="A98" s="283" t="s">
        <v>251</v>
      </c>
      <c r="B98" s="284" t="s">
        <v>360</v>
      </c>
      <c r="C98" s="182">
        <f>SUM(C99:C109)</f>
        <v>22</v>
      </c>
      <c r="D98" s="285">
        <f>SUM(D99:D109)</f>
        <v>693</v>
      </c>
      <c r="E98" s="182"/>
      <c r="F98" s="182">
        <f aca="true" t="shared" si="7" ref="F98:N98">SUM(F99:F109)</f>
        <v>12</v>
      </c>
      <c r="G98" s="182">
        <f t="shared" si="7"/>
        <v>11</v>
      </c>
      <c r="H98" s="182">
        <f t="shared" si="7"/>
        <v>11</v>
      </c>
      <c r="I98" s="182">
        <f t="shared" si="7"/>
        <v>11</v>
      </c>
      <c r="J98" s="182">
        <f t="shared" si="7"/>
        <v>11</v>
      </c>
      <c r="K98" s="182">
        <f t="shared" si="7"/>
        <v>11</v>
      </c>
      <c r="L98" s="182">
        <f t="shared" si="7"/>
        <v>11</v>
      </c>
      <c r="M98" s="182">
        <f t="shared" si="7"/>
        <v>11</v>
      </c>
      <c r="N98" s="182">
        <f t="shared" si="7"/>
        <v>11</v>
      </c>
      <c r="O98" s="172"/>
    </row>
    <row r="99" spans="1:15" ht="18.75">
      <c r="A99" s="206">
        <v>1</v>
      </c>
      <c r="B99" s="204" t="s">
        <v>513</v>
      </c>
      <c r="C99" s="185">
        <v>1</v>
      </c>
      <c r="D99" s="189">
        <v>31</v>
      </c>
      <c r="E99" s="185"/>
      <c r="F99" s="186">
        <v>1</v>
      </c>
      <c r="G99" s="186">
        <v>1</v>
      </c>
      <c r="H99" s="186">
        <v>1</v>
      </c>
      <c r="I99" s="186">
        <v>1</v>
      </c>
      <c r="J99" s="186">
        <v>1</v>
      </c>
      <c r="K99" s="186">
        <v>1</v>
      </c>
      <c r="L99" s="186">
        <v>1</v>
      </c>
      <c r="M99" s="186">
        <v>1</v>
      </c>
      <c r="N99" s="186">
        <v>1</v>
      </c>
      <c r="O99" s="172"/>
    </row>
    <row r="100" spans="1:15" ht="18.75">
      <c r="A100" s="206">
        <v>2</v>
      </c>
      <c r="B100" s="204" t="s">
        <v>512</v>
      </c>
      <c r="C100" s="207">
        <v>2</v>
      </c>
      <c r="D100" s="189">
        <v>46</v>
      </c>
      <c r="E100" s="207"/>
      <c r="F100" s="186">
        <v>1</v>
      </c>
      <c r="G100" s="186">
        <v>1</v>
      </c>
      <c r="H100" s="186">
        <v>1</v>
      </c>
      <c r="I100" s="186">
        <v>1</v>
      </c>
      <c r="J100" s="186">
        <v>1</v>
      </c>
      <c r="K100" s="186">
        <v>1</v>
      </c>
      <c r="L100" s="186">
        <v>1</v>
      </c>
      <c r="M100" s="186">
        <v>1</v>
      </c>
      <c r="N100" s="186">
        <v>1</v>
      </c>
      <c r="O100" s="172"/>
    </row>
    <row r="101" spans="1:15" ht="18.75">
      <c r="A101" s="206">
        <v>3</v>
      </c>
      <c r="B101" s="204" t="s">
        <v>511</v>
      </c>
      <c r="C101" s="207">
        <v>4</v>
      </c>
      <c r="D101" s="189">
        <v>150</v>
      </c>
      <c r="E101" s="207"/>
      <c r="F101" s="186">
        <v>2</v>
      </c>
      <c r="G101" s="186">
        <v>1</v>
      </c>
      <c r="H101" s="186">
        <v>1</v>
      </c>
      <c r="I101" s="186">
        <v>1</v>
      </c>
      <c r="J101" s="186">
        <v>1</v>
      </c>
      <c r="K101" s="186">
        <v>1</v>
      </c>
      <c r="L101" s="186">
        <v>1</v>
      </c>
      <c r="M101" s="186">
        <v>1</v>
      </c>
      <c r="N101" s="186">
        <v>1</v>
      </c>
      <c r="O101" s="172"/>
    </row>
    <row r="102" spans="1:15" ht="18.75">
      <c r="A102" s="206">
        <v>4</v>
      </c>
      <c r="B102" s="204" t="s">
        <v>510</v>
      </c>
      <c r="C102" s="185">
        <v>2</v>
      </c>
      <c r="D102" s="189">
        <v>58</v>
      </c>
      <c r="E102" s="185"/>
      <c r="F102" s="186">
        <v>1</v>
      </c>
      <c r="G102" s="186">
        <v>1</v>
      </c>
      <c r="H102" s="186">
        <v>1</v>
      </c>
      <c r="I102" s="186">
        <v>1</v>
      </c>
      <c r="J102" s="186">
        <v>1</v>
      </c>
      <c r="K102" s="186">
        <v>1</v>
      </c>
      <c r="L102" s="186">
        <v>1</v>
      </c>
      <c r="M102" s="186">
        <v>1</v>
      </c>
      <c r="N102" s="186">
        <v>1</v>
      </c>
      <c r="O102" s="172"/>
    </row>
    <row r="103" spans="1:15" ht="18.75">
      <c r="A103" s="206">
        <v>5</v>
      </c>
      <c r="B103" s="204" t="s">
        <v>509</v>
      </c>
      <c r="C103" s="207">
        <v>2</v>
      </c>
      <c r="D103" s="189">
        <v>44</v>
      </c>
      <c r="E103" s="207"/>
      <c r="F103" s="186">
        <v>1</v>
      </c>
      <c r="G103" s="186">
        <v>1</v>
      </c>
      <c r="H103" s="186">
        <v>1</v>
      </c>
      <c r="I103" s="186">
        <v>1</v>
      </c>
      <c r="J103" s="186">
        <v>1</v>
      </c>
      <c r="K103" s="186">
        <v>1</v>
      </c>
      <c r="L103" s="186">
        <v>1</v>
      </c>
      <c r="M103" s="186">
        <v>1</v>
      </c>
      <c r="N103" s="186">
        <v>1</v>
      </c>
      <c r="O103" s="190"/>
    </row>
    <row r="104" spans="1:15" ht="18.75">
      <c r="A104" s="206">
        <v>6</v>
      </c>
      <c r="B104" s="204" t="s">
        <v>508</v>
      </c>
      <c r="C104" s="208">
        <v>3</v>
      </c>
      <c r="D104" s="169">
        <v>101</v>
      </c>
      <c r="E104" s="208"/>
      <c r="F104" s="186">
        <v>1</v>
      </c>
      <c r="G104" s="186">
        <v>1</v>
      </c>
      <c r="H104" s="186">
        <v>1</v>
      </c>
      <c r="I104" s="186">
        <v>1</v>
      </c>
      <c r="J104" s="186">
        <v>1</v>
      </c>
      <c r="K104" s="186">
        <v>1</v>
      </c>
      <c r="L104" s="186">
        <v>1</v>
      </c>
      <c r="M104" s="186">
        <v>1</v>
      </c>
      <c r="N104" s="186">
        <v>1</v>
      </c>
      <c r="O104" s="172"/>
    </row>
    <row r="105" spans="1:15" ht="18.75">
      <c r="A105" s="206">
        <v>7</v>
      </c>
      <c r="B105" s="204" t="s">
        <v>507</v>
      </c>
      <c r="C105" s="209">
        <v>2</v>
      </c>
      <c r="D105" s="210">
        <v>65</v>
      </c>
      <c r="E105" s="209"/>
      <c r="F105" s="186">
        <v>1</v>
      </c>
      <c r="G105" s="186">
        <v>1</v>
      </c>
      <c r="H105" s="186">
        <v>1</v>
      </c>
      <c r="I105" s="186">
        <v>1</v>
      </c>
      <c r="J105" s="186">
        <v>1</v>
      </c>
      <c r="K105" s="186">
        <v>1</v>
      </c>
      <c r="L105" s="186">
        <v>1</v>
      </c>
      <c r="M105" s="186">
        <v>1</v>
      </c>
      <c r="N105" s="186">
        <v>1</v>
      </c>
      <c r="O105" s="190"/>
    </row>
    <row r="106" spans="1:15" ht="18.75">
      <c r="A106" s="206">
        <v>8</v>
      </c>
      <c r="B106" s="204" t="s">
        <v>506</v>
      </c>
      <c r="C106" s="207">
        <v>1</v>
      </c>
      <c r="D106" s="189">
        <v>35</v>
      </c>
      <c r="E106" s="207"/>
      <c r="F106" s="186">
        <v>1</v>
      </c>
      <c r="G106" s="186">
        <v>1</v>
      </c>
      <c r="H106" s="186">
        <v>1</v>
      </c>
      <c r="I106" s="186">
        <v>1</v>
      </c>
      <c r="J106" s="186">
        <v>1</v>
      </c>
      <c r="K106" s="186">
        <v>1</v>
      </c>
      <c r="L106" s="186">
        <v>1</v>
      </c>
      <c r="M106" s="186">
        <v>1</v>
      </c>
      <c r="N106" s="186">
        <v>1</v>
      </c>
      <c r="O106" s="172"/>
    </row>
    <row r="107" spans="1:15" ht="18.75">
      <c r="A107" s="206">
        <v>9</v>
      </c>
      <c r="B107" s="204" t="s">
        <v>505</v>
      </c>
      <c r="C107" s="207">
        <v>1</v>
      </c>
      <c r="D107" s="189">
        <v>33</v>
      </c>
      <c r="E107" s="207"/>
      <c r="F107" s="186">
        <v>1</v>
      </c>
      <c r="G107" s="186">
        <v>1</v>
      </c>
      <c r="H107" s="186">
        <v>1</v>
      </c>
      <c r="I107" s="186">
        <v>1</v>
      </c>
      <c r="J107" s="186">
        <v>1</v>
      </c>
      <c r="K107" s="186">
        <v>1</v>
      </c>
      <c r="L107" s="186">
        <v>1</v>
      </c>
      <c r="M107" s="186">
        <v>1</v>
      </c>
      <c r="N107" s="186">
        <v>1</v>
      </c>
      <c r="O107" s="172"/>
    </row>
    <row r="108" spans="1:15" ht="18.75">
      <c r="A108" s="206">
        <v>10</v>
      </c>
      <c r="B108" s="204" t="s">
        <v>504</v>
      </c>
      <c r="C108" s="185">
        <v>2</v>
      </c>
      <c r="D108" s="189">
        <v>60</v>
      </c>
      <c r="E108" s="185"/>
      <c r="F108" s="186">
        <v>1</v>
      </c>
      <c r="G108" s="186">
        <v>1</v>
      </c>
      <c r="H108" s="186">
        <v>1</v>
      </c>
      <c r="I108" s="186">
        <v>1</v>
      </c>
      <c r="J108" s="186">
        <v>1</v>
      </c>
      <c r="K108" s="186">
        <v>1</v>
      </c>
      <c r="L108" s="186">
        <v>1</v>
      </c>
      <c r="M108" s="186">
        <v>1</v>
      </c>
      <c r="N108" s="186">
        <v>1</v>
      </c>
      <c r="O108" s="172"/>
    </row>
    <row r="109" spans="1:15" s="184" customFormat="1" ht="18.75">
      <c r="A109" s="206">
        <v>11</v>
      </c>
      <c r="B109" s="204" t="s">
        <v>503</v>
      </c>
      <c r="C109" s="208">
        <v>2</v>
      </c>
      <c r="D109" s="169">
        <v>70</v>
      </c>
      <c r="E109" s="208"/>
      <c r="F109" s="186">
        <v>1</v>
      </c>
      <c r="G109" s="186">
        <v>1</v>
      </c>
      <c r="H109" s="186">
        <v>1</v>
      </c>
      <c r="I109" s="186">
        <v>1</v>
      </c>
      <c r="J109" s="186">
        <v>1</v>
      </c>
      <c r="K109" s="186">
        <v>1</v>
      </c>
      <c r="L109" s="186">
        <v>1</v>
      </c>
      <c r="M109" s="186">
        <v>1</v>
      </c>
      <c r="N109" s="186">
        <v>1</v>
      </c>
      <c r="O109" s="190"/>
    </row>
    <row r="110" spans="1:15" ht="19.5" customHeight="1">
      <c r="A110" s="283" t="s">
        <v>252</v>
      </c>
      <c r="B110" s="284" t="s">
        <v>361</v>
      </c>
      <c r="C110" s="182">
        <f>SUM(C111:C137)</f>
        <v>72</v>
      </c>
      <c r="D110" s="285">
        <f>SUM(D111:D137)</f>
        <v>2586</v>
      </c>
      <c r="E110" s="182"/>
      <c r="F110" s="182">
        <f aca="true" t="shared" si="8" ref="F110:N110">SUM(F111:F137)</f>
        <v>32</v>
      </c>
      <c r="G110" s="182">
        <f t="shared" si="8"/>
        <v>29</v>
      </c>
      <c r="H110" s="182">
        <f t="shared" si="8"/>
        <v>29</v>
      </c>
      <c r="I110" s="182">
        <f t="shared" si="8"/>
        <v>27</v>
      </c>
      <c r="J110" s="182">
        <f t="shared" si="8"/>
        <v>29</v>
      </c>
      <c r="K110" s="182">
        <f t="shared" si="8"/>
        <v>27</v>
      </c>
      <c r="L110" s="182">
        <f t="shared" si="8"/>
        <v>27</v>
      </c>
      <c r="M110" s="182">
        <f t="shared" si="8"/>
        <v>27</v>
      </c>
      <c r="N110" s="182">
        <f t="shared" si="8"/>
        <v>29</v>
      </c>
      <c r="O110" s="172"/>
    </row>
    <row r="111" spans="1:15" ht="19.5" customHeight="1">
      <c r="A111" s="203">
        <v>1</v>
      </c>
      <c r="B111" s="204" t="s">
        <v>502</v>
      </c>
      <c r="C111" s="185">
        <v>2</v>
      </c>
      <c r="D111" s="189">
        <v>52</v>
      </c>
      <c r="E111" s="185"/>
      <c r="F111" s="186">
        <v>1</v>
      </c>
      <c r="G111" s="186">
        <v>1</v>
      </c>
      <c r="H111" s="186">
        <v>1</v>
      </c>
      <c r="I111" s="186">
        <v>1</v>
      </c>
      <c r="J111" s="186">
        <v>1</v>
      </c>
      <c r="K111" s="186">
        <v>1</v>
      </c>
      <c r="L111" s="186">
        <v>1</v>
      </c>
      <c r="M111" s="186">
        <v>1</v>
      </c>
      <c r="N111" s="186">
        <v>1</v>
      </c>
      <c r="O111" s="172"/>
    </row>
    <row r="112" spans="1:15" ht="18.75">
      <c r="A112" s="203">
        <v>2</v>
      </c>
      <c r="B112" s="204" t="s">
        <v>501</v>
      </c>
      <c r="C112" s="185">
        <v>4</v>
      </c>
      <c r="D112" s="189">
        <v>156</v>
      </c>
      <c r="E112" s="185"/>
      <c r="F112" s="186">
        <v>2</v>
      </c>
      <c r="G112" s="186">
        <v>1</v>
      </c>
      <c r="H112" s="186">
        <v>1</v>
      </c>
      <c r="I112" s="186">
        <v>1</v>
      </c>
      <c r="J112" s="186">
        <v>1</v>
      </c>
      <c r="K112" s="186">
        <v>1</v>
      </c>
      <c r="L112" s="186">
        <v>1</v>
      </c>
      <c r="M112" s="186">
        <v>1</v>
      </c>
      <c r="N112" s="186">
        <v>1</v>
      </c>
      <c r="O112" s="191"/>
    </row>
    <row r="113" spans="1:15" ht="18.75">
      <c r="A113" s="203">
        <v>3</v>
      </c>
      <c r="B113" s="204" t="s">
        <v>500</v>
      </c>
      <c r="C113" s="185">
        <v>2</v>
      </c>
      <c r="D113" s="189">
        <v>86</v>
      </c>
      <c r="E113" s="185"/>
      <c r="F113" s="186">
        <v>1</v>
      </c>
      <c r="G113" s="186">
        <v>1</v>
      </c>
      <c r="H113" s="186">
        <v>1</v>
      </c>
      <c r="I113" s="186">
        <v>1</v>
      </c>
      <c r="J113" s="186">
        <v>1</v>
      </c>
      <c r="K113" s="186">
        <v>1</v>
      </c>
      <c r="L113" s="186">
        <v>1</v>
      </c>
      <c r="M113" s="186">
        <v>1</v>
      </c>
      <c r="N113" s="186">
        <v>1</v>
      </c>
      <c r="O113" s="191"/>
    </row>
    <row r="114" spans="1:15" ht="19.5" customHeight="1">
      <c r="A114" s="203">
        <v>4</v>
      </c>
      <c r="B114" s="204" t="s">
        <v>499</v>
      </c>
      <c r="C114" s="185">
        <v>4</v>
      </c>
      <c r="D114" s="189">
        <v>162</v>
      </c>
      <c r="E114" s="185"/>
      <c r="F114" s="186">
        <v>2</v>
      </c>
      <c r="G114" s="186">
        <v>2</v>
      </c>
      <c r="H114" s="186">
        <v>2</v>
      </c>
      <c r="I114" s="186">
        <v>1</v>
      </c>
      <c r="J114" s="186">
        <v>2</v>
      </c>
      <c r="K114" s="186">
        <v>1</v>
      </c>
      <c r="L114" s="186">
        <v>1</v>
      </c>
      <c r="M114" s="186">
        <v>1</v>
      </c>
      <c r="N114" s="186">
        <v>2</v>
      </c>
      <c r="O114" s="172"/>
    </row>
    <row r="115" spans="1:15" ht="19.5" customHeight="1">
      <c r="A115" s="203">
        <v>5</v>
      </c>
      <c r="B115" s="204" t="s">
        <v>498</v>
      </c>
      <c r="C115" s="185">
        <v>2</v>
      </c>
      <c r="D115" s="189">
        <v>78</v>
      </c>
      <c r="E115" s="185"/>
      <c r="F115" s="186">
        <v>1</v>
      </c>
      <c r="G115" s="186">
        <v>1</v>
      </c>
      <c r="H115" s="186">
        <v>1</v>
      </c>
      <c r="I115" s="186">
        <v>1</v>
      </c>
      <c r="J115" s="186">
        <v>1</v>
      </c>
      <c r="K115" s="186">
        <v>1</v>
      </c>
      <c r="L115" s="186">
        <v>1</v>
      </c>
      <c r="M115" s="186">
        <v>1</v>
      </c>
      <c r="N115" s="186">
        <v>1</v>
      </c>
      <c r="O115" s="172"/>
    </row>
    <row r="116" spans="1:15" ht="18.75">
      <c r="A116" s="203">
        <v>6</v>
      </c>
      <c r="B116" s="204" t="s">
        <v>497</v>
      </c>
      <c r="C116" s="185">
        <v>2</v>
      </c>
      <c r="D116" s="189">
        <v>65</v>
      </c>
      <c r="E116" s="185"/>
      <c r="F116" s="186">
        <v>1</v>
      </c>
      <c r="G116" s="186">
        <v>1</v>
      </c>
      <c r="H116" s="186">
        <v>1</v>
      </c>
      <c r="I116" s="186">
        <v>1</v>
      </c>
      <c r="J116" s="186">
        <v>1</v>
      </c>
      <c r="K116" s="186">
        <v>1</v>
      </c>
      <c r="L116" s="186">
        <v>1</v>
      </c>
      <c r="M116" s="186">
        <v>1</v>
      </c>
      <c r="N116" s="186">
        <v>1</v>
      </c>
      <c r="O116" s="190"/>
    </row>
    <row r="117" spans="1:15" ht="17.25" customHeight="1">
      <c r="A117" s="203">
        <v>7</v>
      </c>
      <c r="B117" s="202" t="s">
        <v>496</v>
      </c>
      <c r="C117" s="185">
        <v>3</v>
      </c>
      <c r="D117" s="189">
        <v>112</v>
      </c>
      <c r="E117" s="185"/>
      <c r="F117" s="186">
        <v>1</v>
      </c>
      <c r="G117" s="186">
        <v>1</v>
      </c>
      <c r="H117" s="186">
        <v>1</v>
      </c>
      <c r="I117" s="186">
        <v>1</v>
      </c>
      <c r="J117" s="186">
        <v>1</v>
      </c>
      <c r="K117" s="186">
        <v>1</v>
      </c>
      <c r="L117" s="186">
        <v>1</v>
      </c>
      <c r="M117" s="186">
        <v>1</v>
      </c>
      <c r="N117" s="186">
        <v>1</v>
      </c>
      <c r="O117" s="172"/>
    </row>
    <row r="118" spans="1:15" ht="19.5" customHeight="1">
      <c r="A118" s="203">
        <v>8</v>
      </c>
      <c r="B118" s="204" t="s">
        <v>495</v>
      </c>
      <c r="C118" s="185">
        <v>3</v>
      </c>
      <c r="D118" s="189">
        <v>101</v>
      </c>
      <c r="E118" s="185"/>
      <c r="F118" s="186">
        <v>1</v>
      </c>
      <c r="G118" s="186">
        <v>1</v>
      </c>
      <c r="H118" s="186">
        <v>1</v>
      </c>
      <c r="I118" s="186">
        <v>1</v>
      </c>
      <c r="J118" s="186">
        <v>1</v>
      </c>
      <c r="K118" s="186">
        <v>1</v>
      </c>
      <c r="L118" s="186">
        <v>1</v>
      </c>
      <c r="M118" s="186">
        <v>1</v>
      </c>
      <c r="N118" s="186">
        <v>1</v>
      </c>
      <c r="O118" s="172"/>
    </row>
    <row r="119" spans="1:15" ht="18.75">
      <c r="A119" s="203">
        <v>9</v>
      </c>
      <c r="B119" s="204" t="s">
        <v>494</v>
      </c>
      <c r="C119" s="185">
        <v>3</v>
      </c>
      <c r="D119" s="189">
        <v>95</v>
      </c>
      <c r="E119" s="185"/>
      <c r="F119" s="186">
        <v>1</v>
      </c>
      <c r="G119" s="186">
        <v>1</v>
      </c>
      <c r="H119" s="186">
        <v>1</v>
      </c>
      <c r="I119" s="186">
        <v>1</v>
      </c>
      <c r="J119" s="186">
        <v>1</v>
      </c>
      <c r="K119" s="186">
        <v>1</v>
      </c>
      <c r="L119" s="186">
        <v>1</v>
      </c>
      <c r="M119" s="186">
        <v>1</v>
      </c>
      <c r="N119" s="186">
        <v>1</v>
      </c>
      <c r="O119" s="190"/>
    </row>
    <row r="120" spans="1:15" ht="19.5" customHeight="1">
      <c r="A120" s="203">
        <v>10</v>
      </c>
      <c r="B120" s="204" t="s">
        <v>493</v>
      </c>
      <c r="C120" s="185">
        <v>3</v>
      </c>
      <c r="D120" s="189">
        <v>105</v>
      </c>
      <c r="E120" s="185"/>
      <c r="F120" s="186">
        <v>1</v>
      </c>
      <c r="G120" s="186">
        <v>1</v>
      </c>
      <c r="H120" s="186">
        <v>1</v>
      </c>
      <c r="I120" s="186">
        <v>1</v>
      </c>
      <c r="J120" s="186">
        <v>1</v>
      </c>
      <c r="K120" s="186">
        <v>1</v>
      </c>
      <c r="L120" s="186">
        <v>1</v>
      </c>
      <c r="M120" s="186">
        <v>1</v>
      </c>
      <c r="N120" s="186">
        <v>1</v>
      </c>
      <c r="O120" s="172"/>
    </row>
    <row r="121" spans="1:15" ht="19.5" customHeight="1">
      <c r="A121" s="203">
        <v>11</v>
      </c>
      <c r="B121" s="204" t="s">
        <v>492</v>
      </c>
      <c r="C121" s="211">
        <v>4</v>
      </c>
      <c r="D121" s="210">
        <v>151</v>
      </c>
      <c r="E121" s="211"/>
      <c r="F121" s="186">
        <v>2</v>
      </c>
      <c r="G121" s="186">
        <v>1</v>
      </c>
      <c r="H121" s="186">
        <v>1</v>
      </c>
      <c r="I121" s="186">
        <v>1</v>
      </c>
      <c r="J121" s="186">
        <v>1</v>
      </c>
      <c r="K121" s="186">
        <v>1</v>
      </c>
      <c r="L121" s="186">
        <v>1</v>
      </c>
      <c r="M121" s="186">
        <v>1</v>
      </c>
      <c r="N121" s="186">
        <v>1</v>
      </c>
      <c r="O121" s="172"/>
    </row>
    <row r="122" spans="1:15" ht="19.5" customHeight="1">
      <c r="A122" s="203">
        <v>12</v>
      </c>
      <c r="B122" s="212" t="s">
        <v>491</v>
      </c>
      <c r="C122" s="185">
        <v>3</v>
      </c>
      <c r="D122" s="189">
        <v>88</v>
      </c>
      <c r="E122" s="185"/>
      <c r="F122" s="186">
        <v>1</v>
      </c>
      <c r="G122" s="186">
        <v>1</v>
      </c>
      <c r="H122" s="186">
        <v>1</v>
      </c>
      <c r="I122" s="186">
        <v>1</v>
      </c>
      <c r="J122" s="186">
        <v>1</v>
      </c>
      <c r="K122" s="186">
        <v>1</v>
      </c>
      <c r="L122" s="186">
        <v>1</v>
      </c>
      <c r="M122" s="186">
        <v>1</v>
      </c>
      <c r="N122" s="186">
        <v>1</v>
      </c>
      <c r="O122" s="172"/>
    </row>
    <row r="123" spans="1:15" ht="19.5" customHeight="1">
      <c r="A123" s="203">
        <v>13</v>
      </c>
      <c r="B123" s="204" t="s">
        <v>490</v>
      </c>
      <c r="C123" s="185">
        <v>2</v>
      </c>
      <c r="D123" s="189">
        <v>79</v>
      </c>
      <c r="E123" s="185"/>
      <c r="F123" s="186">
        <v>1</v>
      </c>
      <c r="G123" s="186">
        <v>1</v>
      </c>
      <c r="H123" s="186">
        <v>1</v>
      </c>
      <c r="I123" s="186">
        <v>1</v>
      </c>
      <c r="J123" s="186">
        <v>1</v>
      </c>
      <c r="K123" s="186">
        <v>1</v>
      </c>
      <c r="L123" s="186">
        <v>1</v>
      </c>
      <c r="M123" s="186">
        <v>1</v>
      </c>
      <c r="N123" s="186">
        <v>1</v>
      </c>
      <c r="O123" s="172"/>
    </row>
    <row r="124" spans="1:15" ht="19.5" customHeight="1">
      <c r="A124" s="203">
        <v>14</v>
      </c>
      <c r="B124" s="204" t="s">
        <v>489</v>
      </c>
      <c r="C124" s="185">
        <v>4</v>
      </c>
      <c r="D124" s="189">
        <v>137</v>
      </c>
      <c r="E124" s="185"/>
      <c r="F124" s="186">
        <v>2</v>
      </c>
      <c r="G124" s="186">
        <v>1</v>
      </c>
      <c r="H124" s="186">
        <v>1</v>
      </c>
      <c r="I124" s="186">
        <v>1</v>
      </c>
      <c r="J124" s="186">
        <v>1</v>
      </c>
      <c r="K124" s="186">
        <v>1</v>
      </c>
      <c r="L124" s="186">
        <v>1</v>
      </c>
      <c r="M124" s="186">
        <v>1</v>
      </c>
      <c r="N124" s="186">
        <v>1</v>
      </c>
      <c r="O124" s="172"/>
    </row>
    <row r="125" spans="1:15" ht="19.5" customHeight="1">
      <c r="A125" s="203">
        <v>15</v>
      </c>
      <c r="B125" s="204" t="s">
        <v>488</v>
      </c>
      <c r="C125" s="185">
        <v>3</v>
      </c>
      <c r="D125" s="189">
        <v>96</v>
      </c>
      <c r="E125" s="185"/>
      <c r="F125" s="186">
        <v>1</v>
      </c>
      <c r="G125" s="186">
        <v>1</v>
      </c>
      <c r="H125" s="186">
        <v>1</v>
      </c>
      <c r="I125" s="186">
        <v>1</v>
      </c>
      <c r="J125" s="186">
        <v>1</v>
      </c>
      <c r="K125" s="186">
        <v>1</v>
      </c>
      <c r="L125" s="186">
        <v>1</v>
      </c>
      <c r="M125" s="186">
        <v>1</v>
      </c>
      <c r="N125" s="186">
        <v>1</v>
      </c>
      <c r="O125" s="172"/>
    </row>
    <row r="126" spans="1:15" ht="19.5" customHeight="1">
      <c r="A126" s="203">
        <v>16</v>
      </c>
      <c r="B126" s="204" t="s">
        <v>487</v>
      </c>
      <c r="C126" s="185">
        <v>3</v>
      </c>
      <c r="D126" s="189">
        <v>103</v>
      </c>
      <c r="E126" s="185"/>
      <c r="F126" s="186">
        <v>1</v>
      </c>
      <c r="G126" s="186">
        <v>1</v>
      </c>
      <c r="H126" s="186">
        <v>1</v>
      </c>
      <c r="I126" s="186">
        <v>1</v>
      </c>
      <c r="J126" s="186">
        <v>1</v>
      </c>
      <c r="K126" s="186">
        <v>1</v>
      </c>
      <c r="L126" s="186">
        <v>1</v>
      </c>
      <c r="M126" s="186">
        <v>1</v>
      </c>
      <c r="N126" s="186">
        <v>1</v>
      </c>
      <c r="O126" s="172"/>
    </row>
    <row r="127" spans="1:15" ht="19.5" customHeight="1">
      <c r="A127" s="203">
        <v>17</v>
      </c>
      <c r="B127" s="204" t="s">
        <v>486</v>
      </c>
      <c r="C127" s="185">
        <v>5</v>
      </c>
      <c r="D127" s="189">
        <v>218</v>
      </c>
      <c r="E127" s="185"/>
      <c r="F127" s="186">
        <v>2</v>
      </c>
      <c r="G127" s="186">
        <v>2</v>
      </c>
      <c r="H127" s="186">
        <v>2</v>
      </c>
      <c r="I127" s="186">
        <v>1</v>
      </c>
      <c r="J127" s="186">
        <v>2</v>
      </c>
      <c r="K127" s="186">
        <v>1</v>
      </c>
      <c r="L127" s="186">
        <v>1</v>
      </c>
      <c r="M127" s="186">
        <v>1</v>
      </c>
      <c r="N127" s="186">
        <v>2</v>
      </c>
      <c r="O127" s="172"/>
    </row>
    <row r="128" spans="1:15" ht="18.75">
      <c r="A128" s="203">
        <v>18</v>
      </c>
      <c r="B128" s="213" t="s">
        <v>485</v>
      </c>
      <c r="C128" s="185">
        <v>3</v>
      </c>
      <c r="D128" s="189">
        <v>122</v>
      </c>
      <c r="E128" s="185"/>
      <c r="F128" s="186">
        <v>1</v>
      </c>
      <c r="G128" s="186">
        <v>1</v>
      </c>
      <c r="H128" s="186">
        <v>1</v>
      </c>
      <c r="I128" s="186">
        <v>1</v>
      </c>
      <c r="J128" s="186">
        <v>1</v>
      </c>
      <c r="K128" s="186">
        <v>1</v>
      </c>
      <c r="L128" s="186">
        <v>1</v>
      </c>
      <c r="M128" s="186">
        <v>1</v>
      </c>
      <c r="N128" s="186">
        <v>1</v>
      </c>
      <c r="O128" s="190"/>
    </row>
    <row r="129" spans="1:15" ht="18.75">
      <c r="A129" s="203">
        <v>19</v>
      </c>
      <c r="B129" s="204" t="s">
        <v>484</v>
      </c>
      <c r="C129" s="185">
        <v>3</v>
      </c>
      <c r="D129" s="189">
        <v>112</v>
      </c>
      <c r="E129" s="185"/>
      <c r="F129" s="186">
        <v>1</v>
      </c>
      <c r="G129" s="186">
        <v>1</v>
      </c>
      <c r="H129" s="186">
        <v>1</v>
      </c>
      <c r="I129" s="186">
        <v>1</v>
      </c>
      <c r="J129" s="186">
        <v>1</v>
      </c>
      <c r="K129" s="186">
        <v>1</v>
      </c>
      <c r="L129" s="186">
        <v>1</v>
      </c>
      <c r="M129" s="186">
        <v>1</v>
      </c>
      <c r="N129" s="186">
        <v>1</v>
      </c>
      <c r="O129" s="172"/>
    </row>
    <row r="130" spans="1:15" s="184" customFormat="1" ht="18.75">
      <c r="A130" s="203">
        <v>20</v>
      </c>
      <c r="B130" s="204" t="s">
        <v>483</v>
      </c>
      <c r="C130" s="185">
        <v>2</v>
      </c>
      <c r="D130" s="189">
        <v>58</v>
      </c>
      <c r="E130" s="185"/>
      <c r="F130" s="186">
        <v>1</v>
      </c>
      <c r="G130" s="186">
        <v>1</v>
      </c>
      <c r="H130" s="186">
        <v>1</v>
      </c>
      <c r="I130" s="186">
        <v>1</v>
      </c>
      <c r="J130" s="186">
        <v>1</v>
      </c>
      <c r="K130" s="186">
        <v>1</v>
      </c>
      <c r="L130" s="186">
        <v>1</v>
      </c>
      <c r="M130" s="186">
        <v>1</v>
      </c>
      <c r="N130" s="186">
        <v>1</v>
      </c>
      <c r="O130" s="172"/>
    </row>
    <row r="131" spans="1:15" ht="18.75">
      <c r="A131" s="203">
        <v>21</v>
      </c>
      <c r="B131" s="204" t="s">
        <v>482</v>
      </c>
      <c r="C131" s="185">
        <v>1</v>
      </c>
      <c r="D131" s="189">
        <v>42</v>
      </c>
      <c r="E131" s="185"/>
      <c r="F131" s="186">
        <v>1</v>
      </c>
      <c r="G131" s="186">
        <v>1</v>
      </c>
      <c r="H131" s="186">
        <v>1</v>
      </c>
      <c r="I131" s="186">
        <v>1</v>
      </c>
      <c r="J131" s="186">
        <v>1</v>
      </c>
      <c r="K131" s="186">
        <v>1</v>
      </c>
      <c r="L131" s="186">
        <v>1</v>
      </c>
      <c r="M131" s="186">
        <v>1</v>
      </c>
      <c r="N131" s="186">
        <v>1</v>
      </c>
      <c r="O131" s="172"/>
    </row>
    <row r="132" spans="1:15" ht="18.75">
      <c r="A132" s="203">
        <v>22</v>
      </c>
      <c r="B132" s="214" t="s">
        <v>481</v>
      </c>
      <c r="C132" s="211">
        <v>1</v>
      </c>
      <c r="D132" s="210">
        <v>37</v>
      </c>
      <c r="E132" s="211"/>
      <c r="F132" s="186">
        <v>1</v>
      </c>
      <c r="G132" s="186">
        <v>1</v>
      </c>
      <c r="H132" s="186">
        <v>1</v>
      </c>
      <c r="I132" s="186">
        <v>1</v>
      </c>
      <c r="J132" s="186">
        <v>1</v>
      </c>
      <c r="K132" s="186">
        <v>1</v>
      </c>
      <c r="L132" s="186">
        <v>1</v>
      </c>
      <c r="M132" s="186">
        <v>1</v>
      </c>
      <c r="N132" s="186">
        <v>1</v>
      </c>
      <c r="O132" s="172"/>
    </row>
    <row r="133" spans="1:15" ht="18.75">
      <c r="A133" s="203">
        <v>23</v>
      </c>
      <c r="B133" s="214" t="s">
        <v>480</v>
      </c>
      <c r="C133" s="194">
        <v>2</v>
      </c>
      <c r="D133" s="169">
        <v>56</v>
      </c>
      <c r="E133" s="194"/>
      <c r="F133" s="186">
        <v>1</v>
      </c>
      <c r="G133" s="186">
        <v>1</v>
      </c>
      <c r="H133" s="186">
        <v>1</v>
      </c>
      <c r="I133" s="186">
        <v>1</v>
      </c>
      <c r="J133" s="186">
        <v>1</v>
      </c>
      <c r="K133" s="186">
        <v>1</v>
      </c>
      <c r="L133" s="186">
        <v>1</v>
      </c>
      <c r="M133" s="186">
        <v>1</v>
      </c>
      <c r="N133" s="186">
        <v>1</v>
      </c>
      <c r="O133" s="172"/>
    </row>
    <row r="134" spans="1:15" ht="18.75">
      <c r="A134" s="203">
        <v>24</v>
      </c>
      <c r="B134" s="214" t="s">
        <v>479</v>
      </c>
      <c r="C134" s="211">
        <v>2</v>
      </c>
      <c r="D134" s="210">
        <v>51</v>
      </c>
      <c r="E134" s="211"/>
      <c r="F134" s="186">
        <v>1</v>
      </c>
      <c r="G134" s="186">
        <v>1</v>
      </c>
      <c r="H134" s="186">
        <v>1</v>
      </c>
      <c r="I134" s="186">
        <v>1</v>
      </c>
      <c r="J134" s="186">
        <v>1</v>
      </c>
      <c r="K134" s="186">
        <v>1</v>
      </c>
      <c r="L134" s="186">
        <v>1</v>
      </c>
      <c r="M134" s="186">
        <v>1</v>
      </c>
      <c r="N134" s="186">
        <v>1</v>
      </c>
      <c r="O134" s="172"/>
    </row>
    <row r="135" spans="1:15" ht="18.75">
      <c r="A135" s="203">
        <v>25</v>
      </c>
      <c r="B135" s="214" t="s">
        <v>478</v>
      </c>
      <c r="C135" s="194">
        <v>2</v>
      </c>
      <c r="D135" s="169">
        <v>79</v>
      </c>
      <c r="E135" s="194"/>
      <c r="F135" s="186">
        <v>1</v>
      </c>
      <c r="G135" s="186">
        <v>1</v>
      </c>
      <c r="H135" s="186">
        <v>1</v>
      </c>
      <c r="I135" s="186">
        <v>1</v>
      </c>
      <c r="J135" s="186">
        <v>1</v>
      </c>
      <c r="K135" s="186">
        <v>1</v>
      </c>
      <c r="L135" s="186">
        <v>1</v>
      </c>
      <c r="M135" s="186">
        <v>1</v>
      </c>
      <c r="N135" s="186">
        <v>1</v>
      </c>
      <c r="O135" s="172"/>
    </row>
    <row r="136" spans="1:15" ht="18.75">
      <c r="A136" s="203">
        <v>26</v>
      </c>
      <c r="B136" s="214" t="s">
        <v>477</v>
      </c>
      <c r="C136" s="211">
        <v>2</v>
      </c>
      <c r="D136" s="210">
        <v>88</v>
      </c>
      <c r="E136" s="211"/>
      <c r="F136" s="186">
        <v>1</v>
      </c>
      <c r="G136" s="186">
        <v>1</v>
      </c>
      <c r="H136" s="186">
        <v>1</v>
      </c>
      <c r="I136" s="186">
        <v>1</v>
      </c>
      <c r="J136" s="186">
        <v>1</v>
      </c>
      <c r="K136" s="186">
        <v>1</v>
      </c>
      <c r="L136" s="186">
        <v>1</v>
      </c>
      <c r="M136" s="186">
        <v>1</v>
      </c>
      <c r="N136" s="186">
        <v>1</v>
      </c>
      <c r="O136" s="172"/>
    </row>
    <row r="137" spans="1:15" ht="18.75">
      <c r="A137" s="203">
        <v>27</v>
      </c>
      <c r="B137" s="214" t="s">
        <v>476</v>
      </c>
      <c r="C137" s="211">
        <v>2</v>
      </c>
      <c r="D137" s="210">
        <v>57</v>
      </c>
      <c r="E137" s="211"/>
      <c r="F137" s="186">
        <v>1</v>
      </c>
      <c r="G137" s="186">
        <v>1</v>
      </c>
      <c r="H137" s="186">
        <v>1</v>
      </c>
      <c r="I137" s="186">
        <v>1</v>
      </c>
      <c r="J137" s="186">
        <v>1</v>
      </c>
      <c r="K137" s="186">
        <v>1</v>
      </c>
      <c r="L137" s="186">
        <v>1</v>
      </c>
      <c r="M137" s="186">
        <v>1</v>
      </c>
      <c r="N137" s="186">
        <v>1</v>
      </c>
      <c r="O137" s="172"/>
    </row>
    <row r="138" spans="1:15" ht="21" customHeight="1">
      <c r="A138" s="283" t="s">
        <v>253</v>
      </c>
      <c r="B138" s="284" t="s">
        <v>362</v>
      </c>
      <c r="C138" s="182">
        <f>SUM(C139:C164)</f>
        <v>54</v>
      </c>
      <c r="D138" s="285">
        <f>SUM(D139:D164)</f>
        <v>1769</v>
      </c>
      <c r="E138" s="182"/>
      <c r="F138" s="182">
        <f aca="true" t="shared" si="9" ref="F138:N138">SUM(F139:F164)</f>
        <v>28</v>
      </c>
      <c r="G138" s="182">
        <f t="shared" si="9"/>
        <v>28</v>
      </c>
      <c r="H138" s="182">
        <f t="shared" si="9"/>
        <v>28</v>
      </c>
      <c r="I138" s="182">
        <f t="shared" si="9"/>
        <v>26</v>
      </c>
      <c r="J138" s="182">
        <f t="shared" si="9"/>
        <v>28</v>
      </c>
      <c r="K138" s="182">
        <f t="shared" si="9"/>
        <v>26</v>
      </c>
      <c r="L138" s="182">
        <f t="shared" si="9"/>
        <v>26</v>
      </c>
      <c r="M138" s="182">
        <f t="shared" si="9"/>
        <v>26</v>
      </c>
      <c r="N138" s="182">
        <f t="shared" si="9"/>
        <v>28</v>
      </c>
      <c r="O138" s="172"/>
    </row>
    <row r="139" spans="1:15" ht="18.75">
      <c r="A139" s="203">
        <v>1</v>
      </c>
      <c r="B139" s="193" t="s">
        <v>474</v>
      </c>
      <c r="C139" s="185">
        <v>2</v>
      </c>
      <c r="D139" s="189">
        <v>72</v>
      </c>
      <c r="E139" s="185"/>
      <c r="F139" s="186">
        <v>1</v>
      </c>
      <c r="G139" s="186">
        <v>1</v>
      </c>
      <c r="H139" s="186">
        <v>1</v>
      </c>
      <c r="I139" s="186">
        <v>1</v>
      </c>
      <c r="J139" s="186">
        <v>1</v>
      </c>
      <c r="K139" s="186">
        <v>1</v>
      </c>
      <c r="L139" s="186">
        <v>1</v>
      </c>
      <c r="M139" s="186">
        <v>1</v>
      </c>
      <c r="N139" s="186">
        <v>1</v>
      </c>
      <c r="O139" s="190"/>
    </row>
    <row r="140" spans="1:15" ht="18.75">
      <c r="A140" s="203">
        <v>2</v>
      </c>
      <c r="B140" s="193" t="s">
        <v>473</v>
      </c>
      <c r="C140" s="185">
        <v>2</v>
      </c>
      <c r="D140" s="189">
        <v>69</v>
      </c>
      <c r="E140" s="185"/>
      <c r="F140" s="186">
        <v>1</v>
      </c>
      <c r="G140" s="186">
        <v>1</v>
      </c>
      <c r="H140" s="186">
        <v>1</v>
      </c>
      <c r="I140" s="186">
        <v>1</v>
      </c>
      <c r="J140" s="186">
        <v>1</v>
      </c>
      <c r="K140" s="186">
        <v>1</v>
      </c>
      <c r="L140" s="186">
        <v>1</v>
      </c>
      <c r="M140" s="186">
        <v>1</v>
      </c>
      <c r="N140" s="186">
        <v>1</v>
      </c>
      <c r="O140" s="172"/>
    </row>
    <row r="141" spans="1:15" ht="18.75">
      <c r="A141" s="203">
        <v>3</v>
      </c>
      <c r="B141" s="193" t="s">
        <v>472</v>
      </c>
      <c r="C141" s="185">
        <v>3</v>
      </c>
      <c r="D141" s="189">
        <v>116</v>
      </c>
      <c r="E141" s="185"/>
      <c r="F141" s="186">
        <v>1</v>
      </c>
      <c r="G141" s="186">
        <v>1</v>
      </c>
      <c r="H141" s="186">
        <v>1</v>
      </c>
      <c r="I141" s="186">
        <v>1</v>
      </c>
      <c r="J141" s="186">
        <v>1</v>
      </c>
      <c r="K141" s="186">
        <v>1</v>
      </c>
      <c r="L141" s="186">
        <v>1</v>
      </c>
      <c r="M141" s="186">
        <v>1</v>
      </c>
      <c r="N141" s="186">
        <v>1</v>
      </c>
      <c r="O141" s="172"/>
    </row>
    <row r="142" spans="1:15" ht="18.75">
      <c r="A142" s="203">
        <v>4</v>
      </c>
      <c r="B142" s="193" t="s">
        <v>471</v>
      </c>
      <c r="C142" s="185">
        <v>2</v>
      </c>
      <c r="D142" s="189">
        <v>47</v>
      </c>
      <c r="E142" s="185"/>
      <c r="F142" s="186">
        <v>1</v>
      </c>
      <c r="G142" s="186">
        <v>1</v>
      </c>
      <c r="H142" s="186">
        <v>1</v>
      </c>
      <c r="I142" s="186">
        <v>1</v>
      </c>
      <c r="J142" s="186">
        <v>1</v>
      </c>
      <c r="K142" s="186">
        <v>1</v>
      </c>
      <c r="L142" s="186">
        <v>1</v>
      </c>
      <c r="M142" s="186">
        <v>1</v>
      </c>
      <c r="N142" s="186">
        <v>1</v>
      </c>
      <c r="O142" s="172"/>
    </row>
    <row r="143" spans="1:15" ht="18.75">
      <c r="A143" s="203">
        <v>5</v>
      </c>
      <c r="B143" s="193" t="s">
        <v>470</v>
      </c>
      <c r="C143" s="185">
        <v>2</v>
      </c>
      <c r="D143" s="189">
        <v>68</v>
      </c>
      <c r="E143" s="185"/>
      <c r="F143" s="186">
        <v>1</v>
      </c>
      <c r="G143" s="186">
        <v>1</v>
      </c>
      <c r="H143" s="186">
        <v>1</v>
      </c>
      <c r="I143" s="186">
        <v>1</v>
      </c>
      <c r="J143" s="186">
        <v>1</v>
      </c>
      <c r="K143" s="186">
        <v>1</v>
      </c>
      <c r="L143" s="186">
        <v>1</v>
      </c>
      <c r="M143" s="186">
        <v>1</v>
      </c>
      <c r="N143" s="186">
        <v>1</v>
      </c>
      <c r="O143" s="172"/>
    </row>
    <row r="144" spans="1:15" ht="18.75">
      <c r="A144" s="203">
        <v>6</v>
      </c>
      <c r="B144" s="193" t="s">
        <v>469</v>
      </c>
      <c r="C144" s="185">
        <v>6</v>
      </c>
      <c r="D144" s="189">
        <v>262</v>
      </c>
      <c r="E144" s="185"/>
      <c r="F144" s="186">
        <v>2</v>
      </c>
      <c r="G144" s="186">
        <v>2</v>
      </c>
      <c r="H144" s="186">
        <v>2</v>
      </c>
      <c r="I144" s="186">
        <v>1</v>
      </c>
      <c r="J144" s="186">
        <v>2</v>
      </c>
      <c r="K144" s="186">
        <v>1</v>
      </c>
      <c r="L144" s="186">
        <v>1</v>
      </c>
      <c r="M144" s="186">
        <v>1</v>
      </c>
      <c r="N144" s="186">
        <v>2</v>
      </c>
      <c r="O144" s="190"/>
    </row>
    <row r="145" spans="1:15" ht="18.75">
      <c r="A145" s="203">
        <v>7</v>
      </c>
      <c r="B145" s="193" t="s">
        <v>468</v>
      </c>
      <c r="C145" s="185">
        <v>5</v>
      </c>
      <c r="D145" s="189">
        <v>199</v>
      </c>
      <c r="E145" s="185"/>
      <c r="F145" s="186">
        <v>2</v>
      </c>
      <c r="G145" s="186">
        <v>2</v>
      </c>
      <c r="H145" s="186">
        <v>2</v>
      </c>
      <c r="I145" s="186">
        <v>1</v>
      </c>
      <c r="J145" s="186">
        <v>2</v>
      </c>
      <c r="K145" s="186">
        <v>1</v>
      </c>
      <c r="L145" s="186">
        <v>1</v>
      </c>
      <c r="M145" s="186">
        <v>1</v>
      </c>
      <c r="N145" s="186">
        <v>2</v>
      </c>
      <c r="O145" s="172"/>
    </row>
    <row r="146" spans="1:15" ht="18.75">
      <c r="A146" s="203">
        <v>8</v>
      </c>
      <c r="B146" s="193" t="s">
        <v>467</v>
      </c>
      <c r="C146" s="185">
        <v>3</v>
      </c>
      <c r="D146" s="189">
        <v>80</v>
      </c>
      <c r="E146" s="185"/>
      <c r="F146" s="186">
        <v>1</v>
      </c>
      <c r="G146" s="186">
        <v>1</v>
      </c>
      <c r="H146" s="186">
        <v>1</v>
      </c>
      <c r="I146" s="186">
        <v>1</v>
      </c>
      <c r="J146" s="186">
        <v>1</v>
      </c>
      <c r="K146" s="186">
        <v>1</v>
      </c>
      <c r="L146" s="186">
        <v>1</v>
      </c>
      <c r="M146" s="186">
        <v>1</v>
      </c>
      <c r="N146" s="186">
        <v>1</v>
      </c>
      <c r="O146" s="172"/>
    </row>
    <row r="147" spans="1:15" ht="18.75">
      <c r="A147" s="203">
        <v>9</v>
      </c>
      <c r="B147" s="193" t="s">
        <v>466</v>
      </c>
      <c r="C147" s="185">
        <v>3</v>
      </c>
      <c r="D147" s="189">
        <v>86</v>
      </c>
      <c r="E147" s="185"/>
      <c r="F147" s="186">
        <v>1</v>
      </c>
      <c r="G147" s="186">
        <v>1</v>
      </c>
      <c r="H147" s="186">
        <v>1</v>
      </c>
      <c r="I147" s="186">
        <v>1</v>
      </c>
      <c r="J147" s="186">
        <v>1</v>
      </c>
      <c r="K147" s="186">
        <v>1</v>
      </c>
      <c r="L147" s="186">
        <v>1</v>
      </c>
      <c r="M147" s="186">
        <v>1</v>
      </c>
      <c r="N147" s="186">
        <v>1</v>
      </c>
      <c r="O147" s="190"/>
    </row>
    <row r="148" spans="1:15" ht="18.75">
      <c r="A148" s="203">
        <v>10</v>
      </c>
      <c r="B148" s="193" t="s">
        <v>465</v>
      </c>
      <c r="C148" s="185">
        <v>3</v>
      </c>
      <c r="D148" s="189">
        <v>88</v>
      </c>
      <c r="E148" s="185"/>
      <c r="F148" s="186">
        <v>1</v>
      </c>
      <c r="G148" s="186">
        <v>1</v>
      </c>
      <c r="H148" s="186">
        <v>1</v>
      </c>
      <c r="I148" s="186">
        <v>1</v>
      </c>
      <c r="J148" s="186">
        <v>1</v>
      </c>
      <c r="K148" s="186">
        <v>1</v>
      </c>
      <c r="L148" s="186">
        <v>1</v>
      </c>
      <c r="M148" s="186">
        <v>1</v>
      </c>
      <c r="N148" s="186">
        <v>1</v>
      </c>
      <c r="O148" s="172"/>
    </row>
    <row r="149" spans="1:15" ht="18.75">
      <c r="A149" s="203">
        <v>11</v>
      </c>
      <c r="B149" s="193" t="s">
        <v>464</v>
      </c>
      <c r="C149" s="185">
        <v>2</v>
      </c>
      <c r="D149" s="189">
        <v>65</v>
      </c>
      <c r="E149" s="185"/>
      <c r="F149" s="186">
        <v>1</v>
      </c>
      <c r="G149" s="186">
        <v>1</v>
      </c>
      <c r="H149" s="186">
        <v>1</v>
      </c>
      <c r="I149" s="186">
        <v>1</v>
      </c>
      <c r="J149" s="186">
        <v>1</v>
      </c>
      <c r="K149" s="186">
        <v>1</v>
      </c>
      <c r="L149" s="186">
        <v>1</v>
      </c>
      <c r="M149" s="186">
        <v>1</v>
      </c>
      <c r="N149" s="186">
        <v>1</v>
      </c>
      <c r="O149" s="190"/>
    </row>
    <row r="150" spans="1:15" ht="18.75">
      <c r="A150" s="203">
        <v>12</v>
      </c>
      <c r="B150" s="193" t="s">
        <v>463</v>
      </c>
      <c r="C150" s="185">
        <v>1</v>
      </c>
      <c r="D150" s="189">
        <v>39</v>
      </c>
      <c r="E150" s="185"/>
      <c r="F150" s="186">
        <v>1</v>
      </c>
      <c r="G150" s="186">
        <v>1</v>
      </c>
      <c r="H150" s="186">
        <v>1</v>
      </c>
      <c r="I150" s="186">
        <v>1</v>
      </c>
      <c r="J150" s="186">
        <v>1</v>
      </c>
      <c r="K150" s="186">
        <v>1</v>
      </c>
      <c r="L150" s="186">
        <v>1</v>
      </c>
      <c r="M150" s="186">
        <v>1</v>
      </c>
      <c r="N150" s="186">
        <v>1</v>
      </c>
      <c r="O150" s="172"/>
    </row>
    <row r="151" spans="1:15" ht="18.75">
      <c r="A151" s="203">
        <v>13</v>
      </c>
      <c r="B151" s="193" t="s">
        <v>462</v>
      </c>
      <c r="C151" s="185">
        <v>2</v>
      </c>
      <c r="D151" s="189">
        <v>58</v>
      </c>
      <c r="E151" s="185"/>
      <c r="F151" s="186">
        <v>1</v>
      </c>
      <c r="G151" s="186">
        <v>1</v>
      </c>
      <c r="H151" s="186">
        <v>1</v>
      </c>
      <c r="I151" s="186">
        <v>1</v>
      </c>
      <c r="J151" s="186">
        <v>1</v>
      </c>
      <c r="K151" s="186">
        <v>1</v>
      </c>
      <c r="L151" s="186">
        <v>1</v>
      </c>
      <c r="M151" s="186">
        <v>1</v>
      </c>
      <c r="N151" s="186">
        <v>1</v>
      </c>
      <c r="O151" s="172"/>
    </row>
    <row r="152" spans="1:15" ht="18.75">
      <c r="A152" s="203">
        <v>14</v>
      </c>
      <c r="B152" s="193" t="s">
        <v>461</v>
      </c>
      <c r="C152" s="185">
        <v>1</v>
      </c>
      <c r="D152" s="189">
        <v>40</v>
      </c>
      <c r="E152" s="185"/>
      <c r="F152" s="186">
        <v>1</v>
      </c>
      <c r="G152" s="186">
        <v>1</v>
      </c>
      <c r="H152" s="186">
        <v>1</v>
      </c>
      <c r="I152" s="186">
        <v>1</v>
      </c>
      <c r="J152" s="186">
        <v>1</v>
      </c>
      <c r="K152" s="186">
        <v>1</v>
      </c>
      <c r="L152" s="186">
        <v>1</v>
      </c>
      <c r="M152" s="186">
        <v>1</v>
      </c>
      <c r="N152" s="186">
        <v>1</v>
      </c>
      <c r="O152" s="172"/>
    </row>
    <row r="153" spans="1:15" ht="18.75">
      <c r="A153" s="203">
        <v>15</v>
      </c>
      <c r="B153" s="193" t="s">
        <v>460</v>
      </c>
      <c r="C153" s="185">
        <v>1</v>
      </c>
      <c r="D153" s="189">
        <v>41</v>
      </c>
      <c r="E153" s="185"/>
      <c r="F153" s="186">
        <v>1</v>
      </c>
      <c r="G153" s="186">
        <v>1</v>
      </c>
      <c r="H153" s="186">
        <v>1</v>
      </c>
      <c r="I153" s="186">
        <v>1</v>
      </c>
      <c r="J153" s="186">
        <v>1</v>
      </c>
      <c r="K153" s="186">
        <v>1</v>
      </c>
      <c r="L153" s="186">
        <v>1</v>
      </c>
      <c r="M153" s="186">
        <v>1</v>
      </c>
      <c r="N153" s="186">
        <v>1</v>
      </c>
      <c r="O153" s="172"/>
    </row>
    <row r="154" spans="1:15" ht="18.75">
      <c r="A154" s="203">
        <v>16</v>
      </c>
      <c r="B154" s="193" t="s">
        <v>459</v>
      </c>
      <c r="C154" s="185">
        <v>2</v>
      </c>
      <c r="D154" s="189">
        <v>50</v>
      </c>
      <c r="E154" s="185"/>
      <c r="F154" s="186">
        <v>1</v>
      </c>
      <c r="G154" s="186">
        <v>1</v>
      </c>
      <c r="H154" s="186">
        <v>1</v>
      </c>
      <c r="I154" s="186">
        <v>1</v>
      </c>
      <c r="J154" s="186">
        <v>1</v>
      </c>
      <c r="K154" s="186">
        <v>1</v>
      </c>
      <c r="L154" s="186">
        <v>1</v>
      </c>
      <c r="M154" s="186">
        <v>1</v>
      </c>
      <c r="N154" s="186">
        <v>1</v>
      </c>
      <c r="O154" s="172"/>
    </row>
    <row r="155" spans="1:15" ht="18.75">
      <c r="A155" s="203">
        <v>17</v>
      </c>
      <c r="B155" s="193" t="s">
        <v>458</v>
      </c>
      <c r="C155" s="185">
        <v>1</v>
      </c>
      <c r="D155" s="189">
        <v>27</v>
      </c>
      <c r="E155" s="185"/>
      <c r="F155" s="186">
        <v>1</v>
      </c>
      <c r="G155" s="186">
        <v>1</v>
      </c>
      <c r="H155" s="186">
        <v>1</v>
      </c>
      <c r="I155" s="186">
        <v>1</v>
      </c>
      <c r="J155" s="186">
        <v>1</v>
      </c>
      <c r="K155" s="186">
        <v>1</v>
      </c>
      <c r="L155" s="186">
        <v>1</v>
      </c>
      <c r="M155" s="186">
        <v>1</v>
      </c>
      <c r="N155" s="186">
        <v>1</v>
      </c>
      <c r="O155" s="172"/>
    </row>
    <row r="156" spans="1:15" ht="18.75">
      <c r="A156" s="203">
        <v>18</v>
      </c>
      <c r="B156" s="193" t="s">
        <v>457</v>
      </c>
      <c r="C156" s="185">
        <v>2</v>
      </c>
      <c r="D156" s="189">
        <v>65</v>
      </c>
      <c r="E156" s="185"/>
      <c r="F156" s="186">
        <v>1</v>
      </c>
      <c r="G156" s="186">
        <v>1</v>
      </c>
      <c r="H156" s="186">
        <v>1</v>
      </c>
      <c r="I156" s="186">
        <v>1</v>
      </c>
      <c r="J156" s="186">
        <v>1</v>
      </c>
      <c r="K156" s="186">
        <v>1</v>
      </c>
      <c r="L156" s="186">
        <v>1</v>
      </c>
      <c r="M156" s="186">
        <v>1</v>
      </c>
      <c r="N156" s="186">
        <v>1</v>
      </c>
      <c r="O156" s="172"/>
    </row>
    <row r="157" spans="1:15" ht="18.75">
      <c r="A157" s="203">
        <v>19</v>
      </c>
      <c r="B157" s="193" t="s">
        <v>456</v>
      </c>
      <c r="C157" s="185">
        <v>2</v>
      </c>
      <c r="D157" s="189">
        <v>47</v>
      </c>
      <c r="E157" s="185"/>
      <c r="F157" s="186">
        <v>1</v>
      </c>
      <c r="G157" s="186">
        <v>1</v>
      </c>
      <c r="H157" s="186">
        <v>1</v>
      </c>
      <c r="I157" s="186">
        <v>1</v>
      </c>
      <c r="J157" s="186">
        <v>1</v>
      </c>
      <c r="K157" s="186">
        <v>1</v>
      </c>
      <c r="L157" s="186">
        <v>1</v>
      </c>
      <c r="M157" s="186">
        <v>1</v>
      </c>
      <c r="N157" s="186">
        <v>1</v>
      </c>
      <c r="O157" s="172"/>
    </row>
    <row r="158" spans="1:15" ht="18.75">
      <c r="A158" s="203">
        <v>20</v>
      </c>
      <c r="B158" s="193" t="s">
        <v>455</v>
      </c>
      <c r="C158" s="185">
        <v>1</v>
      </c>
      <c r="D158" s="189">
        <v>20</v>
      </c>
      <c r="E158" s="185"/>
      <c r="F158" s="186">
        <v>1</v>
      </c>
      <c r="G158" s="186">
        <v>1</v>
      </c>
      <c r="H158" s="186">
        <v>1</v>
      </c>
      <c r="I158" s="186">
        <v>1</v>
      </c>
      <c r="J158" s="186">
        <v>1</v>
      </c>
      <c r="K158" s="186">
        <v>1</v>
      </c>
      <c r="L158" s="186">
        <v>1</v>
      </c>
      <c r="M158" s="186">
        <v>1</v>
      </c>
      <c r="N158" s="186">
        <v>1</v>
      </c>
      <c r="O158" s="172"/>
    </row>
    <row r="159" spans="1:15" ht="18.75">
      <c r="A159" s="203">
        <v>21</v>
      </c>
      <c r="B159" s="193" t="s">
        <v>454</v>
      </c>
      <c r="C159" s="185">
        <v>2</v>
      </c>
      <c r="D159" s="189">
        <v>50</v>
      </c>
      <c r="E159" s="185"/>
      <c r="F159" s="186">
        <v>1</v>
      </c>
      <c r="G159" s="186">
        <v>1</v>
      </c>
      <c r="H159" s="186">
        <v>1</v>
      </c>
      <c r="I159" s="186">
        <v>1</v>
      </c>
      <c r="J159" s="186">
        <v>1</v>
      </c>
      <c r="K159" s="186">
        <v>1</v>
      </c>
      <c r="L159" s="186">
        <v>1</v>
      </c>
      <c r="M159" s="186">
        <v>1</v>
      </c>
      <c r="N159" s="186">
        <v>1</v>
      </c>
      <c r="O159" s="190"/>
    </row>
    <row r="160" spans="1:15" ht="18.75">
      <c r="A160" s="203">
        <v>22</v>
      </c>
      <c r="B160" s="193" t="s">
        <v>453</v>
      </c>
      <c r="C160" s="185">
        <v>1</v>
      </c>
      <c r="D160" s="189">
        <v>30</v>
      </c>
      <c r="E160" s="185"/>
      <c r="F160" s="186">
        <v>1</v>
      </c>
      <c r="G160" s="186">
        <v>1</v>
      </c>
      <c r="H160" s="186">
        <v>1</v>
      </c>
      <c r="I160" s="186">
        <v>1</v>
      </c>
      <c r="J160" s="186">
        <v>1</v>
      </c>
      <c r="K160" s="186">
        <v>1</v>
      </c>
      <c r="L160" s="186">
        <v>1</v>
      </c>
      <c r="M160" s="186">
        <v>1</v>
      </c>
      <c r="N160" s="186">
        <v>1</v>
      </c>
      <c r="O160" s="172"/>
    </row>
    <row r="161" spans="1:15" ht="18.75">
      <c r="A161" s="203">
        <v>23</v>
      </c>
      <c r="B161" s="193" t="s">
        <v>452</v>
      </c>
      <c r="C161" s="185">
        <v>1</v>
      </c>
      <c r="D161" s="189">
        <v>34</v>
      </c>
      <c r="E161" s="185"/>
      <c r="F161" s="186">
        <v>1</v>
      </c>
      <c r="G161" s="186">
        <v>1</v>
      </c>
      <c r="H161" s="186">
        <v>1</v>
      </c>
      <c r="I161" s="186">
        <v>1</v>
      </c>
      <c r="J161" s="186">
        <v>1</v>
      </c>
      <c r="K161" s="186">
        <v>1</v>
      </c>
      <c r="L161" s="186">
        <v>1</v>
      </c>
      <c r="M161" s="186">
        <v>1</v>
      </c>
      <c r="N161" s="186">
        <v>1</v>
      </c>
      <c r="O161" s="172"/>
    </row>
    <row r="162" spans="1:15" ht="18.75">
      <c r="A162" s="203">
        <v>24</v>
      </c>
      <c r="B162" s="193" t="s">
        <v>451</v>
      </c>
      <c r="C162" s="185">
        <v>2</v>
      </c>
      <c r="D162" s="189">
        <v>45</v>
      </c>
      <c r="E162" s="185"/>
      <c r="F162" s="186">
        <v>1</v>
      </c>
      <c r="G162" s="186">
        <v>1</v>
      </c>
      <c r="H162" s="186">
        <v>1</v>
      </c>
      <c r="I162" s="186">
        <v>1</v>
      </c>
      <c r="J162" s="186">
        <v>1</v>
      </c>
      <c r="K162" s="186">
        <v>1</v>
      </c>
      <c r="L162" s="186">
        <v>1</v>
      </c>
      <c r="M162" s="186">
        <v>1</v>
      </c>
      <c r="N162" s="186">
        <v>1</v>
      </c>
      <c r="O162" s="190"/>
    </row>
    <row r="163" spans="1:15" ht="18.75">
      <c r="A163" s="203">
        <v>25</v>
      </c>
      <c r="B163" s="193" t="s">
        <v>450</v>
      </c>
      <c r="C163" s="185">
        <v>1</v>
      </c>
      <c r="D163" s="189">
        <v>42</v>
      </c>
      <c r="E163" s="185"/>
      <c r="F163" s="186">
        <v>1</v>
      </c>
      <c r="G163" s="186">
        <v>1</v>
      </c>
      <c r="H163" s="186">
        <v>1</v>
      </c>
      <c r="I163" s="186">
        <v>1</v>
      </c>
      <c r="J163" s="186">
        <v>1</v>
      </c>
      <c r="K163" s="186">
        <v>1</v>
      </c>
      <c r="L163" s="186">
        <v>1</v>
      </c>
      <c r="M163" s="186">
        <v>1</v>
      </c>
      <c r="N163" s="186">
        <v>1</v>
      </c>
      <c r="O163" s="172"/>
    </row>
    <row r="164" spans="1:15" ht="18.75">
      <c r="A164" s="203">
        <v>26</v>
      </c>
      <c r="B164" s="193" t="s">
        <v>475</v>
      </c>
      <c r="C164" s="211">
        <v>1</v>
      </c>
      <c r="D164" s="210">
        <v>29</v>
      </c>
      <c r="E164" s="211"/>
      <c r="F164" s="192">
        <v>1</v>
      </c>
      <c r="G164" s="192">
        <v>1</v>
      </c>
      <c r="H164" s="186">
        <v>1</v>
      </c>
      <c r="I164" s="186">
        <v>1</v>
      </c>
      <c r="J164" s="192">
        <v>1</v>
      </c>
      <c r="K164" s="192">
        <v>1</v>
      </c>
      <c r="L164" s="192">
        <v>1</v>
      </c>
      <c r="M164" s="192">
        <v>1</v>
      </c>
      <c r="N164" s="186">
        <v>1</v>
      </c>
      <c r="O164" s="172"/>
    </row>
    <row r="165" spans="1:15" ht="18.75">
      <c r="A165" s="283" t="s">
        <v>254</v>
      </c>
      <c r="B165" s="284" t="s">
        <v>363</v>
      </c>
      <c r="C165" s="182">
        <f>SUM(C166:C189)</f>
        <v>36</v>
      </c>
      <c r="D165" s="285">
        <f>SUM(D166:D189)</f>
        <v>1032</v>
      </c>
      <c r="E165" s="182"/>
      <c r="F165" s="182">
        <f aca="true" t="shared" si="10" ref="F165:N165">SUM(F166:F189)</f>
        <v>25</v>
      </c>
      <c r="G165" s="182">
        <f t="shared" si="10"/>
        <v>24</v>
      </c>
      <c r="H165" s="182">
        <f t="shared" si="10"/>
        <v>24</v>
      </c>
      <c r="I165" s="182">
        <f t="shared" si="10"/>
        <v>24</v>
      </c>
      <c r="J165" s="182">
        <f t="shared" si="10"/>
        <v>24</v>
      </c>
      <c r="K165" s="182">
        <f t="shared" si="10"/>
        <v>24</v>
      </c>
      <c r="L165" s="182">
        <f t="shared" si="10"/>
        <v>24</v>
      </c>
      <c r="M165" s="182">
        <f t="shared" si="10"/>
        <v>24</v>
      </c>
      <c r="N165" s="182">
        <f t="shared" si="10"/>
        <v>24</v>
      </c>
      <c r="O165" s="172"/>
    </row>
    <row r="166" spans="1:15" ht="18.75">
      <c r="A166" s="203">
        <v>1</v>
      </c>
      <c r="B166" s="202" t="s">
        <v>449</v>
      </c>
      <c r="C166" s="215">
        <v>2</v>
      </c>
      <c r="D166" s="228">
        <v>60</v>
      </c>
      <c r="E166" s="215"/>
      <c r="F166" s="186">
        <v>1</v>
      </c>
      <c r="G166" s="186">
        <v>1</v>
      </c>
      <c r="H166" s="186">
        <v>1</v>
      </c>
      <c r="I166" s="186">
        <v>1</v>
      </c>
      <c r="J166" s="186">
        <v>1</v>
      </c>
      <c r="K166" s="186">
        <v>1</v>
      </c>
      <c r="L166" s="186">
        <v>1</v>
      </c>
      <c r="M166" s="186">
        <v>1</v>
      </c>
      <c r="N166" s="186">
        <v>1</v>
      </c>
      <c r="O166" s="172"/>
    </row>
    <row r="167" spans="1:15" ht="18.75">
      <c r="A167" s="203">
        <v>2</v>
      </c>
      <c r="B167" s="202" t="s">
        <v>448</v>
      </c>
      <c r="C167" s="215">
        <v>2</v>
      </c>
      <c r="D167" s="228">
        <v>67</v>
      </c>
      <c r="E167" s="215"/>
      <c r="F167" s="186">
        <v>1</v>
      </c>
      <c r="G167" s="186">
        <v>1</v>
      </c>
      <c r="H167" s="186">
        <v>1</v>
      </c>
      <c r="I167" s="186">
        <v>1</v>
      </c>
      <c r="J167" s="186">
        <v>1</v>
      </c>
      <c r="K167" s="186">
        <v>1</v>
      </c>
      <c r="L167" s="186">
        <v>1</v>
      </c>
      <c r="M167" s="186">
        <v>1</v>
      </c>
      <c r="N167" s="186">
        <v>1</v>
      </c>
      <c r="O167" s="190"/>
    </row>
    <row r="168" spans="1:15" ht="18.75">
      <c r="A168" s="203">
        <v>3</v>
      </c>
      <c r="B168" s="202" t="s">
        <v>447</v>
      </c>
      <c r="C168" s="215">
        <v>1</v>
      </c>
      <c r="D168" s="228">
        <v>41</v>
      </c>
      <c r="E168" s="215"/>
      <c r="F168" s="186">
        <v>1</v>
      </c>
      <c r="G168" s="186">
        <v>1</v>
      </c>
      <c r="H168" s="186">
        <v>1</v>
      </c>
      <c r="I168" s="186">
        <v>1</v>
      </c>
      <c r="J168" s="186">
        <v>1</v>
      </c>
      <c r="K168" s="186">
        <v>1</v>
      </c>
      <c r="L168" s="186">
        <v>1</v>
      </c>
      <c r="M168" s="186">
        <v>1</v>
      </c>
      <c r="N168" s="186">
        <v>1</v>
      </c>
      <c r="O168" s="172"/>
    </row>
    <row r="169" spans="1:15" ht="18.75">
      <c r="A169" s="203">
        <v>4</v>
      </c>
      <c r="B169" s="202" t="s">
        <v>446</v>
      </c>
      <c r="C169" s="215">
        <v>2</v>
      </c>
      <c r="D169" s="228">
        <v>60</v>
      </c>
      <c r="E169" s="215"/>
      <c r="F169" s="186">
        <v>1</v>
      </c>
      <c r="G169" s="186">
        <v>1</v>
      </c>
      <c r="H169" s="186">
        <v>1</v>
      </c>
      <c r="I169" s="186">
        <v>1</v>
      </c>
      <c r="J169" s="186">
        <v>1</v>
      </c>
      <c r="K169" s="186">
        <v>1</v>
      </c>
      <c r="L169" s="186">
        <v>1</v>
      </c>
      <c r="M169" s="186">
        <v>1</v>
      </c>
      <c r="N169" s="186">
        <v>1</v>
      </c>
      <c r="O169" s="172"/>
    </row>
    <row r="170" spans="1:15" ht="18.75">
      <c r="A170" s="203">
        <v>5</v>
      </c>
      <c r="B170" s="202" t="s">
        <v>445</v>
      </c>
      <c r="C170" s="215">
        <v>1</v>
      </c>
      <c r="D170" s="228">
        <v>48</v>
      </c>
      <c r="E170" s="215"/>
      <c r="F170" s="186">
        <v>1</v>
      </c>
      <c r="G170" s="186">
        <v>1</v>
      </c>
      <c r="H170" s="186">
        <v>1</v>
      </c>
      <c r="I170" s="186">
        <v>1</v>
      </c>
      <c r="J170" s="186">
        <v>1</v>
      </c>
      <c r="K170" s="186">
        <v>1</v>
      </c>
      <c r="L170" s="186">
        <v>1</v>
      </c>
      <c r="M170" s="186">
        <v>1</v>
      </c>
      <c r="N170" s="186">
        <v>1</v>
      </c>
      <c r="O170" s="190"/>
    </row>
    <row r="171" spans="1:15" ht="18.75">
      <c r="A171" s="203">
        <v>6</v>
      </c>
      <c r="B171" s="202" t="s">
        <v>444</v>
      </c>
      <c r="C171" s="215">
        <v>1</v>
      </c>
      <c r="D171" s="228">
        <v>29</v>
      </c>
      <c r="E171" s="215"/>
      <c r="F171" s="186">
        <v>1</v>
      </c>
      <c r="G171" s="186">
        <v>1</v>
      </c>
      <c r="H171" s="186">
        <v>1</v>
      </c>
      <c r="I171" s="186">
        <v>1</v>
      </c>
      <c r="J171" s="186">
        <v>1</v>
      </c>
      <c r="K171" s="186">
        <v>1</v>
      </c>
      <c r="L171" s="186">
        <v>1</v>
      </c>
      <c r="M171" s="186">
        <v>1</v>
      </c>
      <c r="N171" s="186">
        <v>1</v>
      </c>
      <c r="O171" s="172"/>
    </row>
    <row r="172" spans="1:15" ht="18.75">
      <c r="A172" s="203">
        <v>7</v>
      </c>
      <c r="B172" s="213" t="s">
        <v>443</v>
      </c>
      <c r="C172" s="215">
        <v>3</v>
      </c>
      <c r="D172" s="228">
        <v>103</v>
      </c>
      <c r="E172" s="215"/>
      <c r="F172" s="186">
        <v>1</v>
      </c>
      <c r="G172" s="186">
        <v>1</v>
      </c>
      <c r="H172" s="186">
        <v>1</v>
      </c>
      <c r="I172" s="186">
        <v>1</v>
      </c>
      <c r="J172" s="186">
        <v>1</v>
      </c>
      <c r="K172" s="186">
        <v>1</v>
      </c>
      <c r="L172" s="186">
        <v>1</v>
      </c>
      <c r="M172" s="186">
        <v>1</v>
      </c>
      <c r="N172" s="186">
        <v>1</v>
      </c>
      <c r="O172" s="172"/>
    </row>
    <row r="173" spans="1:15" ht="18.75">
      <c r="A173" s="203">
        <v>8</v>
      </c>
      <c r="B173" s="202" t="s">
        <v>442</v>
      </c>
      <c r="C173" s="215">
        <v>2</v>
      </c>
      <c r="D173" s="228">
        <v>49</v>
      </c>
      <c r="E173" s="215"/>
      <c r="F173" s="186">
        <v>1</v>
      </c>
      <c r="G173" s="186">
        <v>1</v>
      </c>
      <c r="H173" s="186">
        <v>1</v>
      </c>
      <c r="I173" s="186">
        <v>1</v>
      </c>
      <c r="J173" s="186">
        <v>1</v>
      </c>
      <c r="K173" s="186">
        <v>1</v>
      </c>
      <c r="L173" s="186">
        <v>1</v>
      </c>
      <c r="M173" s="186">
        <v>1</v>
      </c>
      <c r="N173" s="186">
        <v>1</v>
      </c>
      <c r="O173" s="172"/>
    </row>
    <row r="174" spans="1:15" ht="18.75">
      <c r="A174" s="203">
        <v>9</v>
      </c>
      <c r="B174" s="202" t="s">
        <v>441</v>
      </c>
      <c r="C174" s="215">
        <v>3</v>
      </c>
      <c r="D174" s="228">
        <v>95</v>
      </c>
      <c r="E174" s="215"/>
      <c r="F174" s="186">
        <v>1</v>
      </c>
      <c r="G174" s="186">
        <v>1</v>
      </c>
      <c r="H174" s="186">
        <v>1</v>
      </c>
      <c r="I174" s="186">
        <v>1</v>
      </c>
      <c r="J174" s="186">
        <v>1</v>
      </c>
      <c r="K174" s="186">
        <v>1</v>
      </c>
      <c r="L174" s="186">
        <v>1</v>
      </c>
      <c r="M174" s="186">
        <v>1</v>
      </c>
      <c r="N174" s="186">
        <v>1</v>
      </c>
      <c r="O174" s="172"/>
    </row>
    <row r="175" spans="1:15" ht="18.75">
      <c r="A175" s="203">
        <v>10</v>
      </c>
      <c r="B175" s="202" t="s">
        <v>440</v>
      </c>
      <c r="C175" s="215">
        <v>4</v>
      </c>
      <c r="D175" s="228">
        <v>140</v>
      </c>
      <c r="E175" s="215"/>
      <c r="F175" s="186">
        <v>2</v>
      </c>
      <c r="G175" s="186">
        <v>1</v>
      </c>
      <c r="H175" s="186">
        <v>1</v>
      </c>
      <c r="I175" s="186">
        <v>1</v>
      </c>
      <c r="J175" s="186">
        <v>1</v>
      </c>
      <c r="K175" s="186">
        <v>1</v>
      </c>
      <c r="L175" s="186">
        <v>1</v>
      </c>
      <c r="M175" s="186">
        <v>1</v>
      </c>
      <c r="N175" s="186">
        <v>1</v>
      </c>
      <c r="O175" s="172"/>
    </row>
    <row r="176" spans="1:15" ht="18.75">
      <c r="A176" s="203">
        <v>11</v>
      </c>
      <c r="B176" s="202" t="s">
        <v>439</v>
      </c>
      <c r="C176" s="215">
        <v>1</v>
      </c>
      <c r="D176" s="228">
        <v>27</v>
      </c>
      <c r="E176" s="215"/>
      <c r="F176" s="186">
        <v>1</v>
      </c>
      <c r="G176" s="186">
        <v>1</v>
      </c>
      <c r="H176" s="186">
        <v>1</v>
      </c>
      <c r="I176" s="186">
        <v>1</v>
      </c>
      <c r="J176" s="186">
        <v>1</v>
      </c>
      <c r="K176" s="186">
        <v>1</v>
      </c>
      <c r="L176" s="186">
        <v>1</v>
      </c>
      <c r="M176" s="186">
        <v>1</v>
      </c>
      <c r="N176" s="186">
        <v>1</v>
      </c>
      <c r="O176" s="172"/>
    </row>
    <row r="177" spans="1:15" ht="18.75">
      <c r="A177" s="203">
        <v>12</v>
      </c>
      <c r="B177" s="202" t="s">
        <v>438</v>
      </c>
      <c r="C177" s="215">
        <v>1</v>
      </c>
      <c r="D177" s="228">
        <v>38</v>
      </c>
      <c r="E177" s="215"/>
      <c r="F177" s="186">
        <v>1</v>
      </c>
      <c r="G177" s="186">
        <v>1</v>
      </c>
      <c r="H177" s="186">
        <v>1</v>
      </c>
      <c r="I177" s="186">
        <v>1</v>
      </c>
      <c r="J177" s="186">
        <v>1</v>
      </c>
      <c r="K177" s="186">
        <v>1</v>
      </c>
      <c r="L177" s="186">
        <v>1</v>
      </c>
      <c r="M177" s="186">
        <v>1</v>
      </c>
      <c r="N177" s="186">
        <v>1</v>
      </c>
      <c r="O177" s="172"/>
    </row>
    <row r="178" spans="1:15" ht="18.75">
      <c r="A178" s="203">
        <v>13</v>
      </c>
      <c r="B178" s="202" t="s">
        <v>437</v>
      </c>
      <c r="C178" s="215">
        <v>1</v>
      </c>
      <c r="D178" s="228">
        <v>8</v>
      </c>
      <c r="E178" s="215"/>
      <c r="F178" s="186">
        <v>1</v>
      </c>
      <c r="G178" s="186">
        <v>1</v>
      </c>
      <c r="H178" s="186">
        <v>1</v>
      </c>
      <c r="I178" s="186">
        <v>1</v>
      </c>
      <c r="J178" s="186">
        <v>1</v>
      </c>
      <c r="K178" s="186">
        <v>1</v>
      </c>
      <c r="L178" s="186">
        <v>1</v>
      </c>
      <c r="M178" s="186">
        <v>1</v>
      </c>
      <c r="N178" s="186">
        <v>1</v>
      </c>
      <c r="O178" s="172"/>
    </row>
    <row r="179" spans="1:15" ht="18.75">
      <c r="A179" s="203">
        <v>14</v>
      </c>
      <c r="B179" s="202" t="s">
        <v>436</v>
      </c>
      <c r="C179" s="215">
        <v>2</v>
      </c>
      <c r="D179" s="228">
        <v>72</v>
      </c>
      <c r="E179" s="215"/>
      <c r="F179" s="186">
        <v>1</v>
      </c>
      <c r="G179" s="186">
        <v>1</v>
      </c>
      <c r="H179" s="186">
        <v>1</v>
      </c>
      <c r="I179" s="186">
        <v>1</v>
      </c>
      <c r="J179" s="186">
        <v>1</v>
      </c>
      <c r="K179" s="186">
        <v>1</v>
      </c>
      <c r="L179" s="186">
        <v>1</v>
      </c>
      <c r="M179" s="186">
        <v>1</v>
      </c>
      <c r="N179" s="186">
        <v>1</v>
      </c>
      <c r="O179" s="172"/>
    </row>
    <row r="180" spans="1:15" ht="18.75">
      <c r="A180" s="203">
        <v>15</v>
      </c>
      <c r="B180" s="202" t="s">
        <v>435</v>
      </c>
      <c r="C180" s="215">
        <v>1</v>
      </c>
      <c r="D180" s="228">
        <v>29</v>
      </c>
      <c r="E180" s="215"/>
      <c r="F180" s="186">
        <v>1</v>
      </c>
      <c r="G180" s="186">
        <v>1</v>
      </c>
      <c r="H180" s="186">
        <v>1</v>
      </c>
      <c r="I180" s="186">
        <v>1</v>
      </c>
      <c r="J180" s="186">
        <v>1</v>
      </c>
      <c r="K180" s="186">
        <v>1</v>
      </c>
      <c r="L180" s="186">
        <v>1</v>
      </c>
      <c r="M180" s="186">
        <v>1</v>
      </c>
      <c r="N180" s="186">
        <v>1</v>
      </c>
      <c r="O180" s="172"/>
    </row>
    <row r="181" spans="1:15" ht="18.75">
      <c r="A181" s="203">
        <v>16</v>
      </c>
      <c r="B181" s="202" t="s">
        <v>434</v>
      </c>
      <c r="C181" s="215">
        <v>1</v>
      </c>
      <c r="D181" s="286">
        <v>26</v>
      </c>
      <c r="E181" s="216"/>
      <c r="F181" s="186">
        <v>1</v>
      </c>
      <c r="G181" s="186">
        <v>1</v>
      </c>
      <c r="H181" s="186">
        <v>1</v>
      </c>
      <c r="I181" s="186">
        <v>1</v>
      </c>
      <c r="J181" s="186">
        <v>1</v>
      </c>
      <c r="K181" s="186">
        <v>1</v>
      </c>
      <c r="L181" s="186">
        <v>1</v>
      </c>
      <c r="M181" s="186">
        <v>1</v>
      </c>
      <c r="N181" s="186">
        <v>1</v>
      </c>
      <c r="O181" s="172"/>
    </row>
    <row r="182" spans="1:15" ht="18.75">
      <c r="A182" s="203">
        <v>17</v>
      </c>
      <c r="B182" s="202" t="s">
        <v>433</v>
      </c>
      <c r="C182" s="215">
        <v>1</v>
      </c>
      <c r="D182" s="228">
        <v>19</v>
      </c>
      <c r="E182" s="215"/>
      <c r="F182" s="186">
        <v>1</v>
      </c>
      <c r="G182" s="186">
        <v>1</v>
      </c>
      <c r="H182" s="186">
        <v>1</v>
      </c>
      <c r="I182" s="186">
        <v>1</v>
      </c>
      <c r="J182" s="186">
        <v>1</v>
      </c>
      <c r="K182" s="186">
        <v>1</v>
      </c>
      <c r="L182" s="186">
        <v>1</v>
      </c>
      <c r="M182" s="186">
        <v>1</v>
      </c>
      <c r="N182" s="186">
        <v>1</v>
      </c>
      <c r="O182" s="172"/>
    </row>
    <row r="183" spans="1:15" ht="18.75">
      <c r="A183" s="203">
        <v>18</v>
      </c>
      <c r="B183" s="202" t="s">
        <v>432</v>
      </c>
      <c r="C183" s="215">
        <v>1</v>
      </c>
      <c r="D183" s="228">
        <v>25</v>
      </c>
      <c r="E183" s="215"/>
      <c r="F183" s="186">
        <v>1</v>
      </c>
      <c r="G183" s="186">
        <v>1</v>
      </c>
      <c r="H183" s="186">
        <v>1</v>
      </c>
      <c r="I183" s="186">
        <v>1</v>
      </c>
      <c r="J183" s="186">
        <v>1</v>
      </c>
      <c r="K183" s="186">
        <v>1</v>
      </c>
      <c r="L183" s="186">
        <v>1</v>
      </c>
      <c r="M183" s="186">
        <v>1</v>
      </c>
      <c r="N183" s="186">
        <v>1</v>
      </c>
      <c r="O183" s="172"/>
    </row>
    <row r="184" spans="1:15" ht="18.75">
      <c r="A184" s="203">
        <v>19</v>
      </c>
      <c r="B184" s="202" t="s">
        <v>431</v>
      </c>
      <c r="C184" s="215">
        <v>1</v>
      </c>
      <c r="D184" s="228">
        <v>18</v>
      </c>
      <c r="E184" s="215"/>
      <c r="F184" s="186">
        <v>1</v>
      </c>
      <c r="G184" s="186">
        <v>1</v>
      </c>
      <c r="H184" s="186">
        <v>1</v>
      </c>
      <c r="I184" s="186">
        <v>1</v>
      </c>
      <c r="J184" s="186">
        <v>1</v>
      </c>
      <c r="K184" s="186">
        <v>1</v>
      </c>
      <c r="L184" s="186">
        <v>1</v>
      </c>
      <c r="M184" s="186">
        <v>1</v>
      </c>
      <c r="N184" s="186">
        <v>1</v>
      </c>
      <c r="O184" s="172"/>
    </row>
    <row r="185" spans="1:15" ht="18.75">
      <c r="A185" s="203">
        <v>20</v>
      </c>
      <c r="B185" s="202" t="s">
        <v>430</v>
      </c>
      <c r="C185" s="215">
        <v>1</v>
      </c>
      <c r="D185" s="228">
        <v>12</v>
      </c>
      <c r="E185" s="215"/>
      <c r="F185" s="186">
        <v>1</v>
      </c>
      <c r="G185" s="186">
        <v>1</v>
      </c>
      <c r="H185" s="186">
        <v>1</v>
      </c>
      <c r="I185" s="186">
        <v>1</v>
      </c>
      <c r="J185" s="186">
        <v>1</v>
      </c>
      <c r="K185" s="186">
        <v>1</v>
      </c>
      <c r="L185" s="186">
        <v>1</v>
      </c>
      <c r="M185" s="186">
        <v>1</v>
      </c>
      <c r="N185" s="186">
        <v>1</v>
      </c>
      <c r="O185" s="172"/>
    </row>
    <row r="186" spans="1:15" ht="18.75">
      <c r="A186" s="203">
        <v>21</v>
      </c>
      <c r="B186" s="202" t="s">
        <v>429</v>
      </c>
      <c r="C186" s="215">
        <v>1</v>
      </c>
      <c r="D186" s="228">
        <v>29</v>
      </c>
      <c r="E186" s="215"/>
      <c r="F186" s="186">
        <v>1</v>
      </c>
      <c r="G186" s="186">
        <v>1</v>
      </c>
      <c r="H186" s="186">
        <v>1</v>
      </c>
      <c r="I186" s="186">
        <v>1</v>
      </c>
      <c r="J186" s="186">
        <v>1</v>
      </c>
      <c r="K186" s="186">
        <v>1</v>
      </c>
      <c r="L186" s="186">
        <v>1</v>
      </c>
      <c r="M186" s="186">
        <v>1</v>
      </c>
      <c r="N186" s="186">
        <v>1</v>
      </c>
      <c r="O186" s="172"/>
    </row>
    <row r="187" spans="1:15" ht="18.75">
      <c r="A187" s="203">
        <v>22</v>
      </c>
      <c r="B187" s="202" t="s">
        <v>428</v>
      </c>
      <c r="C187" s="215">
        <v>1</v>
      </c>
      <c r="D187" s="228">
        <v>10</v>
      </c>
      <c r="E187" s="215"/>
      <c r="F187" s="186">
        <v>1</v>
      </c>
      <c r="G187" s="186">
        <v>1</v>
      </c>
      <c r="H187" s="186">
        <v>1</v>
      </c>
      <c r="I187" s="186">
        <v>1</v>
      </c>
      <c r="J187" s="186">
        <v>1</v>
      </c>
      <c r="K187" s="186">
        <v>1</v>
      </c>
      <c r="L187" s="186">
        <v>1</v>
      </c>
      <c r="M187" s="186">
        <v>1</v>
      </c>
      <c r="N187" s="186">
        <v>1</v>
      </c>
      <c r="O187" s="172"/>
    </row>
    <row r="188" spans="1:15" ht="18.75">
      <c r="A188" s="203">
        <v>23</v>
      </c>
      <c r="B188" s="202" t="s">
        <v>427</v>
      </c>
      <c r="C188" s="215">
        <v>1</v>
      </c>
      <c r="D188" s="228">
        <v>9</v>
      </c>
      <c r="E188" s="215"/>
      <c r="F188" s="186">
        <v>1</v>
      </c>
      <c r="G188" s="186">
        <v>1</v>
      </c>
      <c r="H188" s="186">
        <v>1</v>
      </c>
      <c r="I188" s="186">
        <v>1</v>
      </c>
      <c r="J188" s="186">
        <v>1</v>
      </c>
      <c r="K188" s="186">
        <v>1</v>
      </c>
      <c r="L188" s="186">
        <v>1</v>
      </c>
      <c r="M188" s="186">
        <v>1</v>
      </c>
      <c r="N188" s="186">
        <v>1</v>
      </c>
      <c r="O188" s="172"/>
    </row>
    <row r="189" spans="1:15" s="166" customFormat="1" ht="18.75">
      <c r="A189" s="203">
        <v>24</v>
      </c>
      <c r="B189" s="202" t="s">
        <v>426</v>
      </c>
      <c r="C189" s="215">
        <v>1</v>
      </c>
      <c r="D189" s="228">
        <v>18</v>
      </c>
      <c r="E189" s="215"/>
      <c r="F189" s="186">
        <v>1</v>
      </c>
      <c r="G189" s="186">
        <v>1</v>
      </c>
      <c r="H189" s="186">
        <v>1</v>
      </c>
      <c r="I189" s="186">
        <v>1</v>
      </c>
      <c r="J189" s="186">
        <v>1</v>
      </c>
      <c r="K189" s="186">
        <v>1</v>
      </c>
      <c r="L189" s="186">
        <v>1</v>
      </c>
      <c r="M189" s="186">
        <v>1</v>
      </c>
      <c r="N189" s="186">
        <v>1</v>
      </c>
      <c r="O189" s="172"/>
    </row>
    <row r="190" spans="1:15" s="166" customFormat="1" ht="18.75">
      <c r="A190" s="225" t="s">
        <v>63</v>
      </c>
      <c r="B190" s="287" t="s">
        <v>367</v>
      </c>
      <c r="C190" s="217">
        <f>SUM(C191:C199)</f>
        <v>40</v>
      </c>
      <c r="D190" s="179">
        <f>SUM(D191:D199)</f>
        <v>1649</v>
      </c>
      <c r="E190" s="217"/>
      <c r="F190" s="217">
        <f aca="true" t="shared" si="11" ref="F190:N190">SUM(F191:F199)</f>
        <v>17</v>
      </c>
      <c r="G190" s="217">
        <f t="shared" si="11"/>
        <v>14</v>
      </c>
      <c r="H190" s="217">
        <f t="shared" si="11"/>
        <v>14</v>
      </c>
      <c r="I190" s="217">
        <f t="shared" si="11"/>
        <v>9</v>
      </c>
      <c r="J190" s="217">
        <f t="shared" si="11"/>
        <v>14</v>
      </c>
      <c r="K190" s="217">
        <f>SUM(K191:K199)</f>
        <v>9</v>
      </c>
      <c r="L190" s="217">
        <f t="shared" si="11"/>
        <v>11</v>
      </c>
      <c r="M190" s="217">
        <f>SUM(M191:M199)</f>
        <v>11</v>
      </c>
      <c r="N190" s="217">
        <f t="shared" si="11"/>
        <v>14</v>
      </c>
      <c r="O190" s="172"/>
    </row>
    <row r="191" spans="1:15" s="166" customFormat="1" ht="18.75">
      <c r="A191" s="203">
        <v>1</v>
      </c>
      <c r="B191" s="204" t="s">
        <v>369</v>
      </c>
      <c r="C191" s="185">
        <v>6</v>
      </c>
      <c r="D191" s="189">
        <v>258</v>
      </c>
      <c r="E191" s="185"/>
      <c r="F191" s="186">
        <v>2</v>
      </c>
      <c r="G191" s="186">
        <v>2</v>
      </c>
      <c r="H191" s="186">
        <v>2</v>
      </c>
      <c r="I191" s="186">
        <v>1</v>
      </c>
      <c r="J191" s="186">
        <v>2</v>
      </c>
      <c r="K191" s="186">
        <v>1</v>
      </c>
      <c r="L191" s="186">
        <v>1</v>
      </c>
      <c r="M191" s="186">
        <v>1</v>
      </c>
      <c r="N191" s="186">
        <v>2</v>
      </c>
      <c r="O191" s="172"/>
    </row>
    <row r="192" spans="1:15" s="166" customFormat="1" ht="18.75">
      <c r="A192" s="203">
        <v>2</v>
      </c>
      <c r="B192" s="204" t="s">
        <v>370</v>
      </c>
      <c r="C192" s="185">
        <v>7</v>
      </c>
      <c r="D192" s="189">
        <v>270</v>
      </c>
      <c r="E192" s="185"/>
      <c r="F192" s="186">
        <v>3</v>
      </c>
      <c r="G192" s="186">
        <v>2</v>
      </c>
      <c r="H192" s="186">
        <v>2</v>
      </c>
      <c r="I192" s="186">
        <v>1</v>
      </c>
      <c r="J192" s="186">
        <v>2</v>
      </c>
      <c r="K192" s="186">
        <v>1</v>
      </c>
      <c r="L192" s="186">
        <v>2</v>
      </c>
      <c r="M192" s="186">
        <v>2</v>
      </c>
      <c r="N192" s="186">
        <v>2</v>
      </c>
      <c r="O192" s="172"/>
    </row>
    <row r="193" spans="1:15" s="166" customFormat="1" ht="18.75">
      <c r="A193" s="203">
        <v>3</v>
      </c>
      <c r="B193" s="204" t="s">
        <v>371</v>
      </c>
      <c r="C193" s="185">
        <v>5</v>
      </c>
      <c r="D193" s="189">
        <v>225</v>
      </c>
      <c r="E193" s="185"/>
      <c r="F193" s="186">
        <v>2</v>
      </c>
      <c r="G193" s="186">
        <v>2</v>
      </c>
      <c r="H193" s="186">
        <v>2</v>
      </c>
      <c r="I193" s="186">
        <v>1</v>
      </c>
      <c r="J193" s="186">
        <v>2</v>
      </c>
      <c r="K193" s="186">
        <v>1</v>
      </c>
      <c r="L193" s="186">
        <v>1</v>
      </c>
      <c r="M193" s="186">
        <v>1</v>
      </c>
      <c r="N193" s="186">
        <v>2</v>
      </c>
      <c r="O193" s="172"/>
    </row>
    <row r="194" spans="1:15" s="166" customFormat="1" ht="18.75">
      <c r="A194" s="203">
        <v>4</v>
      </c>
      <c r="B194" s="204" t="s">
        <v>372</v>
      </c>
      <c r="C194" s="185">
        <v>8</v>
      </c>
      <c r="D194" s="189">
        <v>350</v>
      </c>
      <c r="E194" s="185"/>
      <c r="F194" s="186">
        <v>3</v>
      </c>
      <c r="G194" s="186">
        <v>2</v>
      </c>
      <c r="H194" s="186">
        <v>2</v>
      </c>
      <c r="I194" s="186">
        <v>1</v>
      </c>
      <c r="J194" s="186">
        <v>2</v>
      </c>
      <c r="K194" s="186">
        <v>1</v>
      </c>
      <c r="L194" s="186">
        <v>2</v>
      </c>
      <c r="M194" s="186">
        <v>2</v>
      </c>
      <c r="N194" s="186">
        <v>2</v>
      </c>
      <c r="O194" s="172"/>
    </row>
    <row r="195" spans="1:15" s="166" customFormat="1" ht="18.75">
      <c r="A195" s="203">
        <v>5</v>
      </c>
      <c r="B195" s="204" t="s">
        <v>373</v>
      </c>
      <c r="C195" s="185">
        <v>5</v>
      </c>
      <c r="D195" s="189">
        <v>210</v>
      </c>
      <c r="E195" s="185"/>
      <c r="F195" s="186">
        <v>2</v>
      </c>
      <c r="G195" s="186">
        <v>2</v>
      </c>
      <c r="H195" s="186">
        <v>2</v>
      </c>
      <c r="I195" s="186">
        <v>1</v>
      </c>
      <c r="J195" s="186">
        <v>2</v>
      </c>
      <c r="K195" s="186">
        <v>1</v>
      </c>
      <c r="L195" s="186">
        <v>1</v>
      </c>
      <c r="M195" s="186">
        <v>1</v>
      </c>
      <c r="N195" s="186">
        <v>2</v>
      </c>
      <c r="O195" s="172"/>
    </row>
    <row r="196" spans="1:15" s="166" customFormat="1" ht="18.75">
      <c r="A196" s="203">
        <v>6</v>
      </c>
      <c r="B196" s="204" t="s">
        <v>374</v>
      </c>
      <c r="C196" s="185">
        <v>4</v>
      </c>
      <c r="D196" s="189">
        <v>168</v>
      </c>
      <c r="E196" s="185"/>
      <c r="F196" s="186">
        <v>2</v>
      </c>
      <c r="G196" s="186">
        <v>1</v>
      </c>
      <c r="H196" s="186">
        <v>1</v>
      </c>
      <c r="I196" s="186">
        <v>1</v>
      </c>
      <c r="J196" s="186">
        <v>1</v>
      </c>
      <c r="K196" s="186">
        <v>1</v>
      </c>
      <c r="L196" s="186">
        <v>1</v>
      </c>
      <c r="M196" s="186">
        <v>1</v>
      </c>
      <c r="N196" s="186">
        <v>1</v>
      </c>
      <c r="O196" s="172"/>
    </row>
    <row r="197" spans="1:15" s="166" customFormat="1" ht="18.75">
      <c r="A197" s="203">
        <v>7</v>
      </c>
      <c r="B197" s="204" t="s">
        <v>375</v>
      </c>
      <c r="C197" s="218" t="s">
        <v>259</v>
      </c>
      <c r="D197" s="288" t="s">
        <v>260</v>
      </c>
      <c r="E197" s="218"/>
      <c r="F197" s="186">
        <v>1</v>
      </c>
      <c r="G197" s="186">
        <v>1</v>
      </c>
      <c r="H197" s="186">
        <v>1</v>
      </c>
      <c r="I197" s="186">
        <v>1</v>
      </c>
      <c r="J197" s="186">
        <v>1</v>
      </c>
      <c r="K197" s="186">
        <v>1</v>
      </c>
      <c r="L197" s="186">
        <v>1</v>
      </c>
      <c r="M197" s="186">
        <v>1</v>
      </c>
      <c r="N197" s="186">
        <v>1</v>
      </c>
      <c r="O197" s="190"/>
    </row>
    <row r="198" spans="1:15" s="166" customFormat="1" ht="18.75">
      <c r="A198" s="203">
        <v>8</v>
      </c>
      <c r="B198" s="204" t="s">
        <v>376</v>
      </c>
      <c r="C198" s="185">
        <v>3</v>
      </c>
      <c r="D198" s="189">
        <v>98</v>
      </c>
      <c r="E198" s="185"/>
      <c r="F198" s="186">
        <v>1</v>
      </c>
      <c r="G198" s="186">
        <v>1</v>
      </c>
      <c r="H198" s="186">
        <v>1</v>
      </c>
      <c r="I198" s="186">
        <v>1</v>
      </c>
      <c r="J198" s="186">
        <v>1</v>
      </c>
      <c r="K198" s="186">
        <v>1</v>
      </c>
      <c r="L198" s="186">
        <v>1</v>
      </c>
      <c r="M198" s="186">
        <v>1</v>
      </c>
      <c r="N198" s="186">
        <v>1</v>
      </c>
      <c r="O198" s="172"/>
    </row>
    <row r="199" spans="1:15" s="166" customFormat="1" ht="18.75">
      <c r="A199" s="203">
        <v>9</v>
      </c>
      <c r="B199" s="202" t="s">
        <v>377</v>
      </c>
      <c r="C199" s="185">
        <v>2</v>
      </c>
      <c r="D199" s="189">
        <v>70</v>
      </c>
      <c r="E199" s="185"/>
      <c r="F199" s="186">
        <v>1</v>
      </c>
      <c r="G199" s="186">
        <v>1</v>
      </c>
      <c r="H199" s="186">
        <v>1</v>
      </c>
      <c r="I199" s="186">
        <v>1</v>
      </c>
      <c r="J199" s="186">
        <v>1</v>
      </c>
      <c r="K199" s="186">
        <v>1</v>
      </c>
      <c r="L199" s="186">
        <v>1</v>
      </c>
      <c r="M199" s="186">
        <v>1</v>
      </c>
      <c r="N199" s="186">
        <v>1</v>
      </c>
      <c r="O199" s="172"/>
    </row>
    <row r="200" spans="1:15" s="166" customFormat="1" ht="18.75">
      <c r="A200" s="225" t="s">
        <v>36</v>
      </c>
      <c r="B200" s="287" t="s">
        <v>364</v>
      </c>
      <c r="C200" s="217">
        <f>SUM(C201:C217)</f>
        <v>25</v>
      </c>
      <c r="D200" s="179">
        <f>SUM(D201:D217)</f>
        <v>655</v>
      </c>
      <c r="E200" s="217"/>
      <c r="F200" s="217">
        <f aca="true" t="shared" si="12" ref="F200:N200">SUM(F201:F217)</f>
        <v>17</v>
      </c>
      <c r="G200" s="217">
        <f t="shared" si="12"/>
        <v>17</v>
      </c>
      <c r="H200" s="217">
        <f t="shared" si="12"/>
        <v>17</v>
      </c>
      <c r="I200" s="217">
        <f t="shared" si="12"/>
        <v>17</v>
      </c>
      <c r="J200" s="217">
        <f t="shared" si="12"/>
        <v>17</v>
      </c>
      <c r="K200" s="217">
        <f t="shared" si="12"/>
        <v>17</v>
      </c>
      <c r="L200" s="217">
        <f t="shared" si="12"/>
        <v>17</v>
      </c>
      <c r="M200" s="217">
        <f t="shared" si="12"/>
        <v>17</v>
      </c>
      <c r="N200" s="217">
        <f t="shared" si="12"/>
        <v>17</v>
      </c>
      <c r="O200" s="172"/>
    </row>
    <row r="201" spans="1:15" s="166" customFormat="1" ht="18.75">
      <c r="A201" s="203">
        <v>1</v>
      </c>
      <c r="B201" s="213" t="s">
        <v>425</v>
      </c>
      <c r="C201" s="185">
        <v>1</v>
      </c>
      <c r="D201" s="189">
        <v>31</v>
      </c>
      <c r="E201" s="185"/>
      <c r="F201" s="186">
        <v>1</v>
      </c>
      <c r="G201" s="186">
        <v>1</v>
      </c>
      <c r="H201" s="186">
        <v>1</v>
      </c>
      <c r="I201" s="186">
        <v>1</v>
      </c>
      <c r="J201" s="186">
        <v>1</v>
      </c>
      <c r="K201" s="186">
        <v>1</v>
      </c>
      <c r="L201" s="186">
        <v>1</v>
      </c>
      <c r="M201" s="186">
        <v>1</v>
      </c>
      <c r="N201" s="186">
        <v>1</v>
      </c>
      <c r="O201" s="172"/>
    </row>
    <row r="202" spans="1:15" s="166" customFormat="1" ht="18.75">
      <c r="A202" s="203">
        <v>2</v>
      </c>
      <c r="B202" s="213" t="s">
        <v>424</v>
      </c>
      <c r="C202" s="185">
        <v>2</v>
      </c>
      <c r="D202" s="189">
        <v>67</v>
      </c>
      <c r="E202" s="185"/>
      <c r="F202" s="186">
        <v>1</v>
      </c>
      <c r="G202" s="186">
        <v>1</v>
      </c>
      <c r="H202" s="186">
        <v>1</v>
      </c>
      <c r="I202" s="186">
        <v>1</v>
      </c>
      <c r="J202" s="186">
        <v>1</v>
      </c>
      <c r="K202" s="186">
        <v>1</v>
      </c>
      <c r="L202" s="186">
        <v>1</v>
      </c>
      <c r="M202" s="186">
        <v>1</v>
      </c>
      <c r="N202" s="186">
        <v>1</v>
      </c>
      <c r="O202" s="172"/>
    </row>
    <row r="203" spans="1:15" s="166" customFormat="1" ht="18.75">
      <c r="A203" s="203">
        <v>3</v>
      </c>
      <c r="B203" s="213" t="s">
        <v>423</v>
      </c>
      <c r="C203" s="185">
        <v>2</v>
      </c>
      <c r="D203" s="189">
        <v>60</v>
      </c>
      <c r="E203" s="185"/>
      <c r="F203" s="186">
        <v>1</v>
      </c>
      <c r="G203" s="186">
        <v>1</v>
      </c>
      <c r="H203" s="186">
        <v>1</v>
      </c>
      <c r="I203" s="186">
        <v>1</v>
      </c>
      <c r="J203" s="186">
        <v>1</v>
      </c>
      <c r="K203" s="186">
        <v>1</v>
      </c>
      <c r="L203" s="186">
        <v>1</v>
      </c>
      <c r="M203" s="186">
        <v>1</v>
      </c>
      <c r="N203" s="186">
        <v>1</v>
      </c>
      <c r="O203" s="172"/>
    </row>
    <row r="204" spans="1:15" s="166" customFormat="1" ht="18.75">
      <c r="A204" s="203">
        <v>4</v>
      </c>
      <c r="B204" s="213" t="s">
        <v>422</v>
      </c>
      <c r="C204" s="185">
        <v>1</v>
      </c>
      <c r="D204" s="189">
        <v>38</v>
      </c>
      <c r="E204" s="185"/>
      <c r="F204" s="186">
        <v>1</v>
      </c>
      <c r="G204" s="186">
        <v>1</v>
      </c>
      <c r="H204" s="186">
        <v>1</v>
      </c>
      <c r="I204" s="186">
        <v>1</v>
      </c>
      <c r="J204" s="186">
        <v>1</v>
      </c>
      <c r="K204" s="186">
        <v>1</v>
      </c>
      <c r="L204" s="186">
        <v>1</v>
      </c>
      <c r="M204" s="186">
        <v>1</v>
      </c>
      <c r="N204" s="186">
        <v>1</v>
      </c>
      <c r="O204" s="172"/>
    </row>
    <row r="205" spans="1:15" s="166" customFormat="1" ht="18.75">
      <c r="A205" s="203">
        <v>5</v>
      </c>
      <c r="B205" s="213" t="s">
        <v>421</v>
      </c>
      <c r="C205" s="185">
        <v>1</v>
      </c>
      <c r="D205" s="189">
        <v>19</v>
      </c>
      <c r="E205" s="185"/>
      <c r="F205" s="186">
        <v>1</v>
      </c>
      <c r="G205" s="186">
        <v>1</v>
      </c>
      <c r="H205" s="186">
        <v>1</v>
      </c>
      <c r="I205" s="186">
        <v>1</v>
      </c>
      <c r="J205" s="186">
        <v>1</v>
      </c>
      <c r="K205" s="186">
        <v>1</v>
      </c>
      <c r="L205" s="186">
        <v>1</v>
      </c>
      <c r="M205" s="186">
        <v>1</v>
      </c>
      <c r="N205" s="186">
        <v>1</v>
      </c>
      <c r="O205" s="190"/>
    </row>
    <row r="206" spans="1:15" s="166" customFormat="1" ht="18.75">
      <c r="A206" s="203">
        <v>6</v>
      </c>
      <c r="B206" s="213" t="s">
        <v>420</v>
      </c>
      <c r="C206" s="219">
        <v>1</v>
      </c>
      <c r="D206" s="289">
        <v>23</v>
      </c>
      <c r="E206" s="219"/>
      <c r="F206" s="186">
        <v>1</v>
      </c>
      <c r="G206" s="186">
        <v>1</v>
      </c>
      <c r="H206" s="186">
        <v>1</v>
      </c>
      <c r="I206" s="186">
        <v>1</v>
      </c>
      <c r="J206" s="186">
        <v>1</v>
      </c>
      <c r="K206" s="186">
        <v>1</v>
      </c>
      <c r="L206" s="186">
        <v>1</v>
      </c>
      <c r="M206" s="186">
        <v>1</v>
      </c>
      <c r="N206" s="186">
        <v>1</v>
      </c>
      <c r="O206" s="172"/>
    </row>
    <row r="207" spans="1:15" ht="18.75">
      <c r="A207" s="203">
        <v>7</v>
      </c>
      <c r="B207" s="213" t="s">
        <v>419</v>
      </c>
      <c r="C207" s="185">
        <v>1</v>
      </c>
      <c r="D207" s="189">
        <v>16</v>
      </c>
      <c r="E207" s="185"/>
      <c r="F207" s="186">
        <v>1</v>
      </c>
      <c r="G207" s="186">
        <v>1</v>
      </c>
      <c r="H207" s="186">
        <v>1</v>
      </c>
      <c r="I207" s="186">
        <v>1</v>
      </c>
      <c r="J207" s="186">
        <v>1</v>
      </c>
      <c r="K207" s="186">
        <v>1</v>
      </c>
      <c r="L207" s="186">
        <v>1</v>
      </c>
      <c r="M207" s="186">
        <v>1</v>
      </c>
      <c r="N207" s="186">
        <v>1</v>
      </c>
      <c r="O207" s="172"/>
    </row>
    <row r="208" spans="1:15" ht="18.75">
      <c r="A208" s="203">
        <v>8</v>
      </c>
      <c r="B208" s="213" t="s">
        <v>418</v>
      </c>
      <c r="C208" s="185">
        <v>1</v>
      </c>
      <c r="D208" s="189">
        <v>30</v>
      </c>
      <c r="E208" s="185"/>
      <c r="F208" s="186">
        <v>1</v>
      </c>
      <c r="G208" s="186">
        <v>1</v>
      </c>
      <c r="H208" s="186">
        <v>1</v>
      </c>
      <c r="I208" s="186">
        <v>1</v>
      </c>
      <c r="J208" s="186">
        <v>1</v>
      </c>
      <c r="K208" s="186">
        <v>1</v>
      </c>
      <c r="L208" s="186">
        <v>1</v>
      </c>
      <c r="M208" s="186">
        <v>1</v>
      </c>
      <c r="N208" s="186">
        <v>1</v>
      </c>
      <c r="O208" s="172"/>
    </row>
    <row r="209" spans="1:15" ht="18.75">
      <c r="A209" s="203">
        <v>9</v>
      </c>
      <c r="B209" s="213" t="s">
        <v>261</v>
      </c>
      <c r="C209" s="185">
        <v>1</v>
      </c>
      <c r="D209" s="189">
        <v>18</v>
      </c>
      <c r="E209" s="185"/>
      <c r="F209" s="186">
        <v>1</v>
      </c>
      <c r="G209" s="186">
        <v>1</v>
      </c>
      <c r="H209" s="186">
        <v>1</v>
      </c>
      <c r="I209" s="186">
        <v>1</v>
      </c>
      <c r="J209" s="186">
        <v>1</v>
      </c>
      <c r="K209" s="186">
        <v>1</v>
      </c>
      <c r="L209" s="186">
        <v>1</v>
      </c>
      <c r="M209" s="186">
        <v>1</v>
      </c>
      <c r="N209" s="186">
        <v>1</v>
      </c>
      <c r="O209" s="172"/>
    </row>
    <row r="210" spans="1:15" ht="18.75">
      <c r="A210" s="203">
        <v>10</v>
      </c>
      <c r="B210" s="213" t="s">
        <v>417</v>
      </c>
      <c r="C210" s="185">
        <v>1</v>
      </c>
      <c r="D210" s="189">
        <v>20</v>
      </c>
      <c r="E210" s="185"/>
      <c r="F210" s="186">
        <v>1</v>
      </c>
      <c r="G210" s="186">
        <v>1</v>
      </c>
      <c r="H210" s="186">
        <v>1</v>
      </c>
      <c r="I210" s="186">
        <v>1</v>
      </c>
      <c r="J210" s="186">
        <v>1</v>
      </c>
      <c r="K210" s="186">
        <v>1</v>
      </c>
      <c r="L210" s="186">
        <v>1</v>
      </c>
      <c r="M210" s="186">
        <v>1</v>
      </c>
      <c r="N210" s="186">
        <v>1</v>
      </c>
      <c r="O210" s="172"/>
    </row>
    <row r="211" spans="1:15" ht="18.75">
      <c r="A211" s="203">
        <v>11</v>
      </c>
      <c r="B211" s="213" t="s">
        <v>416</v>
      </c>
      <c r="C211" s="185">
        <v>2</v>
      </c>
      <c r="D211" s="189">
        <v>42</v>
      </c>
      <c r="E211" s="185"/>
      <c r="F211" s="186">
        <v>1</v>
      </c>
      <c r="G211" s="186">
        <v>1</v>
      </c>
      <c r="H211" s="186">
        <v>1</v>
      </c>
      <c r="I211" s="186">
        <v>1</v>
      </c>
      <c r="J211" s="186">
        <v>1</v>
      </c>
      <c r="K211" s="186">
        <v>1</v>
      </c>
      <c r="L211" s="186">
        <v>1</v>
      </c>
      <c r="M211" s="186">
        <v>1</v>
      </c>
      <c r="N211" s="186">
        <v>1</v>
      </c>
      <c r="O211" s="191"/>
    </row>
    <row r="212" spans="1:15" ht="18.75">
      <c r="A212" s="203">
        <v>12</v>
      </c>
      <c r="B212" s="213" t="s">
        <v>415</v>
      </c>
      <c r="C212" s="185">
        <v>2</v>
      </c>
      <c r="D212" s="189">
        <v>61</v>
      </c>
      <c r="E212" s="185"/>
      <c r="F212" s="186">
        <v>1</v>
      </c>
      <c r="G212" s="186">
        <v>1</v>
      </c>
      <c r="H212" s="186">
        <v>1</v>
      </c>
      <c r="I212" s="186">
        <v>1</v>
      </c>
      <c r="J212" s="186">
        <v>1</v>
      </c>
      <c r="K212" s="186">
        <v>1</v>
      </c>
      <c r="L212" s="186">
        <v>1</v>
      </c>
      <c r="M212" s="186">
        <v>1</v>
      </c>
      <c r="N212" s="186">
        <v>1</v>
      </c>
      <c r="O212" s="191"/>
    </row>
    <row r="213" spans="1:15" ht="18.75">
      <c r="A213" s="203">
        <v>13</v>
      </c>
      <c r="B213" s="213" t="s">
        <v>414</v>
      </c>
      <c r="C213" s="185">
        <v>1</v>
      </c>
      <c r="D213" s="189">
        <v>30</v>
      </c>
      <c r="E213" s="185"/>
      <c r="F213" s="186">
        <v>1</v>
      </c>
      <c r="G213" s="186">
        <v>1</v>
      </c>
      <c r="H213" s="186">
        <v>1</v>
      </c>
      <c r="I213" s="186">
        <v>1</v>
      </c>
      <c r="J213" s="186">
        <v>1</v>
      </c>
      <c r="K213" s="186">
        <v>1</v>
      </c>
      <c r="L213" s="186">
        <v>1</v>
      </c>
      <c r="M213" s="186">
        <v>1</v>
      </c>
      <c r="N213" s="186">
        <v>1</v>
      </c>
      <c r="O213" s="191"/>
    </row>
    <row r="214" spans="1:15" ht="18.75">
      <c r="A214" s="203">
        <v>14</v>
      </c>
      <c r="B214" s="213" t="s">
        <v>413</v>
      </c>
      <c r="C214" s="185">
        <v>2</v>
      </c>
      <c r="D214" s="189">
        <v>52</v>
      </c>
      <c r="E214" s="185"/>
      <c r="F214" s="186">
        <v>1</v>
      </c>
      <c r="G214" s="186">
        <v>1</v>
      </c>
      <c r="H214" s="186">
        <v>1</v>
      </c>
      <c r="I214" s="186">
        <v>1</v>
      </c>
      <c r="J214" s="186">
        <v>1</v>
      </c>
      <c r="K214" s="186">
        <v>1</v>
      </c>
      <c r="L214" s="186">
        <v>1</v>
      </c>
      <c r="M214" s="186">
        <v>1</v>
      </c>
      <c r="N214" s="186">
        <v>1</v>
      </c>
      <c r="O214" s="172"/>
    </row>
    <row r="215" spans="1:15" ht="18.75">
      <c r="A215" s="203">
        <v>15</v>
      </c>
      <c r="B215" s="204" t="s">
        <v>412</v>
      </c>
      <c r="C215" s="211">
        <v>3</v>
      </c>
      <c r="D215" s="210">
        <v>90</v>
      </c>
      <c r="E215" s="211"/>
      <c r="F215" s="186">
        <v>1</v>
      </c>
      <c r="G215" s="186">
        <v>1</v>
      </c>
      <c r="H215" s="186">
        <v>1</v>
      </c>
      <c r="I215" s="186">
        <v>1</v>
      </c>
      <c r="J215" s="186">
        <v>1</v>
      </c>
      <c r="K215" s="186">
        <v>1</v>
      </c>
      <c r="L215" s="186">
        <v>1</v>
      </c>
      <c r="M215" s="186">
        <v>1</v>
      </c>
      <c r="N215" s="186">
        <v>1</v>
      </c>
      <c r="O215" s="172"/>
    </row>
    <row r="216" spans="1:15" s="184" customFormat="1" ht="18.75">
      <c r="A216" s="203">
        <v>16</v>
      </c>
      <c r="B216" s="213" t="s">
        <v>411</v>
      </c>
      <c r="C216" s="185">
        <v>2</v>
      </c>
      <c r="D216" s="189">
        <v>40</v>
      </c>
      <c r="E216" s="185"/>
      <c r="F216" s="186">
        <v>1</v>
      </c>
      <c r="G216" s="186">
        <v>1</v>
      </c>
      <c r="H216" s="186">
        <v>1</v>
      </c>
      <c r="I216" s="186">
        <v>1</v>
      </c>
      <c r="J216" s="186">
        <v>1</v>
      </c>
      <c r="K216" s="186">
        <v>1</v>
      </c>
      <c r="L216" s="186">
        <v>1</v>
      </c>
      <c r="M216" s="186">
        <v>1</v>
      </c>
      <c r="N216" s="186">
        <v>1</v>
      </c>
      <c r="O216" s="172"/>
    </row>
    <row r="217" spans="1:15" ht="18.75">
      <c r="A217" s="203">
        <v>17</v>
      </c>
      <c r="B217" s="213" t="s">
        <v>410</v>
      </c>
      <c r="C217" s="185">
        <v>1</v>
      </c>
      <c r="D217" s="189">
        <v>18</v>
      </c>
      <c r="E217" s="185"/>
      <c r="F217" s="186">
        <v>1</v>
      </c>
      <c r="G217" s="186">
        <v>1</v>
      </c>
      <c r="H217" s="186">
        <v>1</v>
      </c>
      <c r="I217" s="186">
        <v>1</v>
      </c>
      <c r="J217" s="186">
        <v>1</v>
      </c>
      <c r="K217" s="186">
        <v>1</v>
      </c>
      <c r="L217" s="186">
        <v>1</v>
      </c>
      <c r="M217" s="186">
        <v>1</v>
      </c>
      <c r="N217" s="186">
        <v>1</v>
      </c>
      <c r="O217" s="172"/>
    </row>
    <row r="218" spans="1:15" ht="18.75">
      <c r="A218" s="225" t="s">
        <v>255</v>
      </c>
      <c r="B218" s="287" t="s">
        <v>365</v>
      </c>
      <c r="C218" s="217">
        <f>SUM(C219:C239)</f>
        <v>29</v>
      </c>
      <c r="D218" s="179">
        <f>SUM(D219:D239)</f>
        <v>962</v>
      </c>
      <c r="E218" s="217"/>
      <c r="F218" s="217">
        <f aca="true" t="shared" si="13" ref="F218:N218">SUM(F219:F239)</f>
        <v>21</v>
      </c>
      <c r="G218" s="217">
        <f t="shared" si="13"/>
        <v>21</v>
      </c>
      <c r="H218" s="217">
        <f t="shared" si="13"/>
        <v>21</v>
      </c>
      <c r="I218" s="217">
        <f t="shared" si="13"/>
        <v>21</v>
      </c>
      <c r="J218" s="217">
        <f t="shared" si="13"/>
        <v>21</v>
      </c>
      <c r="K218" s="217">
        <f t="shared" si="13"/>
        <v>21</v>
      </c>
      <c r="L218" s="217">
        <f t="shared" si="13"/>
        <v>21</v>
      </c>
      <c r="M218" s="217">
        <f t="shared" si="13"/>
        <v>21</v>
      </c>
      <c r="N218" s="217">
        <f t="shared" si="13"/>
        <v>21</v>
      </c>
      <c r="O218" s="172"/>
    </row>
    <row r="219" spans="1:15" ht="18.75">
      <c r="A219" s="220">
        <v>1</v>
      </c>
      <c r="B219" s="221" t="s">
        <v>378</v>
      </c>
      <c r="C219" s="185">
        <v>1</v>
      </c>
      <c r="D219" s="189">
        <v>35</v>
      </c>
      <c r="E219" s="185"/>
      <c r="F219" s="186">
        <v>1</v>
      </c>
      <c r="G219" s="186">
        <v>1</v>
      </c>
      <c r="H219" s="186">
        <v>1</v>
      </c>
      <c r="I219" s="186">
        <v>1</v>
      </c>
      <c r="J219" s="186">
        <v>1</v>
      </c>
      <c r="K219" s="186">
        <v>1</v>
      </c>
      <c r="L219" s="186">
        <v>1</v>
      </c>
      <c r="M219" s="186">
        <v>1</v>
      </c>
      <c r="N219" s="186">
        <v>1</v>
      </c>
      <c r="O219" s="172"/>
    </row>
    <row r="220" spans="1:15" ht="18.75">
      <c r="A220" s="203">
        <v>2</v>
      </c>
      <c r="B220" s="221" t="s">
        <v>379</v>
      </c>
      <c r="C220" s="185">
        <v>2</v>
      </c>
      <c r="D220" s="189">
        <v>31</v>
      </c>
      <c r="E220" s="185"/>
      <c r="F220" s="186">
        <v>1</v>
      </c>
      <c r="G220" s="186">
        <v>1</v>
      </c>
      <c r="H220" s="186">
        <v>1</v>
      </c>
      <c r="I220" s="186">
        <v>1</v>
      </c>
      <c r="J220" s="186">
        <v>1</v>
      </c>
      <c r="K220" s="186">
        <v>1</v>
      </c>
      <c r="L220" s="186">
        <v>1</v>
      </c>
      <c r="M220" s="186">
        <v>1</v>
      </c>
      <c r="N220" s="186">
        <v>1</v>
      </c>
      <c r="O220" s="172"/>
    </row>
    <row r="221" spans="1:15" ht="18.75">
      <c r="A221" s="203">
        <v>3</v>
      </c>
      <c r="B221" s="221" t="s">
        <v>380</v>
      </c>
      <c r="C221" s="185">
        <v>3</v>
      </c>
      <c r="D221" s="189">
        <v>127</v>
      </c>
      <c r="E221" s="185"/>
      <c r="F221" s="186">
        <v>1</v>
      </c>
      <c r="G221" s="186">
        <v>1</v>
      </c>
      <c r="H221" s="186">
        <v>1</v>
      </c>
      <c r="I221" s="186">
        <v>1</v>
      </c>
      <c r="J221" s="186">
        <v>1</v>
      </c>
      <c r="K221" s="186">
        <v>1</v>
      </c>
      <c r="L221" s="186">
        <v>1</v>
      </c>
      <c r="M221" s="186">
        <v>1</v>
      </c>
      <c r="N221" s="186">
        <v>1</v>
      </c>
      <c r="O221" s="172"/>
    </row>
    <row r="222" spans="1:15" ht="18.75">
      <c r="A222" s="203">
        <v>4</v>
      </c>
      <c r="B222" s="221" t="s">
        <v>381</v>
      </c>
      <c r="C222" s="222">
        <v>3</v>
      </c>
      <c r="D222" s="189">
        <v>117</v>
      </c>
      <c r="E222" s="207"/>
      <c r="F222" s="186">
        <v>1</v>
      </c>
      <c r="G222" s="186">
        <v>1</v>
      </c>
      <c r="H222" s="186">
        <v>1</v>
      </c>
      <c r="I222" s="186">
        <v>1</v>
      </c>
      <c r="J222" s="186">
        <v>1</v>
      </c>
      <c r="K222" s="186">
        <v>1</v>
      </c>
      <c r="L222" s="186">
        <v>1</v>
      </c>
      <c r="M222" s="186">
        <v>1</v>
      </c>
      <c r="N222" s="186">
        <v>1</v>
      </c>
      <c r="O222" s="172"/>
    </row>
    <row r="223" spans="1:15" ht="18.75">
      <c r="A223" s="203">
        <v>5</v>
      </c>
      <c r="B223" s="221" t="s">
        <v>382</v>
      </c>
      <c r="C223" s="223">
        <v>1</v>
      </c>
      <c r="D223" s="189">
        <v>27</v>
      </c>
      <c r="E223" s="207"/>
      <c r="F223" s="186">
        <v>1</v>
      </c>
      <c r="G223" s="186">
        <v>1</v>
      </c>
      <c r="H223" s="186">
        <v>1</v>
      </c>
      <c r="I223" s="186">
        <v>1</v>
      </c>
      <c r="J223" s="186">
        <v>1</v>
      </c>
      <c r="K223" s="186">
        <v>1</v>
      </c>
      <c r="L223" s="186">
        <v>1</v>
      </c>
      <c r="M223" s="186">
        <v>1</v>
      </c>
      <c r="N223" s="186">
        <v>1</v>
      </c>
      <c r="O223" s="172"/>
    </row>
    <row r="224" spans="1:15" ht="18.75">
      <c r="A224" s="203">
        <v>6</v>
      </c>
      <c r="B224" s="221" t="s">
        <v>383</v>
      </c>
      <c r="C224" s="223">
        <v>1</v>
      </c>
      <c r="D224" s="189">
        <v>23</v>
      </c>
      <c r="E224" s="207"/>
      <c r="F224" s="186">
        <v>1</v>
      </c>
      <c r="G224" s="186">
        <v>1</v>
      </c>
      <c r="H224" s="186">
        <v>1</v>
      </c>
      <c r="I224" s="186">
        <v>1</v>
      </c>
      <c r="J224" s="186">
        <v>1</v>
      </c>
      <c r="K224" s="186">
        <v>1</v>
      </c>
      <c r="L224" s="186">
        <v>1</v>
      </c>
      <c r="M224" s="186">
        <v>1</v>
      </c>
      <c r="N224" s="186">
        <v>1</v>
      </c>
      <c r="O224" s="172"/>
    </row>
    <row r="225" spans="1:15" ht="18.75">
      <c r="A225" s="203">
        <v>7</v>
      </c>
      <c r="B225" s="221" t="s">
        <v>384</v>
      </c>
      <c r="C225" s="185">
        <v>1</v>
      </c>
      <c r="D225" s="189">
        <v>37</v>
      </c>
      <c r="E225" s="185"/>
      <c r="F225" s="186">
        <v>1</v>
      </c>
      <c r="G225" s="186">
        <v>1</v>
      </c>
      <c r="H225" s="186">
        <v>1</v>
      </c>
      <c r="I225" s="186">
        <v>1</v>
      </c>
      <c r="J225" s="186">
        <v>1</v>
      </c>
      <c r="K225" s="186">
        <v>1</v>
      </c>
      <c r="L225" s="186">
        <v>1</v>
      </c>
      <c r="M225" s="186">
        <v>1</v>
      </c>
      <c r="N225" s="186">
        <v>1</v>
      </c>
      <c r="O225" s="172"/>
    </row>
    <row r="226" spans="1:15" ht="18.75">
      <c r="A226" s="203">
        <v>8</v>
      </c>
      <c r="B226" s="221" t="s">
        <v>385</v>
      </c>
      <c r="C226" s="207">
        <v>1</v>
      </c>
      <c r="D226" s="189">
        <v>32</v>
      </c>
      <c r="E226" s="207"/>
      <c r="F226" s="186">
        <v>1</v>
      </c>
      <c r="G226" s="186">
        <v>1</v>
      </c>
      <c r="H226" s="186">
        <v>1</v>
      </c>
      <c r="I226" s="186">
        <v>1</v>
      </c>
      <c r="J226" s="186">
        <v>1</v>
      </c>
      <c r="K226" s="186">
        <v>1</v>
      </c>
      <c r="L226" s="186">
        <v>1</v>
      </c>
      <c r="M226" s="186">
        <v>1</v>
      </c>
      <c r="N226" s="186">
        <v>1</v>
      </c>
      <c r="O226" s="172"/>
    </row>
    <row r="227" spans="1:15" ht="18.75">
      <c r="A227" s="203">
        <v>9</v>
      </c>
      <c r="B227" s="221" t="s">
        <v>386</v>
      </c>
      <c r="C227" s="207">
        <v>2</v>
      </c>
      <c r="D227" s="189">
        <v>70</v>
      </c>
      <c r="E227" s="207"/>
      <c r="F227" s="186">
        <v>1</v>
      </c>
      <c r="G227" s="186">
        <v>1</v>
      </c>
      <c r="H227" s="186">
        <v>1</v>
      </c>
      <c r="I227" s="186">
        <v>1</v>
      </c>
      <c r="J227" s="186">
        <v>1</v>
      </c>
      <c r="K227" s="186">
        <v>1</v>
      </c>
      <c r="L227" s="186">
        <v>1</v>
      </c>
      <c r="M227" s="186">
        <v>1</v>
      </c>
      <c r="N227" s="186">
        <v>1</v>
      </c>
      <c r="O227" s="172"/>
    </row>
    <row r="228" spans="1:15" ht="18.75">
      <c r="A228" s="203">
        <v>10</v>
      </c>
      <c r="B228" s="221" t="s">
        <v>387</v>
      </c>
      <c r="C228" s="185">
        <v>1</v>
      </c>
      <c r="D228" s="189">
        <v>39</v>
      </c>
      <c r="E228" s="185"/>
      <c r="F228" s="186">
        <v>1</v>
      </c>
      <c r="G228" s="186">
        <v>1</v>
      </c>
      <c r="H228" s="186">
        <v>1</v>
      </c>
      <c r="I228" s="186">
        <v>1</v>
      </c>
      <c r="J228" s="186">
        <v>1</v>
      </c>
      <c r="K228" s="186">
        <v>1</v>
      </c>
      <c r="L228" s="186">
        <v>1</v>
      </c>
      <c r="M228" s="186">
        <v>1</v>
      </c>
      <c r="N228" s="186">
        <v>1</v>
      </c>
      <c r="O228" s="191"/>
    </row>
    <row r="229" spans="1:15" ht="18.75">
      <c r="A229" s="203">
        <v>11</v>
      </c>
      <c r="B229" s="221" t="s">
        <v>388</v>
      </c>
      <c r="C229" s="222">
        <v>2</v>
      </c>
      <c r="D229" s="189">
        <v>50</v>
      </c>
      <c r="E229" s="222"/>
      <c r="F229" s="186">
        <v>1</v>
      </c>
      <c r="G229" s="186">
        <v>1</v>
      </c>
      <c r="H229" s="186">
        <v>1</v>
      </c>
      <c r="I229" s="186">
        <v>1</v>
      </c>
      <c r="J229" s="186">
        <v>1</v>
      </c>
      <c r="K229" s="186">
        <v>1</v>
      </c>
      <c r="L229" s="186">
        <v>1</v>
      </c>
      <c r="M229" s="186">
        <v>1</v>
      </c>
      <c r="N229" s="186">
        <v>1</v>
      </c>
      <c r="O229" s="172"/>
    </row>
    <row r="230" spans="1:15" ht="18.75">
      <c r="A230" s="203">
        <v>12</v>
      </c>
      <c r="B230" s="221" t="s">
        <v>389</v>
      </c>
      <c r="C230" s="185">
        <v>1</v>
      </c>
      <c r="D230" s="189">
        <v>40</v>
      </c>
      <c r="E230" s="222"/>
      <c r="F230" s="186">
        <v>1</v>
      </c>
      <c r="G230" s="186">
        <v>1</v>
      </c>
      <c r="H230" s="186">
        <v>1</v>
      </c>
      <c r="I230" s="186">
        <v>1</v>
      </c>
      <c r="J230" s="186">
        <v>1</v>
      </c>
      <c r="K230" s="186">
        <v>1</v>
      </c>
      <c r="L230" s="186">
        <v>1</v>
      </c>
      <c r="M230" s="186">
        <v>1</v>
      </c>
      <c r="N230" s="186">
        <v>1</v>
      </c>
      <c r="O230" s="172"/>
    </row>
    <row r="231" spans="1:15" ht="18.75">
      <c r="A231" s="203">
        <v>13</v>
      </c>
      <c r="B231" s="221" t="s">
        <v>390</v>
      </c>
      <c r="C231" s="185">
        <v>1</v>
      </c>
      <c r="D231" s="189">
        <v>42</v>
      </c>
      <c r="E231" s="185"/>
      <c r="F231" s="186">
        <v>1</v>
      </c>
      <c r="G231" s="186">
        <v>1</v>
      </c>
      <c r="H231" s="186">
        <v>1</v>
      </c>
      <c r="I231" s="186">
        <v>1</v>
      </c>
      <c r="J231" s="186">
        <v>1</v>
      </c>
      <c r="K231" s="186">
        <v>1</v>
      </c>
      <c r="L231" s="186">
        <v>1</v>
      </c>
      <c r="M231" s="186">
        <v>1</v>
      </c>
      <c r="N231" s="186">
        <v>1</v>
      </c>
      <c r="O231" s="191"/>
    </row>
    <row r="232" spans="1:15" ht="18.75">
      <c r="A232" s="203">
        <v>14</v>
      </c>
      <c r="B232" s="221" t="s">
        <v>391</v>
      </c>
      <c r="C232" s="207">
        <v>1</v>
      </c>
      <c r="D232" s="189">
        <v>53</v>
      </c>
      <c r="E232" s="207"/>
      <c r="F232" s="186">
        <v>1</v>
      </c>
      <c r="G232" s="186">
        <v>1</v>
      </c>
      <c r="H232" s="186">
        <v>1</v>
      </c>
      <c r="I232" s="186">
        <v>1</v>
      </c>
      <c r="J232" s="186">
        <v>1</v>
      </c>
      <c r="K232" s="186">
        <v>1</v>
      </c>
      <c r="L232" s="186">
        <v>1</v>
      </c>
      <c r="M232" s="186">
        <v>1</v>
      </c>
      <c r="N232" s="186">
        <v>1</v>
      </c>
      <c r="O232" s="191"/>
    </row>
    <row r="233" spans="1:15" ht="18.75">
      <c r="A233" s="203">
        <v>15</v>
      </c>
      <c r="B233" s="221" t="s">
        <v>392</v>
      </c>
      <c r="C233" s="185">
        <v>1</v>
      </c>
      <c r="D233" s="189">
        <v>39</v>
      </c>
      <c r="E233" s="185"/>
      <c r="F233" s="186">
        <v>1</v>
      </c>
      <c r="G233" s="186">
        <v>1</v>
      </c>
      <c r="H233" s="186">
        <v>1</v>
      </c>
      <c r="I233" s="186">
        <v>1</v>
      </c>
      <c r="J233" s="186">
        <v>1</v>
      </c>
      <c r="K233" s="186">
        <v>1</v>
      </c>
      <c r="L233" s="186">
        <v>1</v>
      </c>
      <c r="M233" s="186">
        <v>1</v>
      </c>
      <c r="N233" s="186">
        <v>1</v>
      </c>
      <c r="O233" s="224"/>
    </row>
    <row r="234" spans="1:15" ht="18.75">
      <c r="A234" s="203">
        <v>16</v>
      </c>
      <c r="B234" s="221" t="s">
        <v>393</v>
      </c>
      <c r="C234" s="185">
        <v>1</v>
      </c>
      <c r="D234" s="189">
        <v>31</v>
      </c>
      <c r="E234" s="185"/>
      <c r="F234" s="186">
        <v>1</v>
      </c>
      <c r="G234" s="186">
        <v>1</v>
      </c>
      <c r="H234" s="186">
        <v>1</v>
      </c>
      <c r="I234" s="186">
        <v>1</v>
      </c>
      <c r="J234" s="186">
        <v>1</v>
      </c>
      <c r="K234" s="186">
        <v>1</v>
      </c>
      <c r="L234" s="186">
        <v>1</v>
      </c>
      <c r="M234" s="186">
        <v>1</v>
      </c>
      <c r="N234" s="186">
        <v>1</v>
      </c>
      <c r="O234" s="191"/>
    </row>
    <row r="235" spans="1:15" ht="18.75">
      <c r="A235" s="203">
        <v>17</v>
      </c>
      <c r="B235" s="221" t="s">
        <v>394</v>
      </c>
      <c r="C235" s="185">
        <v>1</v>
      </c>
      <c r="D235" s="189">
        <v>38</v>
      </c>
      <c r="E235" s="185"/>
      <c r="F235" s="186">
        <v>1</v>
      </c>
      <c r="G235" s="186">
        <v>1</v>
      </c>
      <c r="H235" s="186">
        <v>1</v>
      </c>
      <c r="I235" s="186">
        <v>1</v>
      </c>
      <c r="J235" s="186">
        <v>1</v>
      </c>
      <c r="K235" s="186">
        <v>1</v>
      </c>
      <c r="L235" s="186">
        <v>1</v>
      </c>
      <c r="M235" s="186">
        <v>1</v>
      </c>
      <c r="N235" s="186">
        <v>1</v>
      </c>
      <c r="O235" s="172"/>
    </row>
    <row r="236" spans="1:15" ht="18.75">
      <c r="A236" s="203">
        <v>18</v>
      </c>
      <c r="B236" s="221" t="s">
        <v>395</v>
      </c>
      <c r="C236" s="185">
        <v>2</v>
      </c>
      <c r="D236" s="189">
        <v>68</v>
      </c>
      <c r="E236" s="185"/>
      <c r="F236" s="186">
        <v>1</v>
      </c>
      <c r="G236" s="186">
        <v>1</v>
      </c>
      <c r="H236" s="186">
        <v>1</v>
      </c>
      <c r="I236" s="186">
        <v>1</v>
      </c>
      <c r="J236" s="186">
        <v>1</v>
      </c>
      <c r="K236" s="186">
        <v>1</v>
      </c>
      <c r="L236" s="186">
        <v>1</v>
      </c>
      <c r="M236" s="186">
        <v>1</v>
      </c>
      <c r="N236" s="186">
        <v>1</v>
      </c>
      <c r="O236" s="172"/>
    </row>
    <row r="237" spans="1:15" ht="18.75">
      <c r="A237" s="203">
        <v>19</v>
      </c>
      <c r="B237" s="221" t="s">
        <v>396</v>
      </c>
      <c r="C237" s="185">
        <v>1</v>
      </c>
      <c r="D237" s="189">
        <v>19</v>
      </c>
      <c r="E237" s="185"/>
      <c r="F237" s="186">
        <v>1</v>
      </c>
      <c r="G237" s="186">
        <v>1</v>
      </c>
      <c r="H237" s="186">
        <v>1</v>
      </c>
      <c r="I237" s="186">
        <v>1</v>
      </c>
      <c r="J237" s="186">
        <v>1</v>
      </c>
      <c r="K237" s="186">
        <v>1</v>
      </c>
      <c r="L237" s="186">
        <v>1</v>
      </c>
      <c r="M237" s="186">
        <v>1</v>
      </c>
      <c r="N237" s="186">
        <v>1</v>
      </c>
      <c r="O237" s="172"/>
    </row>
    <row r="238" spans="1:15" ht="18.75">
      <c r="A238" s="203">
        <v>20</v>
      </c>
      <c r="B238" s="221" t="s">
        <v>397</v>
      </c>
      <c r="C238" s="185">
        <v>1</v>
      </c>
      <c r="D238" s="189">
        <v>21</v>
      </c>
      <c r="E238" s="185"/>
      <c r="F238" s="186">
        <v>1</v>
      </c>
      <c r="G238" s="186">
        <v>1</v>
      </c>
      <c r="H238" s="186">
        <v>1</v>
      </c>
      <c r="I238" s="186">
        <v>1</v>
      </c>
      <c r="J238" s="186">
        <v>1</v>
      </c>
      <c r="K238" s="186">
        <v>1</v>
      </c>
      <c r="L238" s="186">
        <v>1</v>
      </c>
      <c r="M238" s="186">
        <v>1</v>
      </c>
      <c r="N238" s="186">
        <v>1</v>
      </c>
      <c r="O238" s="172"/>
    </row>
    <row r="239" spans="1:15" ht="18.75">
      <c r="A239" s="203">
        <v>21</v>
      </c>
      <c r="B239" s="221" t="s">
        <v>398</v>
      </c>
      <c r="C239" s="185">
        <v>1</v>
      </c>
      <c r="D239" s="189">
        <v>23</v>
      </c>
      <c r="E239" s="185"/>
      <c r="F239" s="186">
        <v>1</v>
      </c>
      <c r="G239" s="186">
        <v>1</v>
      </c>
      <c r="H239" s="186">
        <v>1</v>
      </c>
      <c r="I239" s="186">
        <v>1</v>
      </c>
      <c r="J239" s="186">
        <v>1</v>
      </c>
      <c r="K239" s="186">
        <v>1</v>
      </c>
      <c r="L239" s="186">
        <v>1</v>
      </c>
      <c r="M239" s="186">
        <v>1</v>
      </c>
      <c r="N239" s="186">
        <v>1</v>
      </c>
      <c r="O239" s="172"/>
    </row>
    <row r="240" spans="1:15" s="184" customFormat="1" ht="21" customHeight="1">
      <c r="A240" s="225" t="s">
        <v>17</v>
      </c>
      <c r="B240" s="226" t="s">
        <v>368</v>
      </c>
      <c r="C240" s="227">
        <f>SUM(C241:C251)</f>
        <v>21</v>
      </c>
      <c r="D240" s="179">
        <f>SUM(D241:D251)</f>
        <v>618</v>
      </c>
      <c r="E240" s="227"/>
      <c r="F240" s="227">
        <f aca="true" t="shared" si="14" ref="F240:N240">SUM(F241:F251)</f>
        <v>11</v>
      </c>
      <c r="G240" s="227">
        <f t="shared" si="14"/>
        <v>11</v>
      </c>
      <c r="H240" s="227">
        <f t="shared" si="14"/>
        <v>11</v>
      </c>
      <c r="I240" s="227">
        <f t="shared" si="14"/>
        <v>11</v>
      </c>
      <c r="J240" s="227">
        <f t="shared" si="14"/>
        <v>11</v>
      </c>
      <c r="K240" s="227">
        <f t="shared" si="14"/>
        <v>11</v>
      </c>
      <c r="L240" s="227">
        <f t="shared" si="14"/>
        <v>11</v>
      </c>
      <c r="M240" s="227">
        <f t="shared" si="14"/>
        <v>11</v>
      </c>
      <c r="N240" s="227">
        <f t="shared" si="14"/>
        <v>11</v>
      </c>
      <c r="O240" s="183"/>
    </row>
    <row r="241" spans="1:16" ht="19.5" customHeight="1">
      <c r="A241" s="203">
        <v>1</v>
      </c>
      <c r="B241" s="221" t="s">
        <v>399</v>
      </c>
      <c r="C241" s="185">
        <v>2</v>
      </c>
      <c r="D241" s="189">
        <v>58</v>
      </c>
      <c r="E241" s="185"/>
      <c r="F241" s="186">
        <v>1</v>
      </c>
      <c r="G241" s="186">
        <v>1</v>
      </c>
      <c r="H241" s="186">
        <v>1</v>
      </c>
      <c r="I241" s="186">
        <v>1</v>
      </c>
      <c r="J241" s="186">
        <v>1</v>
      </c>
      <c r="K241" s="186">
        <v>1</v>
      </c>
      <c r="L241" s="186">
        <v>1</v>
      </c>
      <c r="M241" s="186">
        <v>1</v>
      </c>
      <c r="N241" s="186">
        <v>1</v>
      </c>
      <c r="O241" s="187"/>
      <c r="P241" s="188">
        <f>'[1]TBDH lop 7'!E32-F241</f>
        <v>0</v>
      </c>
    </row>
    <row r="242" spans="1:15" ht="19.5" customHeight="1">
      <c r="A242" s="203">
        <v>2</v>
      </c>
      <c r="B242" s="221" t="s">
        <v>400</v>
      </c>
      <c r="C242" s="194">
        <v>2</v>
      </c>
      <c r="D242" s="169">
        <v>60</v>
      </c>
      <c r="E242" s="194"/>
      <c r="F242" s="186">
        <v>1</v>
      </c>
      <c r="G242" s="186">
        <v>1</v>
      </c>
      <c r="H242" s="186">
        <v>1</v>
      </c>
      <c r="I242" s="186">
        <v>1</v>
      </c>
      <c r="J242" s="186">
        <v>1</v>
      </c>
      <c r="K242" s="186">
        <v>1</v>
      </c>
      <c r="L242" s="186">
        <v>1</v>
      </c>
      <c r="M242" s="186">
        <v>1</v>
      </c>
      <c r="N242" s="186">
        <v>1</v>
      </c>
      <c r="O242" s="172"/>
    </row>
    <row r="243" spans="1:15" s="200" customFormat="1" ht="19.5" customHeight="1">
      <c r="A243" s="203">
        <v>3</v>
      </c>
      <c r="B243" s="221" t="s">
        <v>401</v>
      </c>
      <c r="C243" s="185">
        <v>2</v>
      </c>
      <c r="D243" s="189">
        <v>60</v>
      </c>
      <c r="E243" s="185"/>
      <c r="F243" s="186">
        <v>1</v>
      </c>
      <c r="G243" s="186">
        <v>1</v>
      </c>
      <c r="H243" s="186">
        <v>1</v>
      </c>
      <c r="I243" s="186">
        <v>1</v>
      </c>
      <c r="J243" s="186">
        <v>1</v>
      </c>
      <c r="K243" s="186">
        <v>1</v>
      </c>
      <c r="L243" s="186">
        <v>1</v>
      </c>
      <c r="M243" s="186">
        <v>1</v>
      </c>
      <c r="N243" s="186">
        <v>1</v>
      </c>
      <c r="O243" s="190"/>
    </row>
    <row r="244" spans="1:15" s="200" customFormat="1" ht="19.5" customHeight="1">
      <c r="A244" s="203">
        <v>4</v>
      </c>
      <c r="B244" s="221" t="s">
        <v>402</v>
      </c>
      <c r="C244" s="194">
        <v>2</v>
      </c>
      <c r="D244" s="169">
        <v>60</v>
      </c>
      <c r="E244" s="194"/>
      <c r="F244" s="186">
        <v>1</v>
      </c>
      <c r="G244" s="186">
        <v>1</v>
      </c>
      <c r="H244" s="186">
        <v>1</v>
      </c>
      <c r="I244" s="186">
        <v>1</v>
      </c>
      <c r="J244" s="186">
        <v>1</v>
      </c>
      <c r="K244" s="186">
        <v>1</v>
      </c>
      <c r="L244" s="186">
        <v>1</v>
      </c>
      <c r="M244" s="186">
        <v>1</v>
      </c>
      <c r="N244" s="186">
        <v>1</v>
      </c>
      <c r="O244" s="172"/>
    </row>
    <row r="245" spans="1:15" ht="19.5" customHeight="1">
      <c r="A245" s="203">
        <v>5</v>
      </c>
      <c r="B245" s="221" t="s">
        <v>403</v>
      </c>
      <c r="C245" s="207">
        <v>2</v>
      </c>
      <c r="D245" s="189">
        <v>60</v>
      </c>
      <c r="E245" s="207"/>
      <c r="F245" s="186">
        <v>1</v>
      </c>
      <c r="G245" s="186">
        <v>1</v>
      </c>
      <c r="H245" s="186">
        <v>1</v>
      </c>
      <c r="I245" s="186">
        <v>1</v>
      </c>
      <c r="J245" s="186">
        <v>1</v>
      </c>
      <c r="K245" s="186">
        <v>1</v>
      </c>
      <c r="L245" s="186">
        <v>1</v>
      </c>
      <c r="M245" s="186">
        <v>1</v>
      </c>
      <c r="N245" s="186">
        <v>1</v>
      </c>
      <c r="O245" s="172"/>
    </row>
    <row r="246" spans="1:15" ht="19.5" customHeight="1">
      <c r="A246" s="203">
        <v>6</v>
      </c>
      <c r="B246" s="221" t="s">
        <v>404</v>
      </c>
      <c r="C246" s="185">
        <v>2</v>
      </c>
      <c r="D246" s="189">
        <v>58</v>
      </c>
      <c r="E246" s="185"/>
      <c r="F246" s="186">
        <v>1</v>
      </c>
      <c r="G246" s="186">
        <v>1</v>
      </c>
      <c r="H246" s="186">
        <v>1</v>
      </c>
      <c r="I246" s="186">
        <v>1</v>
      </c>
      <c r="J246" s="186">
        <v>1</v>
      </c>
      <c r="K246" s="186">
        <v>1</v>
      </c>
      <c r="L246" s="186">
        <v>1</v>
      </c>
      <c r="M246" s="186">
        <v>1</v>
      </c>
      <c r="N246" s="186">
        <v>1</v>
      </c>
      <c r="O246" s="172"/>
    </row>
    <row r="247" spans="1:15" ht="19.5" customHeight="1">
      <c r="A247" s="203">
        <v>7</v>
      </c>
      <c r="B247" s="221" t="s">
        <v>405</v>
      </c>
      <c r="C247" s="185">
        <v>2</v>
      </c>
      <c r="D247" s="189">
        <v>60</v>
      </c>
      <c r="E247" s="185"/>
      <c r="F247" s="186">
        <v>1</v>
      </c>
      <c r="G247" s="186">
        <v>1</v>
      </c>
      <c r="H247" s="186">
        <v>1</v>
      </c>
      <c r="I247" s="186">
        <v>1</v>
      </c>
      <c r="J247" s="186">
        <v>1</v>
      </c>
      <c r="K247" s="186">
        <v>1</v>
      </c>
      <c r="L247" s="186">
        <v>1</v>
      </c>
      <c r="M247" s="186">
        <v>1</v>
      </c>
      <c r="N247" s="186">
        <v>1</v>
      </c>
      <c r="O247" s="172"/>
    </row>
    <row r="248" spans="1:15" s="166" customFormat="1" ht="19.5" customHeight="1">
      <c r="A248" s="203">
        <v>8</v>
      </c>
      <c r="B248" s="221" t="s">
        <v>406</v>
      </c>
      <c r="C248" s="215">
        <v>2</v>
      </c>
      <c r="D248" s="228">
        <v>60</v>
      </c>
      <c r="E248" s="215"/>
      <c r="F248" s="186">
        <v>1</v>
      </c>
      <c r="G248" s="186">
        <v>1</v>
      </c>
      <c r="H248" s="186">
        <v>1</v>
      </c>
      <c r="I248" s="186">
        <v>1</v>
      </c>
      <c r="J248" s="186">
        <v>1</v>
      </c>
      <c r="K248" s="186">
        <v>1</v>
      </c>
      <c r="L248" s="186">
        <v>1</v>
      </c>
      <c r="M248" s="186">
        <v>1</v>
      </c>
      <c r="N248" s="186">
        <v>1</v>
      </c>
      <c r="O248" s="172"/>
    </row>
    <row r="249" spans="1:15" s="166" customFormat="1" ht="19.5" customHeight="1">
      <c r="A249" s="203">
        <v>9</v>
      </c>
      <c r="B249" s="221" t="s">
        <v>407</v>
      </c>
      <c r="C249" s="215">
        <v>2</v>
      </c>
      <c r="D249" s="228">
        <v>60</v>
      </c>
      <c r="E249" s="216"/>
      <c r="F249" s="186">
        <v>1</v>
      </c>
      <c r="G249" s="186">
        <v>1</v>
      </c>
      <c r="H249" s="186">
        <v>1</v>
      </c>
      <c r="I249" s="186">
        <v>1</v>
      </c>
      <c r="J249" s="186">
        <v>1</v>
      </c>
      <c r="K249" s="186">
        <v>1</v>
      </c>
      <c r="L249" s="186">
        <v>1</v>
      </c>
      <c r="M249" s="186">
        <v>1</v>
      </c>
      <c r="N249" s="186">
        <v>1</v>
      </c>
      <c r="O249" s="172"/>
    </row>
    <row r="250" spans="1:15" s="166" customFormat="1" ht="19.5" customHeight="1">
      <c r="A250" s="203">
        <v>10</v>
      </c>
      <c r="B250" s="221" t="s">
        <v>408</v>
      </c>
      <c r="C250" s="211">
        <v>2</v>
      </c>
      <c r="D250" s="210">
        <v>52</v>
      </c>
      <c r="E250" s="211"/>
      <c r="F250" s="186">
        <v>1</v>
      </c>
      <c r="G250" s="186">
        <v>1</v>
      </c>
      <c r="H250" s="186">
        <v>1</v>
      </c>
      <c r="I250" s="186">
        <v>1</v>
      </c>
      <c r="J250" s="186">
        <v>1</v>
      </c>
      <c r="K250" s="186">
        <v>1</v>
      </c>
      <c r="L250" s="186">
        <v>1</v>
      </c>
      <c r="M250" s="186">
        <v>1</v>
      </c>
      <c r="N250" s="186">
        <v>1</v>
      </c>
      <c r="O250" s="172"/>
    </row>
    <row r="251" spans="1:15" ht="19.5" customHeight="1">
      <c r="A251" s="203">
        <v>11</v>
      </c>
      <c r="B251" s="221" t="s">
        <v>409</v>
      </c>
      <c r="C251" s="207">
        <v>1</v>
      </c>
      <c r="D251" s="189">
        <v>30</v>
      </c>
      <c r="E251" s="207"/>
      <c r="F251" s="186">
        <v>1</v>
      </c>
      <c r="G251" s="186">
        <v>1</v>
      </c>
      <c r="H251" s="186">
        <v>1</v>
      </c>
      <c r="I251" s="186">
        <v>1</v>
      </c>
      <c r="J251" s="186">
        <v>1</v>
      </c>
      <c r="K251" s="186">
        <v>1</v>
      </c>
      <c r="L251" s="186">
        <v>1</v>
      </c>
      <c r="M251" s="186">
        <v>1</v>
      </c>
      <c r="N251" s="186">
        <v>1</v>
      </c>
      <c r="O251" s="172"/>
    </row>
    <row r="252" spans="1:15" ht="18.75">
      <c r="A252" s="290"/>
      <c r="B252" s="291"/>
      <c r="C252" s="229"/>
      <c r="D252" s="292"/>
      <c r="E252" s="229"/>
      <c r="F252" s="230"/>
      <c r="G252" s="230"/>
      <c r="H252" s="230"/>
      <c r="I252" s="230"/>
      <c r="J252" s="230"/>
      <c r="K252" s="230"/>
      <c r="L252" s="230"/>
      <c r="M252" s="230"/>
      <c r="N252" s="230"/>
      <c r="O252" s="231"/>
    </row>
    <row r="253" ht="18.75">
      <c r="A253" s="162"/>
    </row>
    <row r="254" spans="1:2" ht="18.75">
      <c r="A254" s="233"/>
      <c r="B254" s="234"/>
    </row>
    <row r="255" spans="1:2" ht="18.75">
      <c r="A255" s="233"/>
      <c r="B255" s="234"/>
    </row>
    <row r="256" ht="18.75">
      <c r="A256" s="162"/>
    </row>
  </sheetData>
  <sheetProtection/>
  <autoFilter ref="A13:O251"/>
  <mergeCells count="23">
    <mergeCell ref="N7:N9"/>
    <mergeCell ref="L7:M7"/>
    <mergeCell ref="O5:O10"/>
    <mergeCell ref="B5:B10"/>
    <mergeCell ref="E6:E10"/>
    <mergeCell ref="M8:M9"/>
    <mergeCell ref="A1:O1"/>
    <mergeCell ref="A5:A10"/>
    <mergeCell ref="C5:N5"/>
    <mergeCell ref="F6:N6"/>
    <mergeCell ref="J7:K9"/>
    <mergeCell ref="A2:O2"/>
    <mergeCell ref="A4:O4"/>
    <mergeCell ref="H8:I9"/>
    <mergeCell ref="L8:L9"/>
    <mergeCell ref="A3:O3"/>
    <mergeCell ref="C12:D12"/>
    <mergeCell ref="F7:F9"/>
    <mergeCell ref="C7:C10"/>
    <mergeCell ref="D7:D10"/>
    <mergeCell ref="G8:G9"/>
    <mergeCell ref="C6:D6"/>
    <mergeCell ref="G7:I7"/>
  </mergeCells>
  <printOptions/>
  <pageMargins left="0.5" right="0.2" top="0.3" bottom="0.3" header="0.354330708661417" footer="0.2"/>
  <pageSetup fitToHeight="0" horizontalDpi="600" verticalDpi="600" orientation="landscape" paperSize="9" scale="53"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L37"/>
  <sheetViews>
    <sheetView zoomScale="70" zoomScaleNormal="70" zoomScalePageLayoutView="0" workbookViewId="0" topLeftCell="A1">
      <selection activeCell="A4" sqref="A4:IV4"/>
    </sheetView>
  </sheetViews>
  <sheetFormatPr defaultColWidth="9.140625" defaultRowHeight="15"/>
  <cols>
    <col min="1" max="1" width="6.28125" style="2" customWidth="1"/>
    <col min="2" max="2" width="9.57421875" style="2" customWidth="1"/>
    <col min="3" max="3" width="14.00390625" style="2" customWidth="1"/>
    <col min="4" max="4" width="17.57421875" style="2" customWidth="1"/>
    <col min="5" max="5" width="44.7109375" style="2" customWidth="1"/>
    <col min="6" max="7" width="6.421875" style="2" customWidth="1"/>
    <col min="8" max="9" width="8.140625" style="2" customWidth="1"/>
    <col min="10" max="10" width="12.8515625" style="2" customWidth="1"/>
    <col min="11" max="11" width="13.00390625" style="2" customWidth="1"/>
    <col min="12" max="12" width="16.421875" style="2" customWidth="1"/>
    <col min="13" max="16384" width="9.140625" style="2" customWidth="1"/>
  </cols>
  <sheetData>
    <row r="1" spans="1:12" ht="21" customHeight="1">
      <c r="A1" s="333"/>
      <c r="B1" s="333"/>
      <c r="C1" s="333"/>
      <c r="D1" s="333"/>
      <c r="J1" s="1"/>
      <c r="L1" s="1" t="s">
        <v>603</v>
      </c>
    </row>
    <row r="2" spans="1:12" ht="23.25" customHeight="1">
      <c r="A2" s="341" t="s">
        <v>277</v>
      </c>
      <c r="B2" s="341"/>
      <c r="C2" s="341"/>
      <c r="D2" s="341"/>
      <c r="E2" s="341"/>
      <c r="F2" s="341"/>
      <c r="G2" s="341"/>
      <c r="H2" s="341"/>
      <c r="I2" s="341"/>
      <c r="J2" s="341"/>
      <c r="K2" s="341"/>
      <c r="L2" s="341"/>
    </row>
    <row r="3" spans="1:12" ht="23.25" customHeight="1">
      <c r="A3" s="341" t="s">
        <v>306</v>
      </c>
      <c r="B3" s="341"/>
      <c r="C3" s="341"/>
      <c r="D3" s="341"/>
      <c r="E3" s="341"/>
      <c r="F3" s="341"/>
      <c r="G3" s="341"/>
      <c r="H3" s="341"/>
      <c r="I3" s="341"/>
      <c r="J3" s="341"/>
      <c r="K3" s="341"/>
      <c r="L3" s="341"/>
    </row>
    <row r="4" spans="1:12" ht="22.5" customHeight="1" hidden="1">
      <c r="A4" s="68"/>
      <c r="B4" s="69"/>
      <c r="C4" s="335" t="s">
        <v>620</v>
      </c>
      <c r="D4" s="335"/>
      <c r="E4" s="335"/>
      <c r="F4" s="335"/>
      <c r="G4" s="335"/>
      <c r="H4" s="335"/>
      <c r="I4" s="335"/>
      <c r="J4" s="335"/>
      <c r="K4" s="335"/>
      <c r="L4" s="70"/>
    </row>
    <row r="5" spans="1:12" ht="30.75" customHeight="1">
      <c r="A5" s="345"/>
      <c r="B5" s="345"/>
      <c r="C5" s="345"/>
      <c r="D5" s="345"/>
      <c r="E5" s="345"/>
      <c r="F5" s="345"/>
      <c r="G5" s="345"/>
      <c r="H5" s="345"/>
      <c r="I5" s="345"/>
      <c r="J5" s="345"/>
      <c r="K5" s="345"/>
      <c r="L5" s="345"/>
    </row>
    <row r="6" spans="1:12" ht="43.5" customHeight="1">
      <c r="A6" s="334" t="s">
        <v>0</v>
      </c>
      <c r="B6" s="334" t="s">
        <v>1</v>
      </c>
      <c r="C6" s="334" t="s">
        <v>2</v>
      </c>
      <c r="D6" s="334" t="s">
        <v>3</v>
      </c>
      <c r="E6" s="334" t="s">
        <v>4</v>
      </c>
      <c r="F6" s="334" t="s">
        <v>5</v>
      </c>
      <c r="G6" s="334"/>
      <c r="H6" s="334" t="s">
        <v>13</v>
      </c>
      <c r="I6" s="336" t="s">
        <v>316</v>
      </c>
      <c r="J6" s="334" t="s">
        <v>248</v>
      </c>
      <c r="K6" s="336" t="s">
        <v>307</v>
      </c>
      <c r="L6" s="339" t="s">
        <v>283</v>
      </c>
    </row>
    <row r="7" spans="1:12" ht="47.25" customHeight="1">
      <c r="A7" s="334"/>
      <c r="B7" s="334"/>
      <c r="C7" s="334"/>
      <c r="D7" s="334"/>
      <c r="E7" s="334"/>
      <c r="F7" s="9" t="s">
        <v>6</v>
      </c>
      <c r="G7" s="9" t="s">
        <v>7</v>
      </c>
      <c r="H7" s="334"/>
      <c r="I7" s="334"/>
      <c r="J7" s="334"/>
      <c r="K7" s="334"/>
      <c r="L7" s="339"/>
    </row>
    <row r="8" spans="1:12" ht="23.25" customHeight="1">
      <c r="A8" s="34"/>
      <c r="B8" s="41" t="s">
        <v>64</v>
      </c>
      <c r="C8" s="5"/>
      <c r="D8" s="5"/>
      <c r="E8" s="5"/>
      <c r="F8" s="9"/>
      <c r="G8" s="9"/>
      <c r="H8" s="9"/>
      <c r="I8" s="9"/>
      <c r="J8" s="43">
        <f>SUM(J12:J17)</f>
        <v>650000</v>
      </c>
      <c r="K8" s="43">
        <f>SUM(K12:K17)</f>
        <v>650000</v>
      </c>
      <c r="L8" s="43"/>
    </row>
    <row r="9" spans="1:12" ht="23.25" customHeight="1">
      <c r="A9" s="48"/>
      <c r="B9" s="44" t="s">
        <v>38</v>
      </c>
      <c r="C9" s="45"/>
      <c r="D9" s="45"/>
      <c r="E9" s="45"/>
      <c r="F9" s="42"/>
      <c r="G9" s="42"/>
      <c r="H9" s="42"/>
      <c r="I9" s="42"/>
      <c r="J9" s="36"/>
      <c r="K9" s="36"/>
      <c r="L9" s="36"/>
    </row>
    <row r="10" spans="1:12" ht="23.25" customHeight="1">
      <c r="A10" s="9" t="s">
        <v>8</v>
      </c>
      <c r="B10" s="338" t="s">
        <v>39</v>
      </c>
      <c r="C10" s="338"/>
      <c r="D10" s="338"/>
      <c r="E10" s="338"/>
      <c r="F10" s="48"/>
      <c r="G10" s="48"/>
      <c r="H10" s="48"/>
      <c r="I10" s="48"/>
      <c r="J10" s="48"/>
      <c r="K10" s="48"/>
      <c r="L10" s="8"/>
    </row>
    <row r="11" spans="1:12" ht="23.25" customHeight="1">
      <c r="A11" s="9">
        <v>1</v>
      </c>
      <c r="B11" s="338" t="s">
        <v>40</v>
      </c>
      <c r="C11" s="338"/>
      <c r="D11" s="338"/>
      <c r="E11" s="338"/>
      <c r="F11" s="6"/>
      <c r="G11" s="6"/>
      <c r="H11" s="6"/>
      <c r="I11" s="6"/>
      <c r="J11" s="6"/>
      <c r="K11" s="6"/>
      <c r="L11" s="6"/>
    </row>
    <row r="12" spans="1:12" ht="207.75" customHeight="1">
      <c r="A12" s="80" t="s">
        <v>19</v>
      </c>
      <c r="B12" s="78"/>
      <c r="C12" s="81" t="s">
        <v>41</v>
      </c>
      <c r="D12" s="81" t="s">
        <v>42</v>
      </c>
      <c r="E12" s="49" t="s">
        <v>321</v>
      </c>
      <c r="F12" s="80" t="s">
        <v>9</v>
      </c>
      <c r="G12" s="80" t="s">
        <v>9</v>
      </c>
      <c r="H12" s="80" t="s">
        <v>23</v>
      </c>
      <c r="I12" s="80">
        <v>1</v>
      </c>
      <c r="J12" s="79">
        <v>45000</v>
      </c>
      <c r="K12" s="79">
        <f>I12*J12</f>
        <v>45000</v>
      </c>
      <c r="L12" s="83"/>
    </row>
    <row r="13" spans="1:12" ht="30" customHeight="1">
      <c r="A13" s="9" t="s">
        <v>11</v>
      </c>
      <c r="B13" s="338" t="s">
        <v>45</v>
      </c>
      <c r="C13" s="338"/>
      <c r="D13" s="338"/>
      <c r="E13" s="338"/>
      <c r="F13" s="9"/>
      <c r="G13" s="9"/>
      <c r="H13" s="9"/>
      <c r="I13" s="9"/>
      <c r="J13" s="13"/>
      <c r="K13" s="13"/>
      <c r="L13" s="75"/>
    </row>
    <row r="14" spans="1:12" ht="192" customHeight="1">
      <c r="A14" s="80">
        <v>1</v>
      </c>
      <c r="B14" s="78"/>
      <c r="C14" s="81" t="s">
        <v>46</v>
      </c>
      <c r="D14" s="81" t="s">
        <v>47</v>
      </c>
      <c r="E14" s="49" t="s">
        <v>322</v>
      </c>
      <c r="F14" s="80" t="s">
        <v>9</v>
      </c>
      <c r="G14" s="80" t="s">
        <v>9</v>
      </c>
      <c r="H14" s="80" t="s">
        <v>23</v>
      </c>
      <c r="I14" s="80">
        <v>1</v>
      </c>
      <c r="J14" s="79">
        <v>45000</v>
      </c>
      <c r="K14" s="79">
        <f>I14*J14</f>
        <v>45000</v>
      </c>
      <c r="L14" s="83"/>
    </row>
    <row r="15" spans="1:12" ht="126" customHeight="1">
      <c r="A15" s="80">
        <v>2</v>
      </c>
      <c r="B15" s="78"/>
      <c r="C15" s="81" t="s">
        <v>50</v>
      </c>
      <c r="D15" s="81" t="s">
        <v>51</v>
      </c>
      <c r="E15" s="49" t="s">
        <v>323</v>
      </c>
      <c r="F15" s="80" t="s">
        <v>9</v>
      </c>
      <c r="G15" s="80" t="s">
        <v>9</v>
      </c>
      <c r="H15" s="80" t="s">
        <v>10</v>
      </c>
      <c r="I15" s="80">
        <v>1</v>
      </c>
      <c r="J15" s="79">
        <v>280000</v>
      </c>
      <c r="K15" s="79">
        <f>I15*J15</f>
        <v>280000</v>
      </c>
      <c r="L15" s="83"/>
    </row>
    <row r="16" spans="1:12" ht="28.5" customHeight="1">
      <c r="A16" s="9" t="s">
        <v>33</v>
      </c>
      <c r="B16" s="338" t="s">
        <v>55</v>
      </c>
      <c r="C16" s="338"/>
      <c r="D16" s="338"/>
      <c r="E16" s="338"/>
      <c r="F16" s="9"/>
      <c r="G16" s="9"/>
      <c r="H16" s="9"/>
      <c r="I16" s="9"/>
      <c r="J16" s="13"/>
      <c r="K16" s="13"/>
      <c r="L16" s="75"/>
    </row>
    <row r="17" spans="1:12" ht="210" customHeight="1">
      <c r="A17" s="80">
        <v>1</v>
      </c>
      <c r="B17" s="78"/>
      <c r="C17" s="81" t="s">
        <v>56</v>
      </c>
      <c r="D17" s="81" t="s">
        <v>57</v>
      </c>
      <c r="E17" s="49" t="s">
        <v>319</v>
      </c>
      <c r="F17" s="80" t="s">
        <v>9</v>
      </c>
      <c r="G17" s="80" t="s">
        <v>9</v>
      </c>
      <c r="H17" s="80" t="s">
        <v>10</v>
      </c>
      <c r="I17" s="80">
        <v>1</v>
      </c>
      <c r="J17" s="79">
        <v>280000</v>
      </c>
      <c r="K17" s="79">
        <f>I17*J17</f>
        <v>280000</v>
      </c>
      <c r="L17" s="83"/>
    </row>
    <row r="18" spans="1:12" ht="27" customHeight="1">
      <c r="A18" s="35"/>
      <c r="B18" s="342" t="s">
        <v>113</v>
      </c>
      <c r="C18" s="343"/>
      <c r="D18" s="343"/>
      <c r="E18" s="343"/>
      <c r="F18" s="343"/>
      <c r="G18" s="343"/>
      <c r="H18" s="343"/>
      <c r="I18" s="344"/>
      <c r="J18" s="37"/>
      <c r="K18" s="37">
        <f>K19</f>
        <v>495000</v>
      </c>
      <c r="L18" s="64"/>
    </row>
    <row r="19" spans="1:12" ht="28.5" customHeight="1">
      <c r="A19" s="337" t="s">
        <v>38</v>
      </c>
      <c r="B19" s="337"/>
      <c r="C19" s="337"/>
      <c r="D19" s="337"/>
      <c r="E19" s="337"/>
      <c r="F19" s="337"/>
      <c r="G19" s="337"/>
      <c r="H19" s="337"/>
      <c r="I19" s="337"/>
      <c r="J19" s="13">
        <f>SUM(J21:J36)</f>
        <v>495000</v>
      </c>
      <c r="K19" s="13">
        <f>SUM(K21:K36)</f>
        <v>495000</v>
      </c>
      <c r="L19" s="76"/>
    </row>
    <row r="20" spans="1:12" ht="28.5" customHeight="1">
      <c r="A20" s="9">
        <v>1</v>
      </c>
      <c r="B20" s="337" t="s">
        <v>70</v>
      </c>
      <c r="C20" s="337"/>
      <c r="D20" s="337"/>
      <c r="E20" s="337"/>
      <c r="F20" s="337"/>
      <c r="G20" s="337"/>
      <c r="H20" s="337"/>
      <c r="I20" s="337"/>
      <c r="J20" s="13"/>
      <c r="K20" s="13"/>
      <c r="L20" s="77"/>
    </row>
    <row r="21" spans="1:12" ht="109.5" customHeight="1">
      <c r="A21" s="80" t="s">
        <v>19</v>
      </c>
      <c r="B21" s="81"/>
      <c r="C21" s="81" t="s">
        <v>71</v>
      </c>
      <c r="D21" s="81" t="s">
        <v>72</v>
      </c>
      <c r="E21" s="49" t="s">
        <v>325</v>
      </c>
      <c r="F21" s="80" t="s">
        <v>9</v>
      </c>
      <c r="G21" s="80"/>
      <c r="H21" s="80" t="s">
        <v>23</v>
      </c>
      <c r="I21" s="80">
        <v>1</v>
      </c>
      <c r="J21" s="79">
        <v>45000</v>
      </c>
      <c r="K21" s="79">
        <f>I21*J21</f>
        <v>45000</v>
      </c>
      <c r="L21" s="79"/>
    </row>
    <row r="22" spans="1:12" ht="87" customHeight="1">
      <c r="A22" s="80" t="s">
        <v>20</v>
      </c>
      <c r="B22" s="81"/>
      <c r="C22" s="81" t="s">
        <v>75</v>
      </c>
      <c r="D22" s="81" t="s">
        <v>76</v>
      </c>
      <c r="E22" s="49" t="s">
        <v>324</v>
      </c>
      <c r="F22" s="80" t="s">
        <v>9</v>
      </c>
      <c r="G22" s="80"/>
      <c r="H22" s="80" t="s">
        <v>23</v>
      </c>
      <c r="I22" s="80">
        <v>1</v>
      </c>
      <c r="J22" s="79">
        <v>45000</v>
      </c>
      <c r="K22" s="79">
        <f>I22*J22</f>
        <v>45000</v>
      </c>
      <c r="L22" s="79"/>
    </row>
    <row r="23" spans="1:12" ht="26.25" customHeight="1">
      <c r="A23" s="9">
        <v>2</v>
      </c>
      <c r="B23" s="337" t="s">
        <v>79</v>
      </c>
      <c r="C23" s="337"/>
      <c r="D23" s="337"/>
      <c r="E23" s="337"/>
      <c r="F23" s="337"/>
      <c r="G23" s="337"/>
      <c r="H23" s="337"/>
      <c r="I23" s="337"/>
      <c r="J23" s="13"/>
      <c r="K23" s="13"/>
      <c r="L23" s="13"/>
    </row>
    <row r="24" spans="1:12" ht="109.5" customHeight="1">
      <c r="A24" s="80" t="s">
        <v>24</v>
      </c>
      <c r="B24" s="81"/>
      <c r="C24" s="81" t="s">
        <v>80</v>
      </c>
      <c r="D24" s="81" t="s">
        <v>81</v>
      </c>
      <c r="E24" s="49" t="s">
        <v>326</v>
      </c>
      <c r="F24" s="80" t="s">
        <v>9</v>
      </c>
      <c r="G24" s="80"/>
      <c r="H24" s="80" t="s">
        <v>23</v>
      </c>
      <c r="I24" s="80">
        <v>1</v>
      </c>
      <c r="J24" s="79">
        <v>45000</v>
      </c>
      <c r="K24" s="79">
        <f>I24*J24</f>
        <v>45000</v>
      </c>
      <c r="L24" s="79"/>
    </row>
    <row r="25" spans="1:12" ht="80.25" customHeight="1">
      <c r="A25" s="80" t="s">
        <v>37</v>
      </c>
      <c r="B25" s="81"/>
      <c r="C25" s="81" t="s">
        <v>83</v>
      </c>
      <c r="D25" s="81" t="s">
        <v>84</v>
      </c>
      <c r="E25" s="49" t="s">
        <v>327</v>
      </c>
      <c r="F25" s="80" t="s">
        <v>9</v>
      </c>
      <c r="G25" s="80"/>
      <c r="H25" s="80" t="s">
        <v>23</v>
      </c>
      <c r="I25" s="80">
        <v>1</v>
      </c>
      <c r="J25" s="79">
        <v>45000</v>
      </c>
      <c r="K25" s="79">
        <f>I25*J25</f>
        <v>45000</v>
      </c>
      <c r="L25" s="79"/>
    </row>
    <row r="26" spans="1:12" ht="26.25" customHeight="1">
      <c r="A26" s="9">
        <v>3</v>
      </c>
      <c r="B26" s="337" t="s">
        <v>86</v>
      </c>
      <c r="C26" s="337"/>
      <c r="D26" s="337"/>
      <c r="E26" s="337"/>
      <c r="F26" s="337"/>
      <c r="G26" s="337"/>
      <c r="H26" s="337"/>
      <c r="I26" s="337"/>
      <c r="J26" s="13"/>
      <c r="K26" s="13"/>
      <c r="L26" s="13"/>
    </row>
    <row r="27" spans="1:12" ht="111.75" customHeight="1">
      <c r="A27" s="80" t="s">
        <v>25</v>
      </c>
      <c r="B27" s="81"/>
      <c r="C27" s="81" t="s">
        <v>87</v>
      </c>
      <c r="D27" s="81" t="s">
        <v>88</v>
      </c>
      <c r="E27" s="49" t="s">
        <v>328</v>
      </c>
      <c r="F27" s="80" t="s">
        <v>9</v>
      </c>
      <c r="G27" s="80"/>
      <c r="H27" s="80" t="s">
        <v>23</v>
      </c>
      <c r="I27" s="80">
        <v>1</v>
      </c>
      <c r="J27" s="82">
        <v>45000</v>
      </c>
      <c r="K27" s="79">
        <f>I27*J27</f>
        <v>45000</v>
      </c>
      <c r="L27" s="79"/>
    </row>
    <row r="28" spans="1:12" ht="76.5" customHeight="1">
      <c r="A28" s="48" t="s">
        <v>26</v>
      </c>
      <c r="B28" s="49"/>
      <c r="C28" s="17" t="s">
        <v>90</v>
      </c>
      <c r="D28" s="17" t="s">
        <v>91</v>
      </c>
      <c r="E28" s="49" t="s">
        <v>92</v>
      </c>
      <c r="F28" s="48" t="s">
        <v>9</v>
      </c>
      <c r="G28" s="48"/>
      <c r="H28" s="48" t="s">
        <v>23</v>
      </c>
      <c r="I28" s="48">
        <v>1</v>
      </c>
      <c r="J28" s="16">
        <v>45000</v>
      </c>
      <c r="K28" s="16">
        <f>I28*J28</f>
        <v>45000</v>
      </c>
      <c r="L28" s="16"/>
    </row>
    <row r="29" spans="1:12" ht="24" customHeight="1">
      <c r="A29" s="9">
        <v>4</v>
      </c>
      <c r="B29" s="337" t="s">
        <v>93</v>
      </c>
      <c r="C29" s="337"/>
      <c r="D29" s="337"/>
      <c r="E29" s="337"/>
      <c r="F29" s="337"/>
      <c r="G29" s="337"/>
      <c r="H29" s="337"/>
      <c r="I29" s="337"/>
      <c r="J29" s="13"/>
      <c r="K29" s="13"/>
      <c r="L29" s="13"/>
    </row>
    <row r="30" spans="1:12" ht="128.25" customHeight="1">
      <c r="A30" s="80" t="s">
        <v>27</v>
      </c>
      <c r="B30" s="81"/>
      <c r="C30" s="17" t="s">
        <v>94</v>
      </c>
      <c r="D30" s="17" t="s">
        <v>95</v>
      </c>
      <c r="E30" s="151" t="s">
        <v>587</v>
      </c>
      <c r="F30" s="80" t="s">
        <v>9</v>
      </c>
      <c r="G30" s="80"/>
      <c r="H30" s="80" t="s">
        <v>23</v>
      </c>
      <c r="I30" s="80">
        <v>1</v>
      </c>
      <c r="J30" s="82">
        <v>45000</v>
      </c>
      <c r="K30" s="79">
        <f>I30*J30</f>
        <v>45000</v>
      </c>
      <c r="L30" s="79"/>
    </row>
    <row r="31" spans="1:12" ht="81.75" customHeight="1">
      <c r="A31" s="80" t="s">
        <v>62</v>
      </c>
      <c r="B31" s="81"/>
      <c r="C31" s="17" t="s">
        <v>97</v>
      </c>
      <c r="D31" s="17" t="s">
        <v>98</v>
      </c>
      <c r="E31" s="49" t="s">
        <v>329</v>
      </c>
      <c r="F31" s="80" t="s">
        <v>9</v>
      </c>
      <c r="G31" s="80"/>
      <c r="H31" s="80" t="s">
        <v>23</v>
      </c>
      <c r="I31" s="80">
        <v>1</v>
      </c>
      <c r="J31" s="82">
        <v>45000</v>
      </c>
      <c r="K31" s="79">
        <f>I31*J31</f>
        <v>45000</v>
      </c>
      <c r="L31" s="79"/>
    </row>
    <row r="32" spans="1:12" ht="30" customHeight="1">
      <c r="A32" s="9">
        <v>5</v>
      </c>
      <c r="B32" s="337" t="s">
        <v>100</v>
      </c>
      <c r="C32" s="337"/>
      <c r="D32" s="337"/>
      <c r="E32" s="337"/>
      <c r="F32" s="337"/>
      <c r="G32" s="337"/>
      <c r="H32" s="337"/>
      <c r="I32" s="337"/>
      <c r="J32" s="13"/>
      <c r="K32" s="13"/>
      <c r="L32" s="13"/>
    </row>
    <row r="33" spans="1:12" ht="114.75" customHeight="1">
      <c r="A33" s="80" t="s">
        <v>28</v>
      </c>
      <c r="B33" s="81"/>
      <c r="C33" s="17" t="s">
        <v>101</v>
      </c>
      <c r="D33" s="17" t="s">
        <v>102</v>
      </c>
      <c r="E33" s="49" t="s">
        <v>588</v>
      </c>
      <c r="F33" s="80" t="s">
        <v>9</v>
      </c>
      <c r="G33" s="80"/>
      <c r="H33" s="80" t="s">
        <v>23</v>
      </c>
      <c r="I33" s="80">
        <v>1</v>
      </c>
      <c r="J33" s="79">
        <v>45000</v>
      </c>
      <c r="K33" s="79">
        <f>I33*J33</f>
        <v>45000</v>
      </c>
      <c r="L33" s="79"/>
    </row>
    <row r="34" spans="1:12" ht="84" customHeight="1">
      <c r="A34" s="80" t="s">
        <v>29</v>
      </c>
      <c r="B34" s="81"/>
      <c r="C34" s="17" t="s">
        <v>104</v>
      </c>
      <c r="D34" s="17" t="s">
        <v>105</v>
      </c>
      <c r="E34" s="49" t="s">
        <v>589</v>
      </c>
      <c r="F34" s="80" t="s">
        <v>9</v>
      </c>
      <c r="G34" s="80"/>
      <c r="H34" s="80" t="s">
        <v>23</v>
      </c>
      <c r="I34" s="80">
        <v>1</v>
      </c>
      <c r="J34" s="79">
        <v>45000</v>
      </c>
      <c r="K34" s="79">
        <f>I34*J34</f>
        <v>45000</v>
      </c>
      <c r="L34" s="79"/>
    </row>
    <row r="35" spans="1:12" ht="24" customHeight="1">
      <c r="A35" s="9">
        <v>6</v>
      </c>
      <c r="B35" s="337" t="s">
        <v>107</v>
      </c>
      <c r="C35" s="337"/>
      <c r="D35" s="337"/>
      <c r="E35" s="337"/>
      <c r="F35" s="337"/>
      <c r="G35" s="337"/>
      <c r="H35" s="337"/>
      <c r="I35" s="337"/>
      <c r="J35" s="13"/>
      <c r="K35" s="13"/>
      <c r="L35" s="13"/>
    </row>
    <row r="36" spans="1:12" ht="176.25" customHeight="1">
      <c r="A36" s="161" t="s">
        <v>30</v>
      </c>
      <c r="B36" s="160"/>
      <c r="C36" s="17" t="s">
        <v>108</v>
      </c>
      <c r="D36" s="17" t="s">
        <v>109</v>
      </c>
      <c r="E36" s="160" t="s">
        <v>590</v>
      </c>
      <c r="F36" s="161" t="s">
        <v>9</v>
      </c>
      <c r="G36" s="161"/>
      <c r="H36" s="161" t="s">
        <v>23</v>
      </c>
      <c r="I36" s="161">
        <v>1</v>
      </c>
      <c r="J36" s="100">
        <v>45000</v>
      </c>
      <c r="K36" s="101">
        <f>I36*J36</f>
        <v>45000</v>
      </c>
      <c r="L36" s="101"/>
    </row>
    <row r="37" spans="1:11" ht="26.25" customHeight="1">
      <c r="A37" s="7"/>
      <c r="B37" s="340" t="s">
        <v>304</v>
      </c>
      <c r="C37" s="340"/>
      <c r="D37" s="340"/>
      <c r="E37" s="340"/>
      <c r="F37" s="340"/>
      <c r="G37" s="340"/>
      <c r="H37" s="340"/>
      <c r="I37" s="340"/>
      <c r="J37" s="340"/>
      <c r="K37" s="340"/>
    </row>
  </sheetData>
  <sheetProtection/>
  <mergeCells count="29">
    <mergeCell ref="B37:K37"/>
    <mergeCell ref="A3:L3"/>
    <mergeCell ref="A2:L2"/>
    <mergeCell ref="B18:I18"/>
    <mergeCell ref="A5:L5"/>
    <mergeCell ref="B35:I35"/>
    <mergeCell ref="B32:I32"/>
    <mergeCell ref="B29:I29"/>
    <mergeCell ref="B26:I26"/>
    <mergeCell ref="B23:I23"/>
    <mergeCell ref="B20:I20"/>
    <mergeCell ref="A19:I19"/>
    <mergeCell ref="B16:E16"/>
    <mergeCell ref="B13:E13"/>
    <mergeCell ref="L6:L7"/>
    <mergeCell ref="B10:E10"/>
    <mergeCell ref="B11:E11"/>
    <mergeCell ref="F6:G6"/>
    <mergeCell ref="H6:H7"/>
    <mergeCell ref="A1:D1"/>
    <mergeCell ref="A6:A7"/>
    <mergeCell ref="B6:B7"/>
    <mergeCell ref="C6:C7"/>
    <mergeCell ref="D6:D7"/>
    <mergeCell ref="E6:E7"/>
    <mergeCell ref="C4:K4"/>
    <mergeCell ref="I6:I7"/>
    <mergeCell ref="J6:J7"/>
    <mergeCell ref="K6:K7"/>
  </mergeCells>
  <printOptions horizontalCentered="1"/>
  <pageMargins left="0.4" right="0.2" top="0.5" bottom="0.5" header="0.196850393700787" footer="0.196850393700787"/>
  <pageSetup fitToHeight="0"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12"/>
  <sheetViews>
    <sheetView zoomScale="70" zoomScaleNormal="70" zoomScalePageLayoutView="0" workbookViewId="0" topLeftCell="A1">
      <selection activeCell="A4" sqref="A4:IV4"/>
    </sheetView>
  </sheetViews>
  <sheetFormatPr defaultColWidth="9.140625" defaultRowHeight="15"/>
  <cols>
    <col min="1" max="1" width="6.28125" style="2" customWidth="1"/>
    <col min="2" max="2" width="9.57421875" style="2" customWidth="1"/>
    <col min="3" max="3" width="14.00390625" style="2" customWidth="1"/>
    <col min="4" max="4" width="14.28125" style="2" customWidth="1"/>
    <col min="5" max="5" width="27.140625" style="2" customWidth="1"/>
    <col min="6" max="7" width="6.421875" style="2" customWidth="1"/>
    <col min="8" max="9" width="9.140625" style="2" customWidth="1"/>
    <col min="10" max="10" width="13.00390625" style="2" customWidth="1"/>
    <col min="11" max="11" width="13.140625" style="2" customWidth="1"/>
    <col min="12" max="12" width="20.140625" style="2" customWidth="1"/>
    <col min="13" max="16384" width="9.140625" style="2" customWidth="1"/>
  </cols>
  <sheetData>
    <row r="1" spans="1:12" ht="24" customHeight="1">
      <c r="A1" s="333"/>
      <c r="B1" s="333"/>
      <c r="C1" s="333"/>
      <c r="D1" s="333"/>
      <c r="J1" s="1"/>
      <c r="K1" s="348" t="s">
        <v>604</v>
      </c>
      <c r="L1" s="348"/>
    </row>
    <row r="2" spans="1:12" ht="23.25" customHeight="1">
      <c r="A2" s="346" t="s">
        <v>277</v>
      </c>
      <c r="B2" s="346"/>
      <c r="C2" s="346"/>
      <c r="D2" s="346"/>
      <c r="E2" s="346"/>
      <c r="F2" s="346"/>
      <c r="G2" s="346"/>
      <c r="H2" s="346"/>
      <c r="I2" s="346"/>
      <c r="J2" s="346"/>
      <c r="K2" s="346"/>
      <c r="L2" s="346"/>
    </row>
    <row r="3" spans="1:12" ht="23.25" customHeight="1">
      <c r="A3" s="346" t="s">
        <v>305</v>
      </c>
      <c r="B3" s="346"/>
      <c r="C3" s="346"/>
      <c r="D3" s="346"/>
      <c r="E3" s="346"/>
      <c r="F3" s="346"/>
      <c r="G3" s="346"/>
      <c r="H3" s="346"/>
      <c r="I3" s="346"/>
      <c r="J3" s="346"/>
      <c r="K3" s="346"/>
      <c r="L3" s="346"/>
    </row>
    <row r="4" spans="1:12" ht="23.25" customHeight="1" hidden="1">
      <c r="A4" s="68"/>
      <c r="B4" s="69"/>
      <c r="C4" s="335" t="str">
        <f>'2.LSDL- Đly phan theo Lop'!C4:K4</f>
        <v>(Kèm theo Quyết định số:   1143 /QĐ-UBND ngày   28 tháng 6 năm 2024 của Chủ tịch UBND tỉnh Lạng Sơn)</v>
      </c>
      <c r="D4" s="335"/>
      <c r="E4" s="335"/>
      <c r="F4" s="335"/>
      <c r="G4" s="335"/>
      <c r="H4" s="335"/>
      <c r="I4" s="335"/>
      <c r="J4" s="335"/>
      <c r="K4" s="335"/>
      <c r="L4" s="70"/>
    </row>
    <row r="5" spans="1:12" ht="24" customHeight="1">
      <c r="A5" s="345"/>
      <c r="B5" s="345"/>
      <c r="C5" s="345"/>
      <c r="D5" s="345"/>
      <c r="E5" s="345"/>
      <c r="F5" s="345"/>
      <c r="G5" s="345"/>
      <c r="H5" s="345"/>
      <c r="I5" s="345"/>
      <c r="J5" s="345"/>
      <c r="K5" s="345"/>
      <c r="L5" s="345"/>
    </row>
    <row r="6" spans="1:12" ht="43.5" customHeight="1">
      <c r="A6" s="334" t="s">
        <v>0</v>
      </c>
      <c r="B6" s="334" t="s">
        <v>1</v>
      </c>
      <c r="C6" s="334" t="s">
        <v>2</v>
      </c>
      <c r="D6" s="334" t="s">
        <v>3</v>
      </c>
      <c r="E6" s="334" t="s">
        <v>4</v>
      </c>
      <c r="F6" s="334" t="s">
        <v>5</v>
      </c>
      <c r="G6" s="334"/>
      <c r="H6" s="334" t="s">
        <v>13</v>
      </c>
      <c r="I6" s="336" t="s">
        <v>14</v>
      </c>
      <c r="J6" s="334" t="s">
        <v>248</v>
      </c>
      <c r="K6" s="336" t="s">
        <v>307</v>
      </c>
      <c r="L6" s="339" t="s">
        <v>283</v>
      </c>
    </row>
    <row r="7" spans="1:12" ht="47.25" customHeight="1">
      <c r="A7" s="334"/>
      <c r="B7" s="334"/>
      <c r="C7" s="334"/>
      <c r="D7" s="334"/>
      <c r="E7" s="334"/>
      <c r="F7" s="9" t="s">
        <v>6</v>
      </c>
      <c r="G7" s="9" t="s">
        <v>7</v>
      </c>
      <c r="H7" s="334"/>
      <c r="I7" s="334"/>
      <c r="J7" s="334"/>
      <c r="K7" s="334"/>
      <c r="L7" s="339"/>
    </row>
    <row r="8" spans="1:12" ht="27" customHeight="1">
      <c r="A8" s="35"/>
      <c r="B8" s="342" t="s">
        <v>113</v>
      </c>
      <c r="C8" s="343"/>
      <c r="D8" s="343"/>
      <c r="E8" s="343"/>
      <c r="F8" s="343"/>
      <c r="G8" s="343"/>
      <c r="H8" s="343"/>
      <c r="I8" s="344"/>
      <c r="J8" s="37"/>
      <c r="K8" s="37">
        <f>K9</f>
        <v>2100000</v>
      </c>
      <c r="L8" s="37"/>
    </row>
    <row r="9" spans="1:12" ht="26.25" customHeight="1">
      <c r="A9" s="9" t="s">
        <v>15</v>
      </c>
      <c r="B9" s="337" t="s">
        <v>16</v>
      </c>
      <c r="C9" s="337"/>
      <c r="D9" s="337"/>
      <c r="E9" s="337"/>
      <c r="F9" s="337"/>
      <c r="G9" s="337"/>
      <c r="H9" s="337"/>
      <c r="I9" s="337"/>
      <c r="J9" s="51">
        <f>J10+J11</f>
        <v>700000</v>
      </c>
      <c r="K9" s="51">
        <f>K10+K11</f>
        <v>2100000</v>
      </c>
      <c r="L9" s="11"/>
    </row>
    <row r="10" spans="1:12" s="50" customFormat="1" ht="54" customHeight="1">
      <c r="A10" s="80">
        <v>1</v>
      </c>
      <c r="B10" s="81"/>
      <c r="C10" s="81" t="s">
        <v>65</v>
      </c>
      <c r="D10" s="347" t="s">
        <v>66</v>
      </c>
      <c r="E10" s="81" t="s">
        <v>67</v>
      </c>
      <c r="F10" s="80"/>
      <c r="G10" s="80" t="s">
        <v>9</v>
      </c>
      <c r="H10" s="80" t="s">
        <v>68</v>
      </c>
      <c r="I10" s="84">
        <v>3</v>
      </c>
      <c r="J10" s="85">
        <v>350000</v>
      </c>
      <c r="K10" s="85">
        <f>J10*I10</f>
        <v>1050000</v>
      </c>
      <c r="L10" s="86"/>
    </row>
    <row r="11" spans="1:12" s="50" customFormat="1" ht="54" customHeight="1">
      <c r="A11" s="80">
        <v>2</v>
      </c>
      <c r="B11" s="81"/>
      <c r="C11" s="81" t="s">
        <v>69</v>
      </c>
      <c r="D11" s="347"/>
      <c r="E11" s="81" t="s">
        <v>67</v>
      </c>
      <c r="F11" s="80"/>
      <c r="G11" s="80" t="s">
        <v>9</v>
      </c>
      <c r="H11" s="80" t="s">
        <v>68</v>
      </c>
      <c r="I11" s="102">
        <v>3</v>
      </c>
      <c r="J11" s="103">
        <v>350000</v>
      </c>
      <c r="K11" s="103">
        <f>J11*I11</f>
        <v>1050000</v>
      </c>
      <c r="L11" s="104"/>
    </row>
    <row r="12" spans="1:11" ht="26.25" customHeight="1">
      <c r="A12" s="7"/>
      <c r="B12" s="340" t="s">
        <v>295</v>
      </c>
      <c r="C12" s="340"/>
      <c r="D12" s="340"/>
      <c r="E12" s="340"/>
      <c r="F12" s="340"/>
      <c r="G12" s="340"/>
      <c r="H12" s="340"/>
      <c r="I12" s="340"/>
      <c r="J12" s="340"/>
      <c r="K12" s="340"/>
    </row>
  </sheetData>
  <sheetProtection/>
  <mergeCells count="21">
    <mergeCell ref="C6:C7"/>
    <mergeCell ref="F6:G6"/>
    <mergeCell ref="C4:K4"/>
    <mergeCell ref="B6:B7"/>
    <mergeCell ref="K1:L1"/>
    <mergeCell ref="J6:J7"/>
    <mergeCell ref="K6:K7"/>
    <mergeCell ref="L6:L7"/>
    <mergeCell ref="A1:D1"/>
    <mergeCell ref="H6:H7"/>
    <mergeCell ref="A6:A7"/>
    <mergeCell ref="B9:I9"/>
    <mergeCell ref="A2:L2"/>
    <mergeCell ref="A3:L3"/>
    <mergeCell ref="B12:K12"/>
    <mergeCell ref="A5:L5"/>
    <mergeCell ref="D10:D11"/>
    <mergeCell ref="D6:D7"/>
    <mergeCell ref="E6:E7"/>
    <mergeCell ref="I6:I7"/>
    <mergeCell ref="B8:I8"/>
  </mergeCells>
  <printOptions horizontalCentered="1"/>
  <pageMargins left="0.5" right="0.3" top="0.5" bottom="0.5" header="0.196850393700787" footer="0.196850393700787"/>
  <pageSetup fitToHeight="0"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70" zoomScaleNormal="70" zoomScalePageLayoutView="0" workbookViewId="0" topLeftCell="A40">
      <selection activeCell="L23" sqref="L23:L26"/>
    </sheetView>
  </sheetViews>
  <sheetFormatPr defaultColWidth="9.140625" defaultRowHeight="15"/>
  <cols>
    <col min="1" max="1" width="6.28125" style="2" customWidth="1"/>
    <col min="2" max="2" width="9.57421875" style="2" customWidth="1"/>
    <col min="3" max="3" width="14.00390625" style="2" customWidth="1"/>
    <col min="4" max="4" width="14.28125" style="2" customWidth="1"/>
    <col min="5" max="5" width="44.7109375" style="2" customWidth="1"/>
    <col min="6" max="7" width="6.421875" style="2" customWidth="1"/>
    <col min="8" max="9" width="9.140625" style="2" customWidth="1"/>
    <col min="10" max="11" width="15.8515625" style="2" customWidth="1"/>
    <col min="12" max="12" width="30.00390625" style="2" customWidth="1"/>
    <col min="13" max="16384" width="9.140625" style="2" customWidth="1"/>
  </cols>
  <sheetData>
    <row r="1" spans="1:11" ht="15.75">
      <c r="A1" s="333"/>
      <c r="B1" s="333"/>
      <c r="C1" s="333"/>
      <c r="D1" s="333"/>
      <c r="J1" s="1"/>
      <c r="K1" s="1" t="s">
        <v>276</v>
      </c>
    </row>
    <row r="2" spans="1:11" ht="23.25" customHeight="1">
      <c r="A2" s="346" t="s">
        <v>277</v>
      </c>
      <c r="B2" s="346"/>
      <c r="C2" s="346"/>
      <c r="D2" s="346"/>
      <c r="E2" s="346"/>
      <c r="F2" s="346"/>
      <c r="G2" s="346"/>
      <c r="H2" s="346"/>
      <c r="I2" s="346"/>
      <c r="J2" s="346"/>
      <c r="K2" s="346"/>
    </row>
    <row r="3" spans="1:11" ht="23.25" customHeight="1">
      <c r="A3" s="346" t="s">
        <v>32</v>
      </c>
      <c r="B3" s="346"/>
      <c r="C3" s="346"/>
      <c r="D3" s="346"/>
      <c r="E3" s="346"/>
      <c r="F3" s="346"/>
      <c r="G3" s="346"/>
      <c r="H3" s="346"/>
      <c r="I3" s="346"/>
      <c r="J3" s="346"/>
      <c r="K3" s="346"/>
    </row>
    <row r="4" ht="24" customHeight="1">
      <c r="C4" s="4"/>
    </row>
    <row r="5" spans="1:12" ht="43.5" customHeight="1">
      <c r="A5" s="334" t="s">
        <v>0</v>
      </c>
      <c r="B5" s="334" t="s">
        <v>1</v>
      </c>
      <c r="C5" s="334" t="s">
        <v>2</v>
      </c>
      <c r="D5" s="334" t="s">
        <v>3</v>
      </c>
      <c r="E5" s="334" t="s">
        <v>4</v>
      </c>
      <c r="F5" s="334" t="s">
        <v>5</v>
      </c>
      <c r="G5" s="334"/>
      <c r="H5" s="334" t="s">
        <v>13</v>
      </c>
      <c r="I5" s="334" t="s">
        <v>275</v>
      </c>
      <c r="J5" s="334" t="s">
        <v>248</v>
      </c>
      <c r="K5" s="336" t="s">
        <v>249</v>
      </c>
      <c r="L5" s="339" t="s">
        <v>294</v>
      </c>
    </row>
    <row r="6" spans="1:12" ht="47.25" customHeight="1">
      <c r="A6" s="334"/>
      <c r="B6" s="334"/>
      <c r="C6" s="334"/>
      <c r="D6" s="334"/>
      <c r="E6" s="334"/>
      <c r="F6" s="9" t="s">
        <v>6</v>
      </c>
      <c r="G6" s="9" t="s">
        <v>7</v>
      </c>
      <c r="H6" s="334"/>
      <c r="I6" s="334"/>
      <c r="J6" s="334"/>
      <c r="K6" s="334"/>
      <c r="L6" s="339"/>
    </row>
    <row r="7" spans="1:12" ht="23.25" customHeight="1">
      <c r="A7" s="34"/>
      <c r="B7" s="41" t="s">
        <v>64</v>
      </c>
      <c r="C7" s="5"/>
      <c r="D7" s="5"/>
      <c r="E7" s="5"/>
      <c r="F7" s="9"/>
      <c r="G7" s="9"/>
      <c r="H7" s="9"/>
      <c r="I7" s="9"/>
      <c r="J7" s="43">
        <f>SUM(J11:J26)</f>
        <v>902000</v>
      </c>
      <c r="K7" s="43">
        <f>SUM(K11:K26)</f>
        <v>902000</v>
      </c>
      <c r="L7" s="43"/>
    </row>
    <row r="8" spans="1:12" ht="23.25" customHeight="1">
      <c r="A8" s="8"/>
      <c r="B8" s="44" t="s">
        <v>38</v>
      </c>
      <c r="C8" s="45"/>
      <c r="D8" s="45"/>
      <c r="E8" s="45"/>
      <c r="F8" s="42"/>
      <c r="G8" s="42"/>
      <c r="H8" s="42"/>
      <c r="I8" s="42"/>
      <c r="J8" s="36"/>
      <c r="K8" s="36"/>
      <c r="L8" s="36"/>
    </row>
    <row r="9" spans="1:12" ht="23.25" customHeight="1">
      <c r="A9" s="9" t="s">
        <v>8</v>
      </c>
      <c r="B9" s="338" t="s">
        <v>39</v>
      </c>
      <c r="C9" s="338"/>
      <c r="D9" s="338"/>
      <c r="E9" s="338"/>
      <c r="F9" s="8"/>
      <c r="G9" s="8"/>
      <c r="H9" s="8"/>
      <c r="I9" s="8"/>
      <c r="J9" s="8"/>
      <c r="K9" s="8"/>
      <c r="L9" s="8"/>
    </row>
    <row r="10" spans="1:12" ht="23.25" customHeight="1">
      <c r="A10" s="9">
        <v>1</v>
      </c>
      <c r="B10" s="338" t="s">
        <v>40</v>
      </c>
      <c r="C10" s="338"/>
      <c r="D10" s="338"/>
      <c r="E10" s="338"/>
      <c r="F10" s="6"/>
      <c r="G10" s="6"/>
      <c r="H10" s="6"/>
      <c r="I10" s="6"/>
      <c r="J10" s="6"/>
      <c r="K10" s="6"/>
      <c r="L10" s="6"/>
    </row>
    <row r="11" spans="1:12" ht="45.75" customHeight="1">
      <c r="A11" s="349" t="s">
        <v>19</v>
      </c>
      <c r="B11" s="357"/>
      <c r="C11" s="347" t="s">
        <v>41</v>
      </c>
      <c r="D11" s="347" t="s">
        <v>42</v>
      </c>
      <c r="E11" s="10" t="s">
        <v>43</v>
      </c>
      <c r="F11" s="349" t="s">
        <v>36</v>
      </c>
      <c r="G11" s="349" t="s">
        <v>9</v>
      </c>
      <c r="H11" s="349" t="s">
        <v>23</v>
      </c>
      <c r="I11" s="349">
        <v>1</v>
      </c>
      <c r="J11" s="350">
        <v>99000</v>
      </c>
      <c r="K11" s="350">
        <f>I11*J11</f>
        <v>99000</v>
      </c>
      <c r="L11" s="358" t="s">
        <v>284</v>
      </c>
    </row>
    <row r="12" spans="1:12" ht="153.75" customHeight="1">
      <c r="A12" s="349"/>
      <c r="B12" s="357"/>
      <c r="C12" s="347"/>
      <c r="D12" s="347"/>
      <c r="E12" s="10" t="s">
        <v>44</v>
      </c>
      <c r="F12" s="349"/>
      <c r="G12" s="349"/>
      <c r="H12" s="349"/>
      <c r="I12" s="349"/>
      <c r="J12" s="351"/>
      <c r="K12" s="351"/>
      <c r="L12" s="351"/>
    </row>
    <row r="13" spans="1:12" ht="25.5" customHeight="1">
      <c r="A13" s="349"/>
      <c r="B13" s="357"/>
      <c r="C13" s="347"/>
      <c r="D13" s="347"/>
      <c r="E13" s="10" t="s">
        <v>35</v>
      </c>
      <c r="F13" s="349"/>
      <c r="G13" s="349"/>
      <c r="H13" s="349"/>
      <c r="I13" s="349"/>
      <c r="J13" s="352"/>
      <c r="K13" s="352"/>
      <c r="L13" s="352"/>
    </row>
    <row r="14" spans="1:12" ht="25.5" customHeight="1">
      <c r="A14" s="9" t="s">
        <v>11</v>
      </c>
      <c r="B14" s="338" t="s">
        <v>45</v>
      </c>
      <c r="C14" s="338"/>
      <c r="D14" s="338"/>
      <c r="E14" s="338"/>
      <c r="F14" s="9"/>
      <c r="G14" s="9"/>
      <c r="H14" s="9"/>
      <c r="I14" s="9"/>
      <c r="J14" s="13"/>
      <c r="K14" s="13"/>
      <c r="L14" s="13"/>
    </row>
    <row r="15" spans="1:12" ht="91.5" customHeight="1">
      <c r="A15" s="349">
        <v>1</v>
      </c>
      <c r="B15" s="357"/>
      <c r="C15" s="347" t="s">
        <v>46</v>
      </c>
      <c r="D15" s="347" t="s">
        <v>47</v>
      </c>
      <c r="E15" s="10" t="s">
        <v>48</v>
      </c>
      <c r="F15" s="349" t="s">
        <v>9</v>
      </c>
      <c r="G15" s="349" t="s">
        <v>9</v>
      </c>
      <c r="H15" s="349" t="s">
        <v>23</v>
      </c>
      <c r="I15" s="349">
        <v>1</v>
      </c>
      <c r="J15" s="350">
        <v>99000</v>
      </c>
      <c r="K15" s="350">
        <f>I15*J15</f>
        <v>99000</v>
      </c>
      <c r="L15" s="350" t="s">
        <v>284</v>
      </c>
    </row>
    <row r="16" spans="1:12" ht="15.75">
      <c r="A16" s="349"/>
      <c r="B16" s="357"/>
      <c r="C16" s="347"/>
      <c r="D16" s="347"/>
      <c r="E16" s="10" t="s">
        <v>49</v>
      </c>
      <c r="F16" s="349"/>
      <c r="G16" s="349"/>
      <c r="H16" s="349"/>
      <c r="I16" s="349"/>
      <c r="J16" s="351"/>
      <c r="K16" s="351"/>
      <c r="L16" s="351"/>
    </row>
    <row r="17" spans="1:12" ht="35.25" customHeight="1">
      <c r="A17" s="349"/>
      <c r="B17" s="357"/>
      <c r="C17" s="347"/>
      <c r="D17" s="347"/>
      <c r="E17" s="14"/>
      <c r="F17" s="349"/>
      <c r="G17" s="349"/>
      <c r="H17" s="349"/>
      <c r="I17" s="349"/>
      <c r="J17" s="351"/>
      <c r="K17" s="351"/>
      <c r="L17" s="351"/>
    </row>
    <row r="18" spans="1:12" ht="97.5" customHeight="1">
      <c r="A18" s="349"/>
      <c r="B18" s="357"/>
      <c r="C18" s="347"/>
      <c r="D18" s="347"/>
      <c r="E18" s="14"/>
      <c r="F18" s="349"/>
      <c r="G18" s="349"/>
      <c r="H18" s="349"/>
      <c r="I18" s="349"/>
      <c r="J18" s="352"/>
      <c r="K18" s="352"/>
      <c r="L18" s="352"/>
    </row>
    <row r="19" spans="1:12" ht="30.75" customHeight="1">
      <c r="A19" s="349">
        <v>2</v>
      </c>
      <c r="B19" s="357"/>
      <c r="C19" s="347" t="s">
        <v>50</v>
      </c>
      <c r="D19" s="347" t="s">
        <v>51</v>
      </c>
      <c r="E19" s="10" t="s">
        <v>52</v>
      </c>
      <c r="F19" s="349" t="s">
        <v>9</v>
      </c>
      <c r="G19" s="349" t="s">
        <v>9</v>
      </c>
      <c r="H19" s="349" t="s">
        <v>10</v>
      </c>
      <c r="I19" s="349">
        <v>1</v>
      </c>
      <c r="J19" s="350">
        <v>312000</v>
      </c>
      <c r="K19" s="350">
        <f>I19*J19</f>
        <v>312000</v>
      </c>
      <c r="L19" s="358" t="s">
        <v>285</v>
      </c>
    </row>
    <row r="20" spans="1:12" ht="60.75" customHeight="1">
      <c r="A20" s="349"/>
      <c r="B20" s="357"/>
      <c r="C20" s="347"/>
      <c r="D20" s="347"/>
      <c r="E20" s="10" t="s">
        <v>53</v>
      </c>
      <c r="F20" s="349"/>
      <c r="G20" s="349"/>
      <c r="H20" s="349"/>
      <c r="I20" s="349"/>
      <c r="J20" s="351"/>
      <c r="K20" s="351"/>
      <c r="L20" s="351"/>
    </row>
    <row r="21" spans="1:12" ht="39.75" customHeight="1">
      <c r="A21" s="349"/>
      <c r="B21" s="357"/>
      <c r="C21" s="347"/>
      <c r="D21" s="347"/>
      <c r="E21" s="10" t="s">
        <v>54</v>
      </c>
      <c r="F21" s="349"/>
      <c r="G21" s="349"/>
      <c r="H21" s="349"/>
      <c r="I21" s="349"/>
      <c r="J21" s="352"/>
      <c r="K21" s="352"/>
      <c r="L21" s="352"/>
    </row>
    <row r="22" spans="1:12" ht="28.5" customHeight="1">
      <c r="A22" s="9" t="s">
        <v>33</v>
      </c>
      <c r="B22" s="338" t="s">
        <v>55</v>
      </c>
      <c r="C22" s="338"/>
      <c r="D22" s="338"/>
      <c r="E22" s="338"/>
      <c r="F22" s="9"/>
      <c r="G22" s="9"/>
      <c r="H22" s="9"/>
      <c r="I22" s="9"/>
      <c r="J22" s="13"/>
      <c r="K22" s="13"/>
      <c r="L22" s="13"/>
    </row>
    <row r="23" spans="1:12" ht="64.5" customHeight="1">
      <c r="A23" s="349">
        <v>1</v>
      </c>
      <c r="B23" s="357"/>
      <c r="C23" s="347" t="s">
        <v>56</v>
      </c>
      <c r="D23" s="347" t="s">
        <v>57</v>
      </c>
      <c r="E23" s="10" t="s">
        <v>58</v>
      </c>
      <c r="F23" s="349" t="s">
        <v>9</v>
      </c>
      <c r="G23" s="349" t="s">
        <v>9</v>
      </c>
      <c r="H23" s="349" t="s">
        <v>10</v>
      </c>
      <c r="I23" s="349">
        <v>1</v>
      </c>
      <c r="J23" s="350">
        <v>392000</v>
      </c>
      <c r="K23" s="350">
        <f>I23*J23</f>
        <v>392000</v>
      </c>
      <c r="L23" s="358" t="s">
        <v>285</v>
      </c>
    </row>
    <row r="24" spans="1:12" ht="54" customHeight="1">
      <c r="A24" s="349"/>
      <c r="B24" s="357"/>
      <c r="C24" s="347"/>
      <c r="D24" s="347"/>
      <c r="E24" s="10" t="s">
        <v>59</v>
      </c>
      <c r="F24" s="349"/>
      <c r="G24" s="349"/>
      <c r="H24" s="349"/>
      <c r="I24" s="349"/>
      <c r="J24" s="351"/>
      <c r="K24" s="351"/>
      <c r="L24" s="351"/>
    </row>
    <row r="25" spans="1:12" ht="56.25" customHeight="1">
      <c r="A25" s="349"/>
      <c r="B25" s="357"/>
      <c r="C25" s="347"/>
      <c r="D25" s="347"/>
      <c r="E25" s="10" t="s">
        <v>60</v>
      </c>
      <c r="F25" s="349"/>
      <c r="G25" s="349"/>
      <c r="H25" s="349"/>
      <c r="I25" s="349"/>
      <c r="J25" s="351"/>
      <c r="K25" s="351"/>
      <c r="L25" s="351"/>
    </row>
    <row r="26" spans="1:12" ht="69.75" customHeight="1">
      <c r="A26" s="349"/>
      <c r="B26" s="357"/>
      <c r="C26" s="347"/>
      <c r="D26" s="347"/>
      <c r="E26" s="10" t="s">
        <v>61</v>
      </c>
      <c r="F26" s="349"/>
      <c r="G26" s="349"/>
      <c r="H26" s="349"/>
      <c r="I26" s="349"/>
      <c r="J26" s="352"/>
      <c r="K26" s="352"/>
      <c r="L26" s="351"/>
    </row>
    <row r="27" spans="1:12" ht="15.75">
      <c r="A27" s="7"/>
      <c r="B27" s="38"/>
      <c r="C27" s="18"/>
      <c r="D27" s="18"/>
      <c r="E27" s="18"/>
      <c r="F27" s="7"/>
      <c r="G27" s="7"/>
      <c r="H27" s="7"/>
      <c r="I27" s="7"/>
      <c r="J27" s="39"/>
      <c r="K27" s="39"/>
      <c r="L27" s="64"/>
    </row>
    <row r="28" spans="1:12" ht="27" customHeight="1">
      <c r="A28" s="35"/>
      <c r="B28" s="342" t="s">
        <v>113</v>
      </c>
      <c r="C28" s="343"/>
      <c r="D28" s="343"/>
      <c r="E28" s="343"/>
      <c r="F28" s="343"/>
      <c r="G28" s="343"/>
      <c r="H28" s="343"/>
      <c r="I28" s="344"/>
      <c r="J28" s="37"/>
      <c r="K28" s="37">
        <f>K29+K34</f>
        <v>3195000</v>
      </c>
      <c r="L28" s="37"/>
    </row>
    <row r="29" spans="1:12" ht="26.25" customHeight="1">
      <c r="A29" s="9" t="s">
        <v>15</v>
      </c>
      <c r="B29" s="337" t="s">
        <v>16</v>
      </c>
      <c r="C29" s="337"/>
      <c r="D29" s="337"/>
      <c r="E29" s="337"/>
      <c r="F29" s="337"/>
      <c r="G29" s="337"/>
      <c r="H29" s="337"/>
      <c r="I29" s="337"/>
      <c r="J29" s="51">
        <f>J30+J32</f>
        <v>702000</v>
      </c>
      <c r="K29" s="51">
        <f>K30+K32</f>
        <v>2106000</v>
      </c>
      <c r="L29" s="11"/>
    </row>
    <row r="30" spans="1:12" s="50" customFormat="1" ht="15.75">
      <c r="A30" s="349">
        <v>1</v>
      </c>
      <c r="B30" s="347"/>
      <c r="C30" s="347" t="s">
        <v>65</v>
      </c>
      <c r="D30" s="347" t="s">
        <v>66</v>
      </c>
      <c r="E30" s="347" t="s">
        <v>67</v>
      </c>
      <c r="F30" s="349"/>
      <c r="G30" s="349" t="s">
        <v>9</v>
      </c>
      <c r="H30" s="349" t="s">
        <v>68</v>
      </c>
      <c r="I30" s="355">
        <v>3</v>
      </c>
      <c r="J30" s="350">
        <f>351000</f>
        <v>351000</v>
      </c>
      <c r="K30" s="350">
        <f>J30*I30</f>
        <v>1053000</v>
      </c>
      <c r="L30" s="350" t="s">
        <v>286</v>
      </c>
    </row>
    <row r="31" spans="1:12" s="50" customFormat="1" ht="36" customHeight="1">
      <c r="A31" s="349"/>
      <c r="B31" s="347"/>
      <c r="C31" s="347"/>
      <c r="D31" s="347"/>
      <c r="E31" s="347"/>
      <c r="F31" s="349"/>
      <c r="G31" s="349"/>
      <c r="H31" s="349"/>
      <c r="I31" s="356"/>
      <c r="J31" s="354"/>
      <c r="K31" s="354"/>
      <c r="L31" s="354"/>
    </row>
    <row r="32" spans="1:12" s="50" customFormat="1" ht="15.75">
      <c r="A32" s="349">
        <v>2</v>
      </c>
      <c r="B32" s="347"/>
      <c r="C32" s="347" t="s">
        <v>69</v>
      </c>
      <c r="D32" s="347"/>
      <c r="E32" s="347" t="s">
        <v>67</v>
      </c>
      <c r="F32" s="349"/>
      <c r="G32" s="349" t="s">
        <v>9</v>
      </c>
      <c r="H32" s="349" t="s">
        <v>68</v>
      </c>
      <c r="I32" s="355">
        <v>3</v>
      </c>
      <c r="J32" s="350">
        <f>351000</f>
        <v>351000</v>
      </c>
      <c r="K32" s="350">
        <f>J32*I32</f>
        <v>1053000</v>
      </c>
      <c r="L32" s="350" t="s">
        <v>286</v>
      </c>
    </row>
    <row r="33" spans="1:12" s="50" customFormat="1" ht="30.75" customHeight="1">
      <c r="A33" s="349"/>
      <c r="B33" s="347"/>
      <c r="C33" s="347"/>
      <c r="D33" s="347"/>
      <c r="E33" s="347"/>
      <c r="F33" s="349"/>
      <c r="G33" s="349"/>
      <c r="H33" s="349"/>
      <c r="I33" s="356"/>
      <c r="J33" s="354"/>
      <c r="K33" s="354"/>
      <c r="L33" s="354"/>
    </row>
    <row r="34" spans="1:12" ht="28.5" customHeight="1">
      <c r="A34" s="337" t="s">
        <v>38</v>
      </c>
      <c r="B34" s="337"/>
      <c r="C34" s="337"/>
      <c r="D34" s="337"/>
      <c r="E34" s="337"/>
      <c r="F34" s="337"/>
      <c r="G34" s="337"/>
      <c r="H34" s="337"/>
      <c r="I34" s="337"/>
      <c r="J34" s="13">
        <f>SUM(J36:J76)</f>
        <v>1089000</v>
      </c>
      <c r="K34" s="13">
        <f>SUM(K36:K76)</f>
        <v>1089000</v>
      </c>
      <c r="L34" s="13"/>
    </row>
    <row r="35" spans="1:12" ht="28.5" customHeight="1">
      <c r="A35" s="9">
        <v>1</v>
      </c>
      <c r="B35" s="337" t="s">
        <v>70</v>
      </c>
      <c r="C35" s="337"/>
      <c r="D35" s="337"/>
      <c r="E35" s="337"/>
      <c r="F35" s="337"/>
      <c r="G35" s="337"/>
      <c r="H35" s="337"/>
      <c r="I35" s="337"/>
      <c r="J35" s="13"/>
      <c r="K35" s="13"/>
      <c r="L35" s="13"/>
    </row>
    <row r="36" spans="1:12" ht="57.75" customHeight="1">
      <c r="A36" s="349" t="s">
        <v>19</v>
      </c>
      <c r="B36" s="347"/>
      <c r="C36" s="347" t="s">
        <v>71</v>
      </c>
      <c r="D36" s="347" t="s">
        <v>72</v>
      </c>
      <c r="E36" s="10" t="s">
        <v>73</v>
      </c>
      <c r="F36" s="349" t="s">
        <v>9</v>
      </c>
      <c r="G36" s="349"/>
      <c r="H36" s="349" t="s">
        <v>23</v>
      </c>
      <c r="I36" s="349">
        <v>1</v>
      </c>
      <c r="J36" s="350">
        <v>99000</v>
      </c>
      <c r="K36" s="350">
        <f>I36*J36</f>
        <v>99000</v>
      </c>
      <c r="L36" s="358" t="s">
        <v>284</v>
      </c>
    </row>
    <row r="37" spans="1:12" ht="15.75">
      <c r="A37" s="349"/>
      <c r="B37" s="347"/>
      <c r="C37" s="347"/>
      <c r="D37" s="347"/>
      <c r="E37" s="14"/>
      <c r="F37" s="349"/>
      <c r="G37" s="349"/>
      <c r="H37" s="349"/>
      <c r="I37" s="349"/>
      <c r="J37" s="351"/>
      <c r="K37" s="351"/>
      <c r="L37" s="351"/>
    </row>
    <row r="38" spans="1:12" ht="42" customHeight="1">
      <c r="A38" s="349"/>
      <c r="B38" s="347"/>
      <c r="C38" s="347"/>
      <c r="D38" s="347"/>
      <c r="E38" s="10" t="s">
        <v>74</v>
      </c>
      <c r="F38" s="349"/>
      <c r="G38" s="349"/>
      <c r="H38" s="349"/>
      <c r="I38" s="349"/>
      <c r="J38" s="351"/>
      <c r="K38" s="351"/>
      <c r="L38" s="351"/>
    </row>
    <row r="39" spans="1:12" ht="15.75">
      <c r="A39" s="349"/>
      <c r="B39" s="347"/>
      <c r="C39" s="347"/>
      <c r="D39" s="347"/>
      <c r="E39" s="14"/>
      <c r="F39" s="349"/>
      <c r="G39" s="349"/>
      <c r="H39" s="349"/>
      <c r="I39" s="349"/>
      <c r="J39" s="351"/>
      <c r="K39" s="351"/>
      <c r="L39" s="351"/>
    </row>
    <row r="40" spans="1:12" ht="26.25" customHeight="1">
      <c r="A40" s="349"/>
      <c r="B40" s="347"/>
      <c r="C40" s="347"/>
      <c r="D40" s="347"/>
      <c r="E40" s="10" t="s">
        <v>49</v>
      </c>
      <c r="F40" s="349"/>
      <c r="G40" s="349"/>
      <c r="H40" s="349"/>
      <c r="I40" s="349"/>
      <c r="J40" s="352"/>
      <c r="K40" s="352"/>
      <c r="L40" s="352"/>
    </row>
    <row r="41" spans="1:12" ht="72.75" customHeight="1">
      <c r="A41" s="349" t="s">
        <v>20</v>
      </c>
      <c r="B41" s="347"/>
      <c r="C41" s="347" t="s">
        <v>75</v>
      </c>
      <c r="D41" s="347" t="s">
        <v>76</v>
      </c>
      <c r="E41" s="10" t="s">
        <v>77</v>
      </c>
      <c r="F41" s="349" t="s">
        <v>9</v>
      </c>
      <c r="G41" s="349"/>
      <c r="H41" s="349" t="s">
        <v>23</v>
      </c>
      <c r="I41" s="349">
        <v>1</v>
      </c>
      <c r="J41" s="350">
        <v>99000</v>
      </c>
      <c r="K41" s="350">
        <f>I41*J41</f>
        <v>99000</v>
      </c>
      <c r="L41" s="358" t="s">
        <v>284</v>
      </c>
    </row>
    <row r="42" spans="1:12" ht="15.75">
      <c r="A42" s="349"/>
      <c r="B42" s="347"/>
      <c r="C42" s="347"/>
      <c r="D42" s="347"/>
      <c r="E42" s="14"/>
      <c r="F42" s="349"/>
      <c r="G42" s="349"/>
      <c r="H42" s="349"/>
      <c r="I42" s="349"/>
      <c r="J42" s="351"/>
      <c r="K42" s="351"/>
      <c r="L42" s="351"/>
    </row>
    <row r="43" spans="1:12" ht="24" customHeight="1">
      <c r="A43" s="349"/>
      <c r="B43" s="347"/>
      <c r="C43" s="347"/>
      <c r="D43" s="347"/>
      <c r="E43" s="10" t="s">
        <v>78</v>
      </c>
      <c r="F43" s="349"/>
      <c r="G43" s="349"/>
      <c r="H43" s="349"/>
      <c r="I43" s="349"/>
      <c r="J43" s="352"/>
      <c r="K43" s="352"/>
      <c r="L43" s="352"/>
    </row>
    <row r="44" spans="1:12" ht="26.25" customHeight="1">
      <c r="A44" s="9">
        <v>2</v>
      </c>
      <c r="B44" s="337" t="s">
        <v>79</v>
      </c>
      <c r="C44" s="337"/>
      <c r="D44" s="337"/>
      <c r="E44" s="337"/>
      <c r="F44" s="337"/>
      <c r="G44" s="337"/>
      <c r="H44" s="337"/>
      <c r="I44" s="337"/>
      <c r="J44" s="13"/>
      <c r="K44" s="13"/>
      <c r="L44" s="13"/>
    </row>
    <row r="45" spans="1:12" ht="62.25" customHeight="1">
      <c r="A45" s="349" t="s">
        <v>24</v>
      </c>
      <c r="B45" s="347"/>
      <c r="C45" s="347" t="s">
        <v>80</v>
      </c>
      <c r="D45" s="347" t="s">
        <v>81</v>
      </c>
      <c r="E45" s="10" t="s">
        <v>82</v>
      </c>
      <c r="F45" s="349" t="s">
        <v>9</v>
      </c>
      <c r="G45" s="349"/>
      <c r="H45" s="349" t="s">
        <v>23</v>
      </c>
      <c r="I45" s="349">
        <v>1</v>
      </c>
      <c r="J45" s="350">
        <v>99000</v>
      </c>
      <c r="K45" s="350">
        <f>I45*J45</f>
        <v>99000</v>
      </c>
      <c r="L45" s="358" t="s">
        <v>284</v>
      </c>
    </row>
    <row r="46" spans="1:12" ht="15.75">
      <c r="A46" s="349"/>
      <c r="B46" s="347"/>
      <c r="C46" s="347"/>
      <c r="D46" s="347"/>
      <c r="E46" s="14"/>
      <c r="F46" s="349"/>
      <c r="G46" s="349"/>
      <c r="H46" s="349"/>
      <c r="I46" s="349"/>
      <c r="J46" s="351"/>
      <c r="K46" s="351"/>
      <c r="L46" s="351"/>
    </row>
    <row r="47" spans="1:12" ht="44.25" customHeight="1">
      <c r="A47" s="349"/>
      <c r="B47" s="347"/>
      <c r="C47" s="347"/>
      <c r="D47" s="347"/>
      <c r="E47" s="10" t="s">
        <v>74</v>
      </c>
      <c r="F47" s="349"/>
      <c r="G47" s="349"/>
      <c r="H47" s="349"/>
      <c r="I47" s="349"/>
      <c r="J47" s="351"/>
      <c r="K47" s="351"/>
      <c r="L47" s="351"/>
    </row>
    <row r="48" spans="1:12" ht="15.75">
      <c r="A48" s="349"/>
      <c r="B48" s="347"/>
      <c r="C48" s="347"/>
      <c r="D48" s="347"/>
      <c r="E48" s="14"/>
      <c r="F48" s="349"/>
      <c r="G48" s="349"/>
      <c r="H48" s="349"/>
      <c r="I48" s="349"/>
      <c r="J48" s="351"/>
      <c r="K48" s="351"/>
      <c r="L48" s="351"/>
    </row>
    <row r="49" spans="1:12" ht="24" customHeight="1">
      <c r="A49" s="349"/>
      <c r="B49" s="347"/>
      <c r="C49" s="347"/>
      <c r="D49" s="347"/>
      <c r="E49" s="10" t="s">
        <v>49</v>
      </c>
      <c r="F49" s="349"/>
      <c r="G49" s="349"/>
      <c r="H49" s="349"/>
      <c r="I49" s="349"/>
      <c r="J49" s="352"/>
      <c r="K49" s="352"/>
      <c r="L49" s="352"/>
    </row>
    <row r="50" spans="1:12" ht="64.5" customHeight="1">
      <c r="A50" s="349" t="s">
        <v>37</v>
      </c>
      <c r="B50" s="347"/>
      <c r="C50" s="347" t="s">
        <v>83</v>
      </c>
      <c r="D50" s="347" t="s">
        <v>84</v>
      </c>
      <c r="E50" s="10" t="s">
        <v>85</v>
      </c>
      <c r="F50" s="349" t="s">
        <v>9</v>
      </c>
      <c r="G50" s="349"/>
      <c r="H50" s="349" t="s">
        <v>23</v>
      </c>
      <c r="I50" s="349">
        <v>1</v>
      </c>
      <c r="J50" s="350">
        <v>99000</v>
      </c>
      <c r="K50" s="350">
        <f>I50*J50</f>
        <v>99000</v>
      </c>
      <c r="L50" s="358" t="s">
        <v>284</v>
      </c>
    </row>
    <row r="51" spans="1:12" ht="15.75">
      <c r="A51" s="349"/>
      <c r="B51" s="347"/>
      <c r="C51" s="347"/>
      <c r="D51" s="347"/>
      <c r="E51" s="14"/>
      <c r="F51" s="349"/>
      <c r="G51" s="349"/>
      <c r="H51" s="349"/>
      <c r="I51" s="349"/>
      <c r="J51" s="351"/>
      <c r="K51" s="351"/>
      <c r="L51" s="351"/>
    </row>
    <row r="52" spans="1:12" ht="27.75" customHeight="1">
      <c r="A52" s="349"/>
      <c r="B52" s="347"/>
      <c r="C52" s="347"/>
      <c r="D52" s="347"/>
      <c r="E52" s="10" t="s">
        <v>49</v>
      </c>
      <c r="F52" s="349"/>
      <c r="G52" s="349"/>
      <c r="H52" s="349"/>
      <c r="I52" s="349"/>
      <c r="J52" s="352"/>
      <c r="K52" s="352"/>
      <c r="L52" s="352"/>
    </row>
    <row r="53" spans="1:12" ht="26.25" customHeight="1">
      <c r="A53" s="9">
        <v>3</v>
      </c>
      <c r="B53" s="337" t="s">
        <v>86</v>
      </c>
      <c r="C53" s="337"/>
      <c r="D53" s="337"/>
      <c r="E53" s="337"/>
      <c r="F53" s="337"/>
      <c r="G53" s="337"/>
      <c r="H53" s="337"/>
      <c r="I53" s="337"/>
      <c r="J53" s="13"/>
      <c r="K53" s="13"/>
      <c r="L53" s="13"/>
    </row>
    <row r="54" spans="1:12" ht="60.75" customHeight="1">
      <c r="A54" s="349" t="s">
        <v>25</v>
      </c>
      <c r="B54" s="347"/>
      <c r="C54" s="347" t="s">
        <v>87</v>
      </c>
      <c r="D54" s="347" t="s">
        <v>88</v>
      </c>
      <c r="E54" s="10" t="s">
        <v>89</v>
      </c>
      <c r="F54" s="349" t="s">
        <v>9</v>
      </c>
      <c r="G54" s="349"/>
      <c r="H54" s="349" t="s">
        <v>23</v>
      </c>
      <c r="I54" s="349">
        <v>1</v>
      </c>
      <c r="J54" s="350">
        <v>99000</v>
      </c>
      <c r="K54" s="350">
        <f>I54*J54</f>
        <v>99000</v>
      </c>
      <c r="L54" s="358" t="s">
        <v>284</v>
      </c>
    </row>
    <row r="55" spans="1:12" ht="15.75">
      <c r="A55" s="349"/>
      <c r="B55" s="347"/>
      <c r="C55" s="347"/>
      <c r="D55" s="347"/>
      <c r="E55" s="14"/>
      <c r="F55" s="349"/>
      <c r="G55" s="349"/>
      <c r="H55" s="349"/>
      <c r="I55" s="349"/>
      <c r="J55" s="351"/>
      <c r="K55" s="351"/>
      <c r="L55" s="351"/>
    </row>
    <row r="56" spans="1:12" ht="41.25" customHeight="1">
      <c r="A56" s="349"/>
      <c r="B56" s="347"/>
      <c r="C56" s="347"/>
      <c r="D56" s="347"/>
      <c r="E56" s="10" t="s">
        <v>74</v>
      </c>
      <c r="F56" s="349"/>
      <c r="G56" s="349"/>
      <c r="H56" s="349"/>
      <c r="I56" s="349"/>
      <c r="J56" s="351"/>
      <c r="K56" s="351"/>
      <c r="L56" s="351"/>
    </row>
    <row r="57" spans="1:12" ht="15.75">
      <c r="A57" s="349"/>
      <c r="B57" s="347"/>
      <c r="C57" s="347"/>
      <c r="D57" s="347"/>
      <c r="E57" s="14"/>
      <c r="F57" s="349"/>
      <c r="G57" s="349"/>
      <c r="H57" s="349"/>
      <c r="I57" s="349"/>
      <c r="J57" s="351"/>
      <c r="K57" s="351"/>
      <c r="L57" s="351"/>
    </row>
    <row r="58" spans="1:12" ht="24" customHeight="1">
      <c r="A58" s="349"/>
      <c r="B58" s="347"/>
      <c r="C58" s="347"/>
      <c r="D58" s="347"/>
      <c r="E58" s="10" t="s">
        <v>49</v>
      </c>
      <c r="F58" s="349"/>
      <c r="G58" s="349"/>
      <c r="H58" s="349"/>
      <c r="I58" s="349"/>
      <c r="J58" s="352"/>
      <c r="K58" s="352"/>
      <c r="L58" s="352"/>
    </row>
    <row r="59" spans="1:12" ht="97.5" customHeight="1">
      <c r="A59" s="8" t="s">
        <v>26</v>
      </c>
      <c r="B59" s="10"/>
      <c r="C59" s="17" t="s">
        <v>90</v>
      </c>
      <c r="D59" s="17" t="s">
        <v>91</v>
      </c>
      <c r="E59" s="10" t="s">
        <v>92</v>
      </c>
      <c r="F59" s="8" t="s">
        <v>9</v>
      </c>
      <c r="G59" s="8"/>
      <c r="H59" s="8" t="s">
        <v>23</v>
      </c>
      <c r="I59" s="8">
        <v>1</v>
      </c>
      <c r="J59" s="16">
        <v>99000</v>
      </c>
      <c r="K59" s="16">
        <f>I59*J59</f>
        <v>99000</v>
      </c>
      <c r="L59" s="47" t="s">
        <v>284</v>
      </c>
    </row>
    <row r="60" spans="1:12" ht="24" customHeight="1">
      <c r="A60" s="9">
        <v>4</v>
      </c>
      <c r="B60" s="337" t="s">
        <v>93</v>
      </c>
      <c r="C60" s="337"/>
      <c r="D60" s="337"/>
      <c r="E60" s="337"/>
      <c r="F60" s="337"/>
      <c r="G60" s="337"/>
      <c r="H60" s="337"/>
      <c r="I60" s="337"/>
      <c r="J60" s="13"/>
      <c r="K60" s="13"/>
      <c r="L60" s="13"/>
    </row>
    <row r="61" spans="1:12" ht="78" customHeight="1">
      <c r="A61" s="349" t="s">
        <v>27</v>
      </c>
      <c r="B61" s="347"/>
      <c r="C61" s="353" t="s">
        <v>94</v>
      </c>
      <c r="D61" s="353" t="s">
        <v>95</v>
      </c>
      <c r="E61" s="10" t="s">
        <v>96</v>
      </c>
      <c r="F61" s="349" t="s">
        <v>9</v>
      </c>
      <c r="G61" s="349"/>
      <c r="H61" s="349" t="s">
        <v>23</v>
      </c>
      <c r="I61" s="349">
        <v>1</v>
      </c>
      <c r="J61" s="350">
        <v>99000</v>
      </c>
      <c r="K61" s="350">
        <f>I61*J61</f>
        <v>99000</v>
      </c>
      <c r="L61" s="350" t="s">
        <v>284</v>
      </c>
    </row>
    <row r="62" spans="1:12" ht="39" customHeight="1">
      <c r="A62" s="349"/>
      <c r="B62" s="347"/>
      <c r="C62" s="353"/>
      <c r="D62" s="353"/>
      <c r="E62" s="10" t="s">
        <v>74</v>
      </c>
      <c r="F62" s="349"/>
      <c r="G62" s="349"/>
      <c r="H62" s="349"/>
      <c r="I62" s="349"/>
      <c r="J62" s="351"/>
      <c r="K62" s="351"/>
      <c r="L62" s="351"/>
    </row>
    <row r="63" spans="1:12" ht="28.5" customHeight="1">
      <c r="A63" s="349"/>
      <c r="B63" s="347"/>
      <c r="C63" s="353"/>
      <c r="D63" s="353"/>
      <c r="E63" s="10" t="s">
        <v>49</v>
      </c>
      <c r="F63" s="349"/>
      <c r="G63" s="349"/>
      <c r="H63" s="349"/>
      <c r="I63" s="349"/>
      <c r="J63" s="352"/>
      <c r="K63" s="352"/>
      <c r="L63" s="352"/>
    </row>
    <row r="64" spans="1:12" ht="63.75" customHeight="1">
      <c r="A64" s="349" t="s">
        <v>62</v>
      </c>
      <c r="B64" s="347"/>
      <c r="C64" s="353" t="s">
        <v>97</v>
      </c>
      <c r="D64" s="353" t="s">
        <v>98</v>
      </c>
      <c r="E64" s="10" t="s">
        <v>99</v>
      </c>
      <c r="F64" s="349" t="s">
        <v>9</v>
      </c>
      <c r="G64" s="349"/>
      <c r="H64" s="349" t="s">
        <v>23</v>
      </c>
      <c r="I64" s="349">
        <v>1</v>
      </c>
      <c r="J64" s="350">
        <v>99000</v>
      </c>
      <c r="K64" s="350">
        <f>I64*J64</f>
        <v>99000</v>
      </c>
      <c r="L64" s="350" t="s">
        <v>284</v>
      </c>
    </row>
    <row r="65" spans="1:12" ht="32.25" customHeight="1">
      <c r="A65" s="349"/>
      <c r="B65" s="347"/>
      <c r="C65" s="353"/>
      <c r="D65" s="353"/>
      <c r="E65" s="10" t="s">
        <v>287</v>
      </c>
      <c r="F65" s="349"/>
      <c r="G65" s="349"/>
      <c r="H65" s="349"/>
      <c r="I65" s="349"/>
      <c r="J65" s="352"/>
      <c r="K65" s="352"/>
      <c r="L65" s="352"/>
    </row>
    <row r="66" spans="1:12" ht="24" customHeight="1">
      <c r="A66" s="9">
        <v>5</v>
      </c>
      <c r="B66" s="337" t="s">
        <v>100</v>
      </c>
      <c r="C66" s="337"/>
      <c r="D66" s="337"/>
      <c r="E66" s="337"/>
      <c r="F66" s="337"/>
      <c r="G66" s="337"/>
      <c r="H66" s="337"/>
      <c r="I66" s="337"/>
      <c r="J66" s="13"/>
      <c r="K66" s="13"/>
      <c r="L66" s="13"/>
    </row>
    <row r="67" spans="1:12" ht="60" customHeight="1">
      <c r="A67" s="349" t="s">
        <v>28</v>
      </c>
      <c r="B67" s="347"/>
      <c r="C67" s="353" t="s">
        <v>101</v>
      </c>
      <c r="D67" s="353" t="s">
        <v>102</v>
      </c>
      <c r="E67" s="10" t="s">
        <v>103</v>
      </c>
      <c r="F67" s="349" t="s">
        <v>9</v>
      </c>
      <c r="G67" s="349"/>
      <c r="H67" s="349" t="s">
        <v>23</v>
      </c>
      <c r="I67" s="349">
        <v>1</v>
      </c>
      <c r="J67" s="350">
        <v>99000</v>
      </c>
      <c r="K67" s="350">
        <f>I67*J67</f>
        <v>99000</v>
      </c>
      <c r="L67" s="358" t="s">
        <v>284</v>
      </c>
    </row>
    <row r="68" spans="1:12" ht="44.25" customHeight="1">
      <c r="A68" s="349"/>
      <c r="B68" s="347"/>
      <c r="C68" s="353"/>
      <c r="D68" s="353"/>
      <c r="E68" s="10" t="s">
        <v>74</v>
      </c>
      <c r="F68" s="349"/>
      <c r="G68" s="349"/>
      <c r="H68" s="349"/>
      <c r="I68" s="349"/>
      <c r="J68" s="351"/>
      <c r="K68" s="351"/>
      <c r="L68" s="351"/>
    </row>
    <row r="69" spans="1:12" ht="38.25" customHeight="1">
      <c r="A69" s="349"/>
      <c r="B69" s="347"/>
      <c r="C69" s="353"/>
      <c r="D69" s="353"/>
      <c r="E69" s="10" t="s">
        <v>49</v>
      </c>
      <c r="F69" s="349"/>
      <c r="G69" s="349"/>
      <c r="H69" s="349"/>
      <c r="I69" s="349"/>
      <c r="J69" s="352"/>
      <c r="K69" s="352"/>
      <c r="L69" s="352"/>
    </row>
    <row r="70" spans="1:12" ht="62.25" customHeight="1">
      <c r="A70" s="349" t="s">
        <v>29</v>
      </c>
      <c r="B70" s="347"/>
      <c r="C70" s="353" t="s">
        <v>104</v>
      </c>
      <c r="D70" s="353" t="s">
        <v>105</v>
      </c>
      <c r="E70" s="10" t="s">
        <v>106</v>
      </c>
      <c r="F70" s="349" t="s">
        <v>9</v>
      </c>
      <c r="G70" s="349"/>
      <c r="H70" s="349" t="s">
        <v>23</v>
      </c>
      <c r="I70" s="349">
        <v>1</v>
      </c>
      <c r="J70" s="350">
        <v>99000</v>
      </c>
      <c r="K70" s="350">
        <f>I70*J70</f>
        <v>99000</v>
      </c>
      <c r="L70" s="350" t="s">
        <v>284</v>
      </c>
    </row>
    <row r="71" spans="1:12" ht="66.75" customHeight="1">
      <c r="A71" s="349"/>
      <c r="B71" s="347"/>
      <c r="C71" s="353"/>
      <c r="D71" s="353"/>
      <c r="E71" s="10" t="s">
        <v>49</v>
      </c>
      <c r="F71" s="349"/>
      <c r="G71" s="349"/>
      <c r="H71" s="349"/>
      <c r="I71" s="349"/>
      <c r="J71" s="352"/>
      <c r="K71" s="352"/>
      <c r="L71" s="352"/>
    </row>
    <row r="72" spans="1:12" ht="25.5" customHeight="1">
      <c r="A72" s="9">
        <v>6</v>
      </c>
      <c r="B72" s="337" t="s">
        <v>107</v>
      </c>
      <c r="C72" s="337"/>
      <c r="D72" s="337"/>
      <c r="E72" s="337"/>
      <c r="F72" s="337"/>
      <c r="G72" s="337"/>
      <c r="H72" s="337"/>
      <c r="I72" s="337"/>
      <c r="J72" s="13"/>
      <c r="K72" s="13"/>
      <c r="L72" s="13"/>
    </row>
    <row r="73" spans="1:12" ht="23.25" customHeight="1">
      <c r="A73" s="349" t="s">
        <v>30</v>
      </c>
      <c r="B73" s="347"/>
      <c r="C73" s="353" t="s">
        <v>108</v>
      </c>
      <c r="D73" s="353" t="s">
        <v>109</v>
      </c>
      <c r="E73" s="10" t="s">
        <v>110</v>
      </c>
      <c r="F73" s="349" t="s">
        <v>9</v>
      </c>
      <c r="G73" s="349"/>
      <c r="H73" s="349" t="s">
        <v>23</v>
      </c>
      <c r="I73" s="349">
        <v>1</v>
      </c>
      <c r="J73" s="350">
        <v>99000</v>
      </c>
      <c r="K73" s="350">
        <f>I73*J73</f>
        <v>99000</v>
      </c>
      <c r="L73" s="350" t="s">
        <v>284</v>
      </c>
    </row>
    <row r="74" spans="1:12" ht="57" customHeight="1">
      <c r="A74" s="349"/>
      <c r="B74" s="347"/>
      <c r="C74" s="353"/>
      <c r="D74" s="353"/>
      <c r="E74" s="10" t="s">
        <v>111</v>
      </c>
      <c r="F74" s="349"/>
      <c r="G74" s="349"/>
      <c r="H74" s="349"/>
      <c r="I74" s="349"/>
      <c r="J74" s="351"/>
      <c r="K74" s="351"/>
      <c r="L74" s="351"/>
    </row>
    <row r="75" spans="1:12" ht="90.75" customHeight="1">
      <c r="A75" s="349"/>
      <c r="B75" s="347"/>
      <c r="C75" s="353"/>
      <c r="D75" s="353"/>
      <c r="E75" s="10" t="s">
        <v>112</v>
      </c>
      <c r="F75" s="349"/>
      <c r="G75" s="349"/>
      <c r="H75" s="349"/>
      <c r="I75" s="349"/>
      <c r="J75" s="351"/>
      <c r="K75" s="351"/>
      <c r="L75" s="351"/>
    </row>
    <row r="76" spans="1:12" ht="30.75" customHeight="1">
      <c r="A76" s="349"/>
      <c r="B76" s="347"/>
      <c r="C76" s="353"/>
      <c r="D76" s="353"/>
      <c r="E76" s="10" t="s">
        <v>49</v>
      </c>
      <c r="F76" s="349"/>
      <c r="G76" s="349"/>
      <c r="H76" s="349"/>
      <c r="I76" s="349"/>
      <c r="J76" s="352"/>
      <c r="K76" s="352"/>
      <c r="L76" s="352"/>
    </row>
    <row r="77" spans="1:11" ht="26.25" customHeight="1">
      <c r="A77" s="7"/>
      <c r="B77" s="340" t="s">
        <v>299</v>
      </c>
      <c r="C77" s="340"/>
      <c r="D77" s="340"/>
      <c r="E77" s="340"/>
      <c r="F77" s="340"/>
      <c r="G77" s="340"/>
      <c r="H77" s="340"/>
      <c r="I77" s="340"/>
      <c r="J77" s="340"/>
      <c r="K77" s="340"/>
    </row>
  </sheetData>
  <sheetProtection/>
  <mergeCells count="205">
    <mergeCell ref="L73:L76"/>
    <mergeCell ref="K50:K52"/>
    <mergeCell ref="L23:L26"/>
    <mergeCell ref="L30:L31"/>
    <mergeCell ref="B77:K77"/>
    <mergeCell ref="L45:L49"/>
    <mergeCell ref="L50:L52"/>
    <mergeCell ref="L54:L58"/>
    <mergeCell ref="L61:L63"/>
    <mergeCell ref="L64:L65"/>
    <mergeCell ref="L67:L69"/>
    <mergeCell ref="L70:L71"/>
    <mergeCell ref="A1:D1"/>
    <mergeCell ref="C5:C6"/>
    <mergeCell ref="D5:D6"/>
    <mergeCell ref="E5:E6"/>
    <mergeCell ref="A5:A6"/>
    <mergeCell ref="L5:L6"/>
    <mergeCell ref="F11:F13"/>
    <mergeCell ref="G11:G13"/>
    <mergeCell ref="L32:L33"/>
    <mergeCell ref="L36:L40"/>
    <mergeCell ref="L41:L43"/>
    <mergeCell ref="B9:E9"/>
    <mergeCell ref="B10:E10"/>
    <mergeCell ref="L11:L13"/>
    <mergeCell ref="L15:L18"/>
    <mergeCell ref="L19:L21"/>
    <mergeCell ref="J11:J13"/>
    <mergeCell ref="D11:D13"/>
    <mergeCell ref="B5:B6"/>
    <mergeCell ref="A2:K2"/>
    <mergeCell ref="A3:K3"/>
    <mergeCell ref="I5:I6"/>
    <mergeCell ref="H5:H6"/>
    <mergeCell ref="F5:G5"/>
    <mergeCell ref="J5:J6"/>
    <mergeCell ref="K5:K6"/>
    <mergeCell ref="B11:B13"/>
    <mergeCell ref="A19:A21"/>
    <mergeCell ref="B19:B21"/>
    <mergeCell ref="H15:H18"/>
    <mergeCell ref="H19:H21"/>
    <mergeCell ref="G15:G18"/>
    <mergeCell ref="D15:D18"/>
    <mergeCell ref="C19:C21"/>
    <mergeCell ref="F15:F18"/>
    <mergeCell ref="D23:D26"/>
    <mergeCell ref="A11:A13"/>
    <mergeCell ref="I15:I18"/>
    <mergeCell ref="I11:I13"/>
    <mergeCell ref="A15:A18"/>
    <mergeCell ref="B15:B18"/>
    <mergeCell ref="C15:C18"/>
    <mergeCell ref="C11:C13"/>
    <mergeCell ref="H11:H13"/>
    <mergeCell ref="B14:E14"/>
    <mergeCell ref="I23:I26"/>
    <mergeCell ref="B22:E22"/>
    <mergeCell ref="D19:D21"/>
    <mergeCell ref="F19:F21"/>
    <mergeCell ref="A23:A26"/>
    <mergeCell ref="B23:B26"/>
    <mergeCell ref="F23:F26"/>
    <mergeCell ref="G23:G26"/>
    <mergeCell ref="H23:H26"/>
    <mergeCell ref="C23:C26"/>
    <mergeCell ref="G36:G40"/>
    <mergeCell ref="B29:I29"/>
    <mergeCell ref="E30:E31"/>
    <mergeCell ref="F30:F31"/>
    <mergeCell ref="G30:G31"/>
    <mergeCell ref="H30:H31"/>
    <mergeCell ref="D36:D40"/>
    <mergeCell ref="B28:I28"/>
    <mergeCell ref="C32:C33"/>
    <mergeCell ref="H32:H33"/>
    <mergeCell ref="H36:H40"/>
    <mergeCell ref="I36:I40"/>
    <mergeCell ref="G32:G33"/>
    <mergeCell ref="E32:E33"/>
    <mergeCell ref="F32:F33"/>
    <mergeCell ref="F36:F40"/>
    <mergeCell ref="B32:B33"/>
    <mergeCell ref="A41:A43"/>
    <mergeCell ref="I19:I21"/>
    <mergeCell ref="G19:G21"/>
    <mergeCell ref="G41:G43"/>
    <mergeCell ref="H41:H43"/>
    <mergeCell ref="B35:I35"/>
    <mergeCell ref="I41:I43"/>
    <mergeCell ref="B41:B43"/>
    <mergeCell ref="B36:B40"/>
    <mergeCell ref="C36:C40"/>
    <mergeCell ref="I50:I52"/>
    <mergeCell ref="I30:I31"/>
    <mergeCell ref="J32:J33"/>
    <mergeCell ref="I32:I33"/>
    <mergeCell ref="A34:I34"/>
    <mergeCell ref="A36:A40"/>
    <mergeCell ref="B44:I44"/>
    <mergeCell ref="C41:C43"/>
    <mergeCell ref="D41:D43"/>
    <mergeCell ref="F41:F43"/>
    <mergeCell ref="A45:A49"/>
    <mergeCell ref="B45:B49"/>
    <mergeCell ref="K32:K33"/>
    <mergeCell ref="A50:A52"/>
    <mergeCell ref="B50:B52"/>
    <mergeCell ref="I45:I49"/>
    <mergeCell ref="H45:H49"/>
    <mergeCell ref="K36:K40"/>
    <mergeCell ref="K41:K43"/>
    <mergeCell ref="C45:C49"/>
    <mergeCell ref="D45:D49"/>
    <mergeCell ref="F45:F49"/>
    <mergeCell ref="H50:H52"/>
    <mergeCell ref="D50:D52"/>
    <mergeCell ref="A30:A31"/>
    <mergeCell ref="B30:B31"/>
    <mergeCell ref="C30:C31"/>
    <mergeCell ref="D30:D33"/>
    <mergeCell ref="A32:A33"/>
    <mergeCell ref="F50:F52"/>
    <mergeCell ref="K61:K63"/>
    <mergeCell ref="K64:K65"/>
    <mergeCell ref="K54:K58"/>
    <mergeCell ref="C54:C58"/>
    <mergeCell ref="K11:K13"/>
    <mergeCell ref="K15:K18"/>
    <mergeCell ref="K19:K21"/>
    <mergeCell ref="K30:K31"/>
    <mergeCell ref="B53:I53"/>
    <mergeCell ref="K23:K26"/>
    <mergeCell ref="K67:K69"/>
    <mergeCell ref="G67:G69"/>
    <mergeCell ref="B66:I66"/>
    <mergeCell ref="H67:H69"/>
    <mergeCell ref="J61:J63"/>
    <mergeCell ref="J64:J65"/>
    <mergeCell ref="J67:J69"/>
    <mergeCell ref="C61:C63"/>
    <mergeCell ref="F61:F63"/>
    <mergeCell ref="G61:G63"/>
    <mergeCell ref="K45:K49"/>
    <mergeCell ref="J30:J31"/>
    <mergeCell ref="J36:J40"/>
    <mergeCell ref="J41:J43"/>
    <mergeCell ref="J45:J49"/>
    <mergeCell ref="J23:J26"/>
    <mergeCell ref="J54:J58"/>
    <mergeCell ref="J15:J18"/>
    <mergeCell ref="J19:J21"/>
    <mergeCell ref="J50:J52"/>
    <mergeCell ref="J73:J76"/>
    <mergeCell ref="B70:B71"/>
    <mergeCell ref="F70:F71"/>
    <mergeCell ref="C50:C52"/>
    <mergeCell ref="G45:G49"/>
    <mergeCell ref="G50:G52"/>
    <mergeCell ref="A54:A58"/>
    <mergeCell ref="B54:B58"/>
    <mergeCell ref="B60:I60"/>
    <mergeCell ref="A61:A63"/>
    <mergeCell ref="B61:B63"/>
    <mergeCell ref="A73:A76"/>
    <mergeCell ref="D73:D76"/>
    <mergeCell ref="A67:A69"/>
    <mergeCell ref="B67:B69"/>
    <mergeCell ref="C67:C69"/>
    <mergeCell ref="A64:A65"/>
    <mergeCell ref="B64:B65"/>
    <mergeCell ref="C64:C65"/>
    <mergeCell ref="D64:D65"/>
    <mergeCell ref="D70:D71"/>
    <mergeCell ref="C70:C71"/>
    <mergeCell ref="D67:D69"/>
    <mergeCell ref="A70:A71"/>
    <mergeCell ref="G64:G65"/>
    <mergeCell ref="F64:F65"/>
    <mergeCell ref="H73:H76"/>
    <mergeCell ref="I73:I76"/>
    <mergeCell ref="H61:H63"/>
    <mergeCell ref="K70:K71"/>
    <mergeCell ref="J70:J71"/>
    <mergeCell ref="I64:I65"/>
    <mergeCell ref="H64:H65"/>
    <mergeCell ref="I70:I71"/>
    <mergeCell ref="D61:D63"/>
    <mergeCell ref="D54:D58"/>
    <mergeCell ref="F54:F58"/>
    <mergeCell ref="G54:G58"/>
    <mergeCell ref="I61:I63"/>
    <mergeCell ref="H54:H58"/>
    <mergeCell ref="I54:I58"/>
    <mergeCell ref="F67:F69"/>
    <mergeCell ref="K73:K76"/>
    <mergeCell ref="H70:H71"/>
    <mergeCell ref="F73:F76"/>
    <mergeCell ref="G73:G76"/>
    <mergeCell ref="B72:I72"/>
    <mergeCell ref="G70:G71"/>
    <mergeCell ref="I67:I69"/>
    <mergeCell ref="C73:C76"/>
    <mergeCell ref="B73:B76"/>
  </mergeCells>
  <printOptions horizontalCentered="1"/>
  <pageMargins left="0" right="0" top="0.0984251968503937" bottom="0.0984251968503937" header="0.196850393700787" footer="0.196850393700787"/>
  <pageSetup fitToHeight="0"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zoomScale="70" zoomScaleNormal="70" zoomScalePageLayoutView="0" workbookViewId="0" topLeftCell="A1">
      <selection activeCell="A4" sqref="A4:IV4"/>
    </sheetView>
  </sheetViews>
  <sheetFormatPr defaultColWidth="9.140625" defaultRowHeight="15"/>
  <cols>
    <col min="1" max="1" width="6.28125" style="57" customWidth="1"/>
    <col min="2" max="2" width="29.7109375" style="15" customWidth="1"/>
    <col min="3" max="3" width="15.421875" style="15" customWidth="1"/>
    <col min="4" max="4" width="12.8515625" style="15" customWidth="1"/>
    <col min="5" max="5" width="95.57421875" style="15" customWidth="1"/>
    <col min="6" max="6" width="5.8515625" style="15" customWidth="1"/>
    <col min="7" max="7" width="6.421875" style="15" customWidth="1"/>
    <col min="8" max="9" width="9.140625" style="15" customWidth="1"/>
    <col min="10" max="10" width="14.00390625" style="15" customWidth="1"/>
    <col min="11" max="11" width="15.28125" style="15" customWidth="1"/>
    <col min="12" max="12" width="20.7109375" style="15" customWidth="1"/>
    <col min="13" max="16384" width="9.140625" style="15" customWidth="1"/>
  </cols>
  <sheetData>
    <row r="1" spans="1:13" ht="21" customHeight="1">
      <c r="A1" s="367"/>
      <c r="B1" s="367"/>
      <c r="C1" s="367"/>
      <c r="D1" s="367"/>
      <c r="J1" s="105"/>
      <c r="L1" s="159" t="s">
        <v>607</v>
      </c>
      <c r="M1" s="159"/>
    </row>
    <row r="2" spans="1:12" ht="23.25" customHeight="1">
      <c r="A2" s="346" t="str">
        <f>'LS và Địa lý'!A2:I2</f>
        <v>DANH MỤC THIẾT BỊ DẠY HỌC TỐI THIỂU LỚP 7 </v>
      </c>
      <c r="B2" s="346"/>
      <c r="C2" s="346"/>
      <c r="D2" s="346"/>
      <c r="E2" s="346"/>
      <c r="F2" s="346"/>
      <c r="G2" s="346"/>
      <c r="H2" s="346"/>
      <c r="I2" s="346"/>
      <c r="J2" s="346"/>
      <c r="K2" s="346"/>
      <c r="L2" s="346"/>
    </row>
    <row r="3" spans="1:12" ht="23.25" customHeight="1">
      <c r="A3" s="346" t="s">
        <v>114</v>
      </c>
      <c r="B3" s="346"/>
      <c r="C3" s="346"/>
      <c r="D3" s="346"/>
      <c r="E3" s="346"/>
      <c r="F3" s="346"/>
      <c r="G3" s="346"/>
      <c r="H3" s="346"/>
      <c r="I3" s="346"/>
      <c r="J3" s="346"/>
      <c r="K3" s="346"/>
      <c r="L3" s="346"/>
    </row>
    <row r="4" spans="1:12" ht="23.25" customHeight="1" hidden="1">
      <c r="A4" s="68"/>
      <c r="B4" s="70"/>
      <c r="C4" s="70"/>
      <c r="D4" s="70"/>
      <c r="E4" s="70" t="s">
        <v>621</v>
      </c>
      <c r="F4" s="70"/>
      <c r="G4" s="70"/>
      <c r="H4" s="70"/>
      <c r="I4" s="70"/>
      <c r="J4" s="70"/>
      <c r="K4" s="70"/>
      <c r="L4" s="70"/>
    </row>
    <row r="5" spans="1:12" ht="24" customHeight="1">
      <c r="A5" s="359"/>
      <c r="B5" s="359"/>
      <c r="C5" s="359"/>
      <c r="D5" s="359"/>
      <c r="E5" s="359"/>
      <c r="F5" s="359"/>
      <c r="G5" s="359"/>
      <c r="H5" s="359"/>
      <c r="I5" s="359"/>
      <c r="J5" s="359"/>
      <c r="K5" s="359"/>
      <c r="L5" s="359"/>
    </row>
    <row r="6" spans="1:12" ht="42" customHeight="1">
      <c r="A6" s="360" t="s">
        <v>245</v>
      </c>
      <c r="B6" s="360" t="s">
        <v>1</v>
      </c>
      <c r="C6" s="362" t="s">
        <v>2</v>
      </c>
      <c r="D6" s="360" t="s">
        <v>3</v>
      </c>
      <c r="E6" s="362" t="s">
        <v>4</v>
      </c>
      <c r="F6" s="362" t="s">
        <v>12</v>
      </c>
      <c r="G6" s="362"/>
      <c r="H6" s="360" t="s">
        <v>13</v>
      </c>
      <c r="I6" s="360" t="s">
        <v>310</v>
      </c>
      <c r="J6" s="360" t="s">
        <v>248</v>
      </c>
      <c r="K6" s="360" t="s">
        <v>307</v>
      </c>
      <c r="L6" s="370" t="s">
        <v>283</v>
      </c>
    </row>
    <row r="7" spans="1:12" ht="30" customHeight="1">
      <c r="A7" s="361"/>
      <c r="B7" s="361"/>
      <c r="C7" s="362"/>
      <c r="D7" s="361"/>
      <c r="E7" s="362"/>
      <c r="F7" s="12" t="s">
        <v>6</v>
      </c>
      <c r="G7" s="12" t="s">
        <v>7</v>
      </c>
      <c r="H7" s="361"/>
      <c r="I7" s="361"/>
      <c r="J7" s="361"/>
      <c r="K7" s="361"/>
      <c r="L7" s="370"/>
    </row>
    <row r="8" spans="1:12" ht="30" customHeight="1">
      <c r="A8" s="53"/>
      <c r="B8" s="58"/>
      <c r="C8" s="59"/>
      <c r="D8" s="60"/>
      <c r="E8" s="59" t="s">
        <v>301</v>
      </c>
      <c r="F8" s="59"/>
      <c r="G8" s="59"/>
      <c r="H8" s="60"/>
      <c r="I8" s="60"/>
      <c r="J8" s="61"/>
      <c r="K8" s="62">
        <f>K9+K26</f>
        <v>121428000</v>
      </c>
      <c r="L8" s="107"/>
    </row>
    <row r="9" spans="1:12" ht="25.5" customHeight="1">
      <c r="A9" s="12" t="s">
        <v>8</v>
      </c>
      <c r="B9" s="23" t="s">
        <v>288</v>
      </c>
      <c r="C9" s="24"/>
      <c r="D9" s="24"/>
      <c r="E9" s="24"/>
      <c r="F9" s="24"/>
      <c r="G9" s="24"/>
      <c r="H9" s="24"/>
      <c r="I9" s="24"/>
      <c r="J9" s="40">
        <f>SUM(J10:J25)</f>
        <v>52912000</v>
      </c>
      <c r="K9" s="40">
        <f>SUM(K10:K25)</f>
        <v>95478000</v>
      </c>
      <c r="L9" s="40"/>
    </row>
    <row r="10" spans="1:12" ht="102.75" customHeight="1">
      <c r="A10" s="89" t="s">
        <v>300</v>
      </c>
      <c r="B10" s="25"/>
      <c r="C10" s="25" t="s">
        <v>117</v>
      </c>
      <c r="D10" s="25" t="s">
        <v>118</v>
      </c>
      <c r="E10" s="95" t="s">
        <v>352</v>
      </c>
      <c r="F10" s="21" t="s">
        <v>9</v>
      </c>
      <c r="G10" s="21" t="s">
        <v>9</v>
      </c>
      <c r="H10" s="21" t="s">
        <v>119</v>
      </c>
      <c r="I10" s="21">
        <v>7</v>
      </c>
      <c r="J10" s="26">
        <v>1700000</v>
      </c>
      <c r="K10" s="26">
        <f aca="true" t="shared" si="0" ref="K10:K25">I10*J10</f>
        <v>11900000</v>
      </c>
      <c r="L10" s="71"/>
    </row>
    <row r="11" spans="1:12" ht="118.5" customHeight="1">
      <c r="A11" s="21">
        <v>2</v>
      </c>
      <c r="B11" s="25"/>
      <c r="C11" s="25" t="s">
        <v>121</v>
      </c>
      <c r="D11" s="25" t="s">
        <v>122</v>
      </c>
      <c r="E11" s="95" t="s">
        <v>351</v>
      </c>
      <c r="F11" s="21" t="s">
        <v>9</v>
      </c>
      <c r="G11" s="21" t="s">
        <v>9</v>
      </c>
      <c r="H11" s="21" t="s">
        <v>119</v>
      </c>
      <c r="I11" s="21">
        <v>2</v>
      </c>
      <c r="J11" s="26">
        <v>1990000</v>
      </c>
      <c r="K11" s="26">
        <f t="shared" si="0"/>
        <v>3980000</v>
      </c>
      <c r="L11" s="71"/>
    </row>
    <row r="12" spans="1:12" ht="60" customHeight="1">
      <c r="A12" s="21">
        <v>3</v>
      </c>
      <c r="B12" s="25"/>
      <c r="C12" s="25" t="s">
        <v>123</v>
      </c>
      <c r="D12" s="25" t="s">
        <v>120</v>
      </c>
      <c r="E12" s="96" t="s">
        <v>330</v>
      </c>
      <c r="F12" s="21" t="s">
        <v>9</v>
      </c>
      <c r="G12" s="21" t="s">
        <v>9</v>
      </c>
      <c r="H12" s="21" t="s">
        <v>119</v>
      </c>
      <c r="I12" s="21">
        <v>4</v>
      </c>
      <c r="J12" s="26">
        <v>695000</v>
      </c>
      <c r="K12" s="26">
        <f t="shared" si="0"/>
        <v>2780000</v>
      </c>
      <c r="L12" s="71"/>
    </row>
    <row r="13" spans="1:12" ht="96.75" customHeight="1">
      <c r="A13" s="21">
        <v>4</v>
      </c>
      <c r="B13" s="25"/>
      <c r="C13" s="25" t="s">
        <v>124</v>
      </c>
      <c r="D13" s="25" t="s">
        <v>125</v>
      </c>
      <c r="E13" s="25" t="s">
        <v>353</v>
      </c>
      <c r="F13" s="21" t="s">
        <v>9</v>
      </c>
      <c r="G13" s="21" t="s">
        <v>9</v>
      </c>
      <c r="H13" s="21" t="s">
        <v>119</v>
      </c>
      <c r="I13" s="21">
        <v>4</v>
      </c>
      <c r="J13" s="26">
        <v>1210000</v>
      </c>
      <c r="K13" s="26">
        <f t="shared" si="0"/>
        <v>4840000</v>
      </c>
      <c r="L13" s="71"/>
    </row>
    <row r="14" spans="1:12" ht="55.5" customHeight="1">
      <c r="A14" s="21">
        <v>5</v>
      </c>
      <c r="B14" s="25"/>
      <c r="C14" s="25" t="s">
        <v>126</v>
      </c>
      <c r="D14" s="25" t="s">
        <v>127</v>
      </c>
      <c r="E14" s="96" t="s">
        <v>331</v>
      </c>
      <c r="F14" s="21" t="s">
        <v>9</v>
      </c>
      <c r="G14" s="21" t="s">
        <v>9</v>
      </c>
      <c r="H14" s="21" t="s">
        <v>119</v>
      </c>
      <c r="I14" s="21">
        <v>2</v>
      </c>
      <c r="J14" s="26">
        <v>2200000</v>
      </c>
      <c r="K14" s="26">
        <f t="shared" si="0"/>
        <v>4400000</v>
      </c>
      <c r="L14" s="71"/>
    </row>
    <row r="15" spans="1:12" ht="106.5" customHeight="1">
      <c r="A15" s="21">
        <v>6</v>
      </c>
      <c r="B15" s="25"/>
      <c r="C15" s="25" t="s">
        <v>128</v>
      </c>
      <c r="D15" s="25" t="s">
        <v>129</v>
      </c>
      <c r="E15" s="97" t="s">
        <v>332</v>
      </c>
      <c r="F15" s="21" t="s">
        <v>9</v>
      </c>
      <c r="G15" s="21" t="s">
        <v>9</v>
      </c>
      <c r="H15" s="21" t="s">
        <v>119</v>
      </c>
      <c r="I15" s="21">
        <v>2</v>
      </c>
      <c r="J15" s="26">
        <v>250000</v>
      </c>
      <c r="K15" s="26">
        <f t="shared" si="0"/>
        <v>500000</v>
      </c>
      <c r="L15" s="71"/>
    </row>
    <row r="16" spans="1:12" ht="93.75" customHeight="1">
      <c r="A16" s="89">
        <v>7</v>
      </c>
      <c r="B16" s="89"/>
      <c r="C16" s="89" t="s">
        <v>130</v>
      </c>
      <c r="D16" s="89" t="s">
        <v>131</v>
      </c>
      <c r="E16" s="97" t="s">
        <v>333</v>
      </c>
      <c r="F16" s="89" t="s">
        <v>9</v>
      </c>
      <c r="G16" s="89" t="s">
        <v>9</v>
      </c>
      <c r="H16" s="89" t="s">
        <v>119</v>
      </c>
      <c r="I16" s="89">
        <v>1</v>
      </c>
      <c r="J16" s="98">
        <v>28500000</v>
      </c>
      <c r="K16" s="98">
        <f t="shared" si="0"/>
        <v>28500000</v>
      </c>
      <c r="L16" s="98"/>
    </row>
    <row r="17" spans="1:12" ht="48" customHeight="1">
      <c r="A17" s="21">
        <v>8</v>
      </c>
      <c r="B17" s="25"/>
      <c r="C17" s="25" t="s">
        <v>132</v>
      </c>
      <c r="D17" s="25" t="s">
        <v>133</v>
      </c>
      <c r="E17" s="99" t="s">
        <v>593</v>
      </c>
      <c r="F17" s="21" t="s">
        <v>9</v>
      </c>
      <c r="G17" s="21" t="s">
        <v>9</v>
      </c>
      <c r="H17" s="21" t="s">
        <v>119</v>
      </c>
      <c r="I17" s="21">
        <v>2</v>
      </c>
      <c r="J17" s="26">
        <v>3360000</v>
      </c>
      <c r="K17" s="26">
        <f t="shared" si="0"/>
        <v>6720000</v>
      </c>
      <c r="L17" s="71"/>
    </row>
    <row r="18" spans="1:12" ht="57" customHeight="1">
      <c r="A18" s="21">
        <v>9</v>
      </c>
      <c r="B18" s="25"/>
      <c r="C18" s="25" t="s">
        <v>134</v>
      </c>
      <c r="D18" s="25" t="s">
        <v>135</v>
      </c>
      <c r="E18" s="95" t="s">
        <v>592</v>
      </c>
      <c r="F18" s="21" t="s">
        <v>9</v>
      </c>
      <c r="G18" s="21" t="s">
        <v>9</v>
      </c>
      <c r="H18" s="21" t="s">
        <v>119</v>
      </c>
      <c r="I18" s="21">
        <v>1</v>
      </c>
      <c r="J18" s="26">
        <v>3360000</v>
      </c>
      <c r="K18" s="26">
        <f t="shared" si="0"/>
        <v>3360000</v>
      </c>
      <c r="L18" s="71"/>
    </row>
    <row r="19" spans="1:12" ht="44.25" customHeight="1">
      <c r="A19" s="21">
        <v>10</v>
      </c>
      <c r="B19" s="25"/>
      <c r="C19" s="25" t="s">
        <v>136</v>
      </c>
      <c r="D19" s="25" t="s">
        <v>137</v>
      </c>
      <c r="E19" s="95" t="s">
        <v>591</v>
      </c>
      <c r="F19" s="21" t="s">
        <v>9</v>
      </c>
      <c r="G19" s="21" t="s">
        <v>9</v>
      </c>
      <c r="H19" s="21" t="s">
        <v>119</v>
      </c>
      <c r="I19" s="21">
        <v>1</v>
      </c>
      <c r="J19" s="26">
        <v>3150000</v>
      </c>
      <c r="K19" s="26">
        <f t="shared" si="0"/>
        <v>3150000</v>
      </c>
      <c r="L19" s="71"/>
    </row>
    <row r="20" spans="1:12" ht="51" customHeight="1">
      <c r="A20" s="21">
        <v>11</v>
      </c>
      <c r="B20" s="25"/>
      <c r="C20" s="25" t="s">
        <v>138</v>
      </c>
      <c r="D20" s="25" t="s">
        <v>139</v>
      </c>
      <c r="E20" s="19" t="s">
        <v>140</v>
      </c>
      <c r="F20" s="21" t="s">
        <v>9</v>
      </c>
      <c r="G20" s="21" t="s">
        <v>9</v>
      </c>
      <c r="H20" s="21" t="s">
        <v>119</v>
      </c>
      <c r="I20" s="21">
        <v>2</v>
      </c>
      <c r="J20" s="26">
        <v>320000</v>
      </c>
      <c r="K20" s="26">
        <f t="shared" si="0"/>
        <v>640000</v>
      </c>
      <c r="L20" s="71"/>
    </row>
    <row r="21" spans="1:12" ht="60" customHeight="1">
      <c r="A21" s="21">
        <v>12</v>
      </c>
      <c r="B21" s="25"/>
      <c r="C21" s="25" t="s">
        <v>141</v>
      </c>
      <c r="D21" s="25" t="s">
        <v>142</v>
      </c>
      <c r="E21" s="96" t="s">
        <v>334</v>
      </c>
      <c r="F21" s="21" t="s">
        <v>9</v>
      </c>
      <c r="G21" s="21" t="s">
        <v>9</v>
      </c>
      <c r="H21" s="21" t="s">
        <v>119</v>
      </c>
      <c r="I21" s="21">
        <v>4</v>
      </c>
      <c r="J21" s="26">
        <v>550000</v>
      </c>
      <c r="K21" s="26">
        <f t="shared" si="0"/>
        <v>2200000</v>
      </c>
      <c r="L21" s="71"/>
    </row>
    <row r="22" spans="1:12" ht="113.25" customHeight="1">
      <c r="A22" s="21">
        <v>13</v>
      </c>
      <c r="B22" s="25"/>
      <c r="C22" s="25" t="s">
        <v>143</v>
      </c>
      <c r="D22" s="25" t="s">
        <v>144</v>
      </c>
      <c r="E22" s="95" t="s">
        <v>335</v>
      </c>
      <c r="F22" s="21" t="s">
        <v>9</v>
      </c>
      <c r="G22" s="21" t="s">
        <v>9</v>
      </c>
      <c r="H22" s="21" t="s">
        <v>10</v>
      </c>
      <c r="I22" s="21">
        <v>4</v>
      </c>
      <c r="J22" s="26">
        <v>1575000</v>
      </c>
      <c r="K22" s="26">
        <f t="shared" si="0"/>
        <v>6300000</v>
      </c>
      <c r="L22" s="71"/>
    </row>
    <row r="23" spans="1:12" ht="60.75" customHeight="1">
      <c r="A23" s="21">
        <v>14</v>
      </c>
      <c r="B23" s="25"/>
      <c r="C23" s="25" t="s">
        <v>145</v>
      </c>
      <c r="D23" s="25" t="s">
        <v>146</v>
      </c>
      <c r="E23" s="19" t="s">
        <v>147</v>
      </c>
      <c r="F23" s="21" t="s">
        <v>9</v>
      </c>
      <c r="G23" s="21" t="s">
        <v>9</v>
      </c>
      <c r="H23" s="21" t="s">
        <v>119</v>
      </c>
      <c r="I23" s="21">
        <v>4</v>
      </c>
      <c r="J23" s="26">
        <v>50000</v>
      </c>
      <c r="K23" s="26">
        <f t="shared" si="0"/>
        <v>200000</v>
      </c>
      <c r="L23" s="71"/>
    </row>
    <row r="24" spans="1:12" ht="50.25">
      <c r="A24" s="21">
        <v>15</v>
      </c>
      <c r="B24" s="25"/>
      <c r="C24" s="25" t="s">
        <v>148</v>
      </c>
      <c r="D24" s="25" t="s">
        <v>149</v>
      </c>
      <c r="E24" s="19" t="s">
        <v>320</v>
      </c>
      <c r="F24" s="21" t="s">
        <v>9</v>
      </c>
      <c r="G24" s="21" t="s">
        <v>9</v>
      </c>
      <c r="H24" s="21" t="s">
        <v>119</v>
      </c>
      <c r="I24" s="21">
        <v>4</v>
      </c>
      <c r="J24" s="26">
        <v>52000</v>
      </c>
      <c r="K24" s="26">
        <f t="shared" si="0"/>
        <v>208000</v>
      </c>
      <c r="L24" s="71"/>
    </row>
    <row r="25" spans="1:12" ht="80.25" customHeight="1">
      <c r="A25" s="21">
        <v>16</v>
      </c>
      <c r="B25" s="25"/>
      <c r="C25" s="25" t="s">
        <v>150</v>
      </c>
      <c r="D25" s="25" t="s">
        <v>151</v>
      </c>
      <c r="E25" s="25" t="s">
        <v>152</v>
      </c>
      <c r="F25" s="21"/>
      <c r="G25" s="21" t="s">
        <v>9</v>
      </c>
      <c r="H25" s="21" t="s">
        <v>119</v>
      </c>
      <c r="I25" s="21">
        <v>4</v>
      </c>
      <c r="J25" s="26">
        <v>3950000</v>
      </c>
      <c r="K25" s="26">
        <f t="shared" si="0"/>
        <v>15800000</v>
      </c>
      <c r="L25" s="71"/>
    </row>
    <row r="26" spans="1:12" ht="36.75" customHeight="1">
      <c r="A26" s="12" t="s">
        <v>11</v>
      </c>
      <c r="B26" s="372" t="s">
        <v>317</v>
      </c>
      <c r="C26" s="373"/>
      <c r="D26" s="373"/>
      <c r="E26" s="374"/>
      <c r="F26" s="27"/>
      <c r="G26" s="27"/>
      <c r="H26" s="27"/>
      <c r="I26" s="27"/>
      <c r="J26" s="155">
        <f>SUM(J28:J38)</f>
        <v>7710000</v>
      </c>
      <c r="K26" s="155">
        <f>SUM(K28:K38)</f>
        <v>25950000</v>
      </c>
      <c r="L26" s="108"/>
    </row>
    <row r="27" spans="1:12" ht="26.25" customHeight="1">
      <c r="A27" s="21"/>
      <c r="B27" s="27" t="s">
        <v>154</v>
      </c>
      <c r="C27" s="27"/>
      <c r="D27" s="27"/>
      <c r="E27" s="27"/>
      <c r="F27" s="27"/>
      <c r="G27" s="27"/>
      <c r="H27" s="27"/>
      <c r="I27" s="27"/>
      <c r="J27" s="29"/>
      <c r="K27" s="29"/>
      <c r="L27" s="109"/>
    </row>
    <row r="28" spans="1:12" ht="28.5" customHeight="1">
      <c r="A28" s="12">
        <v>1</v>
      </c>
      <c r="B28" s="27" t="s">
        <v>155</v>
      </c>
      <c r="C28" s="27"/>
      <c r="D28" s="27"/>
      <c r="E28" s="27"/>
      <c r="F28" s="27"/>
      <c r="G28" s="27"/>
      <c r="H28" s="27"/>
      <c r="I28" s="28"/>
      <c r="J28" s="29"/>
      <c r="K28" s="29"/>
      <c r="L28" s="109"/>
    </row>
    <row r="29" spans="1:12" ht="107.25" customHeight="1">
      <c r="A29" s="89" t="s">
        <v>19</v>
      </c>
      <c r="B29" s="89"/>
      <c r="C29" s="89" t="s">
        <v>156</v>
      </c>
      <c r="D29" s="89" t="s">
        <v>157</v>
      </c>
      <c r="E29" s="148" t="s">
        <v>336</v>
      </c>
      <c r="F29" s="89" t="s">
        <v>9</v>
      </c>
      <c r="G29" s="89" t="s">
        <v>9</v>
      </c>
      <c r="H29" s="89" t="s">
        <v>10</v>
      </c>
      <c r="I29" s="89">
        <v>3</v>
      </c>
      <c r="J29" s="149">
        <v>4890000</v>
      </c>
      <c r="K29" s="149">
        <f>I29*J29</f>
        <v>14670000</v>
      </c>
      <c r="L29" s="149"/>
    </row>
    <row r="30" spans="1:12" ht="24" customHeight="1">
      <c r="A30" s="12">
        <v>2</v>
      </c>
      <c r="B30" s="27" t="s">
        <v>153</v>
      </c>
      <c r="C30" s="27"/>
      <c r="D30" s="27"/>
      <c r="E30" s="27"/>
      <c r="F30" s="27"/>
      <c r="G30" s="27"/>
      <c r="H30" s="27"/>
      <c r="I30" s="28"/>
      <c r="J30" s="29"/>
      <c r="K30" s="29"/>
      <c r="L30" s="109"/>
    </row>
    <row r="31" spans="1:12" ht="159" customHeight="1">
      <c r="A31" s="21" t="s">
        <v>24</v>
      </c>
      <c r="B31" s="25"/>
      <c r="C31" s="25" t="s">
        <v>158</v>
      </c>
      <c r="D31" s="25" t="s">
        <v>159</v>
      </c>
      <c r="E31" s="96" t="s">
        <v>337</v>
      </c>
      <c r="F31" s="21" t="s">
        <v>9</v>
      </c>
      <c r="G31" s="21" t="s">
        <v>9</v>
      </c>
      <c r="H31" s="21" t="s">
        <v>10</v>
      </c>
      <c r="I31" s="21">
        <v>4</v>
      </c>
      <c r="J31" s="26">
        <v>350000</v>
      </c>
      <c r="K31" s="26">
        <f>I31*J31</f>
        <v>1400000</v>
      </c>
      <c r="L31" s="71"/>
    </row>
    <row r="32" spans="1:12" ht="46.5" customHeight="1">
      <c r="A32" s="363" t="s">
        <v>37</v>
      </c>
      <c r="B32" s="368"/>
      <c r="C32" s="368" t="s">
        <v>160</v>
      </c>
      <c r="D32" s="368" t="s">
        <v>161</v>
      </c>
      <c r="E32" s="25" t="s">
        <v>162</v>
      </c>
      <c r="F32" s="21" t="s">
        <v>9</v>
      </c>
      <c r="G32" s="21" t="s">
        <v>9</v>
      </c>
      <c r="H32" s="21" t="s">
        <v>163</v>
      </c>
      <c r="I32" s="21">
        <v>1</v>
      </c>
      <c r="J32" s="364">
        <v>990000</v>
      </c>
      <c r="K32" s="364">
        <f>J32*I33</f>
        <v>3960000</v>
      </c>
      <c r="L32" s="90"/>
    </row>
    <row r="33" spans="1:12" ht="67.5" customHeight="1">
      <c r="A33" s="363"/>
      <c r="B33" s="369"/>
      <c r="C33" s="369"/>
      <c r="D33" s="369"/>
      <c r="E33" s="25" t="s">
        <v>164</v>
      </c>
      <c r="F33" s="21" t="s">
        <v>9</v>
      </c>
      <c r="G33" s="21" t="s">
        <v>9</v>
      </c>
      <c r="H33" s="21" t="s">
        <v>10</v>
      </c>
      <c r="I33" s="21">
        <v>4</v>
      </c>
      <c r="J33" s="365"/>
      <c r="K33" s="365"/>
      <c r="L33" s="91"/>
    </row>
    <row r="34" spans="1:12" ht="75.75" customHeight="1">
      <c r="A34" s="21" t="s">
        <v>354</v>
      </c>
      <c r="B34" s="25"/>
      <c r="C34" s="25" t="s">
        <v>165</v>
      </c>
      <c r="D34" s="25" t="s">
        <v>166</v>
      </c>
      <c r="E34" s="95" t="s">
        <v>338</v>
      </c>
      <c r="F34" s="21" t="s">
        <v>9</v>
      </c>
      <c r="G34" s="21" t="s">
        <v>9</v>
      </c>
      <c r="H34" s="21" t="s">
        <v>10</v>
      </c>
      <c r="I34" s="21">
        <v>4</v>
      </c>
      <c r="J34" s="88">
        <f>465000</f>
        <v>465000</v>
      </c>
      <c r="K34" s="88">
        <f>I34*J34</f>
        <v>1860000</v>
      </c>
      <c r="L34" s="87"/>
    </row>
    <row r="35" spans="1:12" ht="39.75" customHeight="1">
      <c r="A35" s="12">
        <v>3</v>
      </c>
      <c r="B35" s="27" t="s">
        <v>167</v>
      </c>
      <c r="C35" s="27"/>
      <c r="D35" s="27"/>
      <c r="E35" s="27"/>
      <c r="F35" s="27"/>
      <c r="G35" s="21"/>
      <c r="H35" s="21"/>
      <c r="I35" s="21"/>
      <c r="J35" s="29"/>
      <c r="K35" s="29"/>
      <c r="L35" s="109"/>
    </row>
    <row r="36" spans="1:12" ht="89.25" customHeight="1">
      <c r="A36" s="21" t="s">
        <v>25</v>
      </c>
      <c r="B36" s="25"/>
      <c r="C36" s="25" t="s">
        <v>168</v>
      </c>
      <c r="D36" s="25" t="s">
        <v>169</v>
      </c>
      <c r="E36" s="25" t="s">
        <v>339</v>
      </c>
      <c r="F36" s="21" t="s">
        <v>9</v>
      </c>
      <c r="G36" s="21" t="s">
        <v>9</v>
      </c>
      <c r="H36" s="21" t="s">
        <v>10</v>
      </c>
      <c r="I36" s="21">
        <v>4</v>
      </c>
      <c r="J36" s="88">
        <v>735000</v>
      </c>
      <c r="K36" s="88">
        <f>I36*J36</f>
        <v>2940000</v>
      </c>
      <c r="L36" s="157"/>
    </row>
    <row r="37" spans="1:12" ht="89.25" customHeight="1">
      <c r="A37" s="89" t="s">
        <v>26</v>
      </c>
      <c r="B37" s="247"/>
      <c r="C37" s="247" t="s">
        <v>170</v>
      </c>
      <c r="D37" s="247" t="s">
        <v>171</v>
      </c>
      <c r="E37" s="247" t="s">
        <v>340</v>
      </c>
      <c r="F37" s="89" t="s">
        <v>9</v>
      </c>
      <c r="G37" s="89" t="s">
        <v>9</v>
      </c>
      <c r="H37" s="89" t="s">
        <v>10</v>
      </c>
      <c r="I37" s="89">
        <v>4</v>
      </c>
      <c r="J37" s="248">
        <v>280000</v>
      </c>
      <c r="K37" s="248">
        <f>I37*J37</f>
        <v>1120000</v>
      </c>
      <c r="L37" s="149"/>
    </row>
    <row r="38" spans="1:12" s="249" customFormat="1" ht="60" customHeight="1">
      <c r="A38" s="250"/>
      <c r="B38" s="371" t="s">
        <v>601</v>
      </c>
      <c r="C38" s="371"/>
      <c r="D38" s="371"/>
      <c r="E38" s="251"/>
      <c r="F38" s="250"/>
      <c r="G38" s="250"/>
      <c r="H38" s="250"/>
      <c r="I38" s="250"/>
      <c r="J38" s="252"/>
      <c r="K38" s="252"/>
      <c r="L38" s="253"/>
    </row>
    <row r="39" spans="1:12" ht="89.25" customHeight="1">
      <c r="A39" s="110"/>
      <c r="B39" s="244"/>
      <c r="C39" s="244"/>
      <c r="D39" s="244"/>
      <c r="E39" s="244"/>
      <c r="F39" s="110"/>
      <c r="G39" s="110"/>
      <c r="H39" s="110"/>
      <c r="I39" s="110"/>
      <c r="J39" s="245"/>
      <c r="K39" s="245"/>
      <c r="L39" s="246"/>
    </row>
    <row r="40" spans="1:11" s="20" customFormat="1" ht="27.75" customHeight="1">
      <c r="A40" s="156"/>
      <c r="B40" s="366"/>
      <c r="C40" s="366"/>
      <c r="D40" s="366"/>
      <c r="E40" s="366"/>
      <c r="F40" s="366"/>
      <c r="G40" s="366"/>
      <c r="H40" s="366"/>
      <c r="I40" s="366"/>
      <c r="J40" s="366"/>
      <c r="K40" s="366"/>
    </row>
  </sheetData>
  <sheetProtection/>
  <mergeCells count="24">
    <mergeCell ref="B38:D38"/>
    <mergeCell ref="D32:D33"/>
    <mergeCell ref="F6:G6"/>
    <mergeCell ref="D6:D7"/>
    <mergeCell ref="B26:E26"/>
    <mergeCell ref="B32:B33"/>
    <mergeCell ref="B40:K40"/>
    <mergeCell ref="A1:D1"/>
    <mergeCell ref="A6:A7"/>
    <mergeCell ref="A3:L3"/>
    <mergeCell ref="A2:L2"/>
    <mergeCell ref="K6:K7"/>
    <mergeCell ref="C32:C33"/>
    <mergeCell ref="L6:L7"/>
    <mergeCell ref="I6:I7"/>
    <mergeCell ref="E6:E7"/>
    <mergeCell ref="A5:L5"/>
    <mergeCell ref="H6:H7"/>
    <mergeCell ref="C6:C7"/>
    <mergeCell ref="B6:B7"/>
    <mergeCell ref="J6:J7"/>
    <mergeCell ref="A32:A33"/>
    <mergeCell ref="K32:K33"/>
    <mergeCell ref="J32:J33"/>
  </mergeCells>
  <printOptions/>
  <pageMargins left="0.5" right="0.3" top="0.5" bottom="0.5" header="0.196850393700787" footer="0.196850393700787"/>
  <pageSetup fitToHeight="0" fitToWidth="1" horizontalDpi="600" verticalDpi="600" orientation="landscape" paperSize="9" scale="5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17"/>
  <sheetViews>
    <sheetView zoomScale="80" zoomScaleNormal="80" zoomScalePageLayoutView="0" workbookViewId="0" topLeftCell="A1">
      <selection activeCell="A4" sqref="A4:IV4"/>
    </sheetView>
  </sheetViews>
  <sheetFormatPr defaultColWidth="9.140625" defaultRowHeight="15"/>
  <cols>
    <col min="1" max="1" width="6.28125" style="2" customWidth="1"/>
    <col min="2" max="2" width="9.140625" style="2" customWidth="1"/>
    <col min="3" max="3" width="11.7109375" style="2" customWidth="1"/>
    <col min="4" max="4" width="18.7109375" style="2" customWidth="1"/>
    <col min="5" max="5" width="44.7109375" style="2" customWidth="1"/>
    <col min="6" max="6" width="7.421875" style="2" customWidth="1"/>
    <col min="7" max="7" width="7.140625" style="2" customWidth="1"/>
    <col min="8" max="8" width="9.140625" style="2" customWidth="1"/>
    <col min="9" max="9" width="9.8515625" style="2" customWidth="1"/>
    <col min="10" max="11" width="13.28125" style="2" customWidth="1"/>
    <col min="12" max="12" width="19.7109375" style="2" customWidth="1"/>
    <col min="13" max="16384" width="9.140625" style="2" customWidth="1"/>
  </cols>
  <sheetData>
    <row r="1" spans="1:12" ht="15.75">
      <c r="A1" s="383"/>
      <c r="B1" s="383"/>
      <c r="C1" s="383"/>
      <c r="D1" s="383"/>
      <c r="J1" s="3"/>
      <c r="K1" s="348" t="s">
        <v>608</v>
      </c>
      <c r="L1" s="348"/>
    </row>
    <row r="2" spans="1:12" ht="23.25" customHeight="1">
      <c r="A2" s="346" t="str">
        <f>'4.KHTN'!A2</f>
        <v>DANH MỤC THIẾT BỊ DẠY HỌC TỐI THIỂU LỚP 7 </v>
      </c>
      <c r="B2" s="346"/>
      <c r="C2" s="346"/>
      <c r="D2" s="346"/>
      <c r="E2" s="346"/>
      <c r="F2" s="346"/>
      <c r="G2" s="346"/>
      <c r="H2" s="346"/>
      <c r="I2" s="346"/>
      <c r="J2" s="346"/>
      <c r="K2" s="346"/>
      <c r="L2" s="346"/>
    </row>
    <row r="3" spans="1:12" ht="17.25" customHeight="1">
      <c r="A3" s="346" t="s">
        <v>302</v>
      </c>
      <c r="B3" s="346"/>
      <c r="C3" s="346"/>
      <c r="D3" s="346"/>
      <c r="E3" s="346"/>
      <c r="F3" s="346"/>
      <c r="G3" s="346"/>
      <c r="H3" s="346"/>
      <c r="I3" s="346"/>
      <c r="J3" s="346"/>
      <c r="K3" s="346"/>
      <c r="L3" s="346"/>
    </row>
    <row r="4" spans="1:12" ht="18.75" customHeight="1" hidden="1">
      <c r="A4" s="68"/>
      <c r="B4" s="69"/>
      <c r="C4" s="335" t="str">
        <f>'2.LSDL- Đly phan theo Lop'!C4:K4</f>
        <v>(Kèm theo Quyết định số:   1143 /QĐ-UBND ngày   28 tháng 6 năm 2024 của Chủ tịch UBND tỉnh Lạng Sơn)</v>
      </c>
      <c r="D4" s="335"/>
      <c r="E4" s="335"/>
      <c r="F4" s="335"/>
      <c r="G4" s="335"/>
      <c r="H4" s="335"/>
      <c r="I4" s="335"/>
      <c r="J4" s="335"/>
      <c r="K4" s="335"/>
      <c r="L4" s="70"/>
    </row>
    <row r="5" spans="1:12" ht="18.75" customHeight="1">
      <c r="A5" s="68"/>
      <c r="B5" s="69"/>
      <c r="C5" s="237"/>
      <c r="D5" s="237"/>
      <c r="E5" s="335"/>
      <c r="F5" s="335"/>
      <c r="G5" s="335"/>
      <c r="H5" s="335"/>
      <c r="I5" s="335"/>
      <c r="J5" s="237"/>
      <c r="K5" s="237"/>
      <c r="L5" s="70"/>
    </row>
    <row r="6" spans="1:12" ht="18" customHeight="1">
      <c r="A6" s="345"/>
      <c r="B6" s="345"/>
      <c r="C6" s="345"/>
      <c r="D6" s="345"/>
      <c r="E6" s="345"/>
      <c r="F6" s="345"/>
      <c r="G6" s="345"/>
      <c r="H6" s="345"/>
      <c r="I6" s="345"/>
      <c r="J6" s="345"/>
      <c r="K6" s="345"/>
      <c r="L6" s="345"/>
    </row>
    <row r="7" spans="1:12" ht="39.75" customHeight="1">
      <c r="A7" s="375" t="s">
        <v>245</v>
      </c>
      <c r="B7" s="380" t="s">
        <v>1</v>
      </c>
      <c r="C7" s="380" t="s">
        <v>2</v>
      </c>
      <c r="D7" s="380" t="s">
        <v>3</v>
      </c>
      <c r="E7" s="380" t="s">
        <v>173</v>
      </c>
      <c r="F7" s="380" t="s">
        <v>5</v>
      </c>
      <c r="G7" s="380"/>
      <c r="H7" s="375" t="s">
        <v>13</v>
      </c>
      <c r="I7" s="377" t="s">
        <v>309</v>
      </c>
      <c r="J7" s="378" t="s">
        <v>248</v>
      </c>
      <c r="K7" s="377" t="s">
        <v>307</v>
      </c>
      <c r="L7" s="339" t="s">
        <v>283</v>
      </c>
    </row>
    <row r="8" spans="1:12" ht="25.5" customHeight="1">
      <c r="A8" s="376"/>
      <c r="B8" s="380"/>
      <c r="C8" s="380"/>
      <c r="D8" s="380"/>
      <c r="E8" s="380"/>
      <c r="F8" s="30" t="s">
        <v>6</v>
      </c>
      <c r="G8" s="30" t="s">
        <v>7</v>
      </c>
      <c r="H8" s="376"/>
      <c r="I8" s="376"/>
      <c r="J8" s="379"/>
      <c r="K8" s="379"/>
      <c r="L8" s="339"/>
    </row>
    <row r="9" spans="1:12" ht="23.25" customHeight="1">
      <c r="A9" s="54"/>
      <c r="B9" s="30"/>
      <c r="C9" s="30"/>
      <c r="D9" s="30"/>
      <c r="E9" s="52" t="s">
        <v>301</v>
      </c>
      <c r="F9" s="30"/>
      <c r="G9" s="30"/>
      <c r="H9" s="54"/>
      <c r="I9" s="54"/>
      <c r="J9" s="55"/>
      <c r="K9" s="63">
        <f>K10+K12</f>
        <v>5890000</v>
      </c>
      <c r="L9" s="56"/>
    </row>
    <row r="10" spans="1:12" ht="26.25" customHeight="1">
      <c r="A10" s="9" t="s">
        <v>8</v>
      </c>
      <c r="B10" s="338" t="s">
        <v>16</v>
      </c>
      <c r="C10" s="338"/>
      <c r="D10" s="338"/>
      <c r="E10" s="338"/>
      <c r="F10" s="338"/>
      <c r="G10" s="338"/>
      <c r="H10" s="338"/>
      <c r="I10" s="338"/>
      <c r="J10" s="31">
        <f>SUM(J11:J11)</f>
        <v>410000</v>
      </c>
      <c r="K10" s="31">
        <f>SUM(K11:K11)</f>
        <v>820000</v>
      </c>
      <c r="L10" s="31"/>
    </row>
    <row r="11" spans="1:12" ht="64.5" customHeight="1">
      <c r="A11" s="8">
        <v>1</v>
      </c>
      <c r="B11" s="10"/>
      <c r="C11" s="10" t="s">
        <v>177</v>
      </c>
      <c r="D11" s="10" t="s">
        <v>178</v>
      </c>
      <c r="E11" s="10" t="s">
        <v>179</v>
      </c>
      <c r="F11" s="8" t="s">
        <v>9</v>
      </c>
      <c r="G11" s="8" t="s">
        <v>9</v>
      </c>
      <c r="H11" s="8" t="s">
        <v>21</v>
      </c>
      <c r="I11" s="8">
        <v>2</v>
      </c>
      <c r="J11" s="22">
        <v>410000</v>
      </c>
      <c r="K11" s="22">
        <f>I11*J11</f>
        <v>820000</v>
      </c>
      <c r="L11" s="22"/>
    </row>
    <row r="12" spans="1:12" ht="24" customHeight="1">
      <c r="A12" s="73" t="s">
        <v>11</v>
      </c>
      <c r="B12" s="338" t="s">
        <v>187</v>
      </c>
      <c r="C12" s="338"/>
      <c r="D12" s="338"/>
      <c r="E12" s="338"/>
      <c r="F12" s="338"/>
      <c r="G12" s="338"/>
      <c r="H12" s="338"/>
      <c r="I12" s="338"/>
      <c r="J12" s="32">
        <f>SUM(J13:J16)</f>
        <v>2955000</v>
      </c>
      <c r="K12" s="32">
        <f>SUM(K13:K16)</f>
        <v>5070000</v>
      </c>
      <c r="L12" s="32"/>
    </row>
    <row r="13" spans="1:12" ht="21.75" customHeight="1">
      <c r="A13" s="9">
        <v>1</v>
      </c>
      <c r="B13" s="381" t="s">
        <v>188</v>
      </c>
      <c r="C13" s="382"/>
      <c r="D13" s="10"/>
      <c r="E13" s="10"/>
      <c r="F13" s="9"/>
      <c r="G13" s="8"/>
      <c r="H13" s="8"/>
      <c r="I13" s="8"/>
      <c r="J13" s="22"/>
      <c r="K13" s="22"/>
      <c r="L13" s="22"/>
    </row>
    <row r="14" spans="1:12" ht="119.25" customHeight="1">
      <c r="A14" s="80" t="s">
        <v>19</v>
      </c>
      <c r="B14" s="81"/>
      <c r="C14" s="81" t="s">
        <v>189</v>
      </c>
      <c r="D14" s="81" t="s">
        <v>190</v>
      </c>
      <c r="E14" s="81" t="s">
        <v>341</v>
      </c>
      <c r="F14" s="80" t="s">
        <v>9</v>
      </c>
      <c r="G14" s="80" t="s">
        <v>9</v>
      </c>
      <c r="H14" s="80" t="s">
        <v>182</v>
      </c>
      <c r="I14" s="93">
        <v>10</v>
      </c>
      <c r="J14" s="92">
        <v>235000</v>
      </c>
      <c r="K14" s="92">
        <f>I14*J14</f>
        <v>2350000</v>
      </c>
      <c r="L14" s="92"/>
    </row>
    <row r="15" spans="1:12" ht="21" customHeight="1">
      <c r="A15" s="9">
        <v>2</v>
      </c>
      <c r="B15" s="46" t="s">
        <v>194</v>
      </c>
      <c r="C15" s="46"/>
      <c r="D15" s="46"/>
      <c r="E15" s="46"/>
      <c r="F15" s="9"/>
      <c r="G15" s="9"/>
      <c r="H15" s="9"/>
      <c r="I15" s="9"/>
      <c r="J15" s="33"/>
      <c r="K15" s="33"/>
      <c r="L15" s="33"/>
    </row>
    <row r="16" spans="1:12" ht="157.5" customHeight="1">
      <c r="A16" s="80">
        <v>2.1</v>
      </c>
      <c r="B16" s="81"/>
      <c r="C16" s="81" t="s">
        <v>193</v>
      </c>
      <c r="D16" s="81"/>
      <c r="E16" s="74" t="s">
        <v>594</v>
      </c>
      <c r="F16" s="80" t="s">
        <v>9</v>
      </c>
      <c r="G16" s="80" t="s">
        <v>9</v>
      </c>
      <c r="H16" s="80" t="s">
        <v>10</v>
      </c>
      <c r="I16" s="8">
        <v>1</v>
      </c>
      <c r="J16" s="22">
        <v>2720000</v>
      </c>
      <c r="K16" s="22">
        <f>I16*J16</f>
        <v>2720000</v>
      </c>
      <c r="L16" s="22"/>
    </row>
    <row r="17" spans="1:11" ht="27.75" customHeight="1">
      <c r="A17" s="7"/>
      <c r="B17" s="340" t="s">
        <v>298</v>
      </c>
      <c r="C17" s="340"/>
      <c r="D17" s="340"/>
      <c r="E17" s="340"/>
      <c r="F17" s="340"/>
      <c r="G17" s="340"/>
      <c r="H17" s="340"/>
      <c r="I17" s="340"/>
      <c r="J17" s="340"/>
      <c r="K17" s="340"/>
    </row>
  </sheetData>
  <sheetProtection/>
  <mergeCells count="22">
    <mergeCell ref="K1:L1"/>
    <mergeCell ref="E5:I5"/>
    <mergeCell ref="B10:I10"/>
    <mergeCell ref="A1:D1"/>
    <mergeCell ref="A7:A8"/>
    <mergeCell ref="B7:B8"/>
    <mergeCell ref="L7:L8"/>
    <mergeCell ref="F7:G7"/>
    <mergeCell ref="B12:I12"/>
    <mergeCell ref="A2:L2"/>
    <mergeCell ref="D7:D8"/>
    <mergeCell ref="A6:L6"/>
    <mergeCell ref="C4:K4"/>
    <mergeCell ref="A3:L3"/>
    <mergeCell ref="E7:E8"/>
    <mergeCell ref="B17:K17"/>
    <mergeCell ref="H7:H8"/>
    <mergeCell ref="I7:I8"/>
    <mergeCell ref="J7:J8"/>
    <mergeCell ref="K7:K8"/>
    <mergeCell ref="C7:C8"/>
    <mergeCell ref="B13:C13"/>
  </mergeCells>
  <printOptions/>
  <pageMargins left="0.5" right="0.3" top="0.5" bottom="0.5" header="0.196850393700787" footer="0.196850393700787"/>
  <pageSetup fitToHeight="0" fitToWidth="1" horizontalDpi="600" verticalDpi="600" orientation="landscape" paperSize="9" scale="81" r:id="rId2"/>
  <drawing r:id="rId1"/>
</worksheet>
</file>

<file path=xl/worksheets/sheet16.xml><?xml version="1.0" encoding="utf-8"?>
<worksheet xmlns="http://schemas.openxmlformats.org/spreadsheetml/2006/main" xmlns:r="http://schemas.openxmlformats.org/officeDocument/2006/relationships">
  <dimension ref="A1:L18"/>
  <sheetViews>
    <sheetView zoomScale="85" zoomScaleNormal="85" zoomScalePageLayoutView="0" workbookViewId="0" topLeftCell="A1">
      <selection activeCell="A4" sqref="A4:IV4"/>
    </sheetView>
  </sheetViews>
  <sheetFormatPr defaultColWidth="9.140625" defaultRowHeight="15"/>
  <cols>
    <col min="1" max="1" width="6.28125" style="15" customWidth="1"/>
    <col min="2" max="2" width="7.7109375" style="15" customWidth="1"/>
    <col min="3" max="3" width="11.7109375" style="15" customWidth="1"/>
    <col min="4" max="4" width="22.28125" style="15" customWidth="1"/>
    <col min="5" max="5" width="52.28125" style="15" customWidth="1"/>
    <col min="6" max="6" width="7.421875" style="15" customWidth="1"/>
    <col min="7" max="7" width="7.140625" style="15" customWidth="1"/>
    <col min="8" max="8" width="10.421875" style="15" customWidth="1"/>
    <col min="9" max="9" width="8.00390625" style="15" customWidth="1"/>
    <col min="10" max="10" width="11.57421875" style="15" customWidth="1"/>
    <col min="11" max="11" width="13.140625" style="15" customWidth="1"/>
    <col min="12" max="12" width="10.28125" style="15" customWidth="1"/>
    <col min="13" max="16384" width="9.140625" style="15" customWidth="1"/>
  </cols>
  <sheetData>
    <row r="1" spans="1:11" ht="15.75">
      <c r="A1" s="367"/>
      <c r="B1" s="367"/>
      <c r="C1" s="367"/>
      <c r="D1" s="367"/>
      <c r="J1" s="111"/>
      <c r="K1" s="159" t="s">
        <v>609</v>
      </c>
    </row>
    <row r="2" spans="1:12" ht="23.25" customHeight="1">
      <c r="A2" s="346" t="str">
        <f>'4.KHTN'!A2</f>
        <v>DANH MỤC THIẾT BỊ DẠY HỌC TỐI THIỂU LỚP 7 </v>
      </c>
      <c r="B2" s="346"/>
      <c r="C2" s="346"/>
      <c r="D2" s="346"/>
      <c r="E2" s="346"/>
      <c r="F2" s="346"/>
      <c r="G2" s="346"/>
      <c r="H2" s="346"/>
      <c r="I2" s="346"/>
      <c r="J2" s="346"/>
      <c r="K2" s="346"/>
      <c r="L2" s="346"/>
    </row>
    <row r="3" spans="1:12" ht="17.25" customHeight="1">
      <c r="A3" s="346" t="s">
        <v>303</v>
      </c>
      <c r="B3" s="346"/>
      <c r="C3" s="346"/>
      <c r="D3" s="346"/>
      <c r="E3" s="346"/>
      <c r="F3" s="346"/>
      <c r="G3" s="346"/>
      <c r="H3" s="346"/>
      <c r="I3" s="346"/>
      <c r="J3" s="346"/>
      <c r="K3" s="346"/>
      <c r="L3" s="346"/>
    </row>
    <row r="4" spans="1:12" ht="18.75" customHeight="1" hidden="1">
      <c r="A4" s="68"/>
      <c r="B4" s="69"/>
      <c r="C4" s="335" t="str">
        <f>'5.GDTC Phân theo trường'!C4:K4</f>
        <v>(Kèm theo Quyết định số:   1143 /QĐ-UBND ngày   28 tháng 6 năm 2024 của Chủ tịch UBND tỉnh Lạng Sơn)</v>
      </c>
      <c r="D4" s="335"/>
      <c r="E4" s="335"/>
      <c r="F4" s="335"/>
      <c r="G4" s="335"/>
      <c r="H4" s="335"/>
      <c r="I4" s="335"/>
      <c r="J4" s="335"/>
      <c r="K4" s="335"/>
      <c r="L4" s="70"/>
    </row>
    <row r="5" spans="1:12" ht="15.75" customHeight="1">
      <c r="A5" s="359"/>
      <c r="B5" s="359"/>
      <c r="C5" s="359"/>
      <c r="D5" s="359"/>
      <c r="E5" s="359"/>
      <c r="F5" s="359"/>
      <c r="G5" s="359"/>
      <c r="H5" s="359"/>
      <c r="I5" s="359"/>
      <c r="J5" s="359"/>
      <c r="K5" s="359"/>
      <c r="L5" s="359"/>
    </row>
    <row r="6" spans="1:12" ht="37.5" customHeight="1">
      <c r="A6" s="360" t="s">
        <v>245</v>
      </c>
      <c r="B6" s="362" t="s">
        <v>1</v>
      </c>
      <c r="C6" s="362" t="s">
        <v>2</v>
      </c>
      <c r="D6" s="362" t="s">
        <v>3</v>
      </c>
      <c r="E6" s="362" t="s">
        <v>173</v>
      </c>
      <c r="F6" s="362" t="s">
        <v>5</v>
      </c>
      <c r="G6" s="362"/>
      <c r="H6" s="360" t="s">
        <v>13</v>
      </c>
      <c r="I6" s="360" t="s">
        <v>310</v>
      </c>
      <c r="J6" s="360" t="s">
        <v>248</v>
      </c>
      <c r="K6" s="360" t="s">
        <v>307</v>
      </c>
      <c r="L6" s="370" t="s">
        <v>283</v>
      </c>
    </row>
    <row r="7" spans="1:12" ht="35.25" customHeight="1">
      <c r="A7" s="361"/>
      <c r="B7" s="362"/>
      <c r="C7" s="362"/>
      <c r="D7" s="362"/>
      <c r="E7" s="362"/>
      <c r="F7" s="12" t="s">
        <v>6</v>
      </c>
      <c r="G7" s="12" t="s">
        <v>7</v>
      </c>
      <c r="H7" s="361"/>
      <c r="I7" s="361"/>
      <c r="J7" s="361"/>
      <c r="K7" s="361"/>
      <c r="L7" s="370"/>
    </row>
    <row r="8" spans="1:12" ht="21" customHeight="1">
      <c r="A8" s="53"/>
      <c r="B8" s="12"/>
      <c r="C8" s="12"/>
      <c r="D8" s="12"/>
      <c r="E8" s="12" t="s">
        <v>301</v>
      </c>
      <c r="F8" s="12"/>
      <c r="G8" s="12"/>
      <c r="H8" s="53"/>
      <c r="I8" s="53"/>
      <c r="J8" s="53"/>
      <c r="K8" s="158">
        <f>K9+K12+K15</f>
        <v>3610000</v>
      </c>
      <c r="L8" s="112"/>
    </row>
    <row r="9" spans="1:12" ht="26.25" customHeight="1">
      <c r="A9" s="12" t="s">
        <v>8</v>
      </c>
      <c r="B9" s="384" t="s">
        <v>16</v>
      </c>
      <c r="C9" s="384"/>
      <c r="D9" s="384"/>
      <c r="E9" s="384"/>
      <c r="F9" s="384"/>
      <c r="G9" s="384"/>
      <c r="H9" s="384"/>
      <c r="I9" s="384"/>
      <c r="J9" s="113">
        <f>SUM(J10:J11)</f>
        <v>518000</v>
      </c>
      <c r="K9" s="113">
        <f>SUM(K10:K11)</f>
        <v>680000</v>
      </c>
      <c r="L9" s="114"/>
    </row>
    <row r="10" spans="1:12" ht="57.75" customHeight="1">
      <c r="A10" s="21">
        <v>1</v>
      </c>
      <c r="B10" s="25"/>
      <c r="C10" s="25" t="s">
        <v>174</v>
      </c>
      <c r="D10" s="25" t="s">
        <v>175</v>
      </c>
      <c r="E10" s="25" t="s">
        <v>176</v>
      </c>
      <c r="F10" s="21" t="s">
        <v>9</v>
      </c>
      <c r="G10" s="21" t="s">
        <v>9</v>
      </c>
      <c r="H10" s="21" t="s">
        <v>21</v>
      </c>
      <c r="I10" s="21">
        <v>10</v>
      </c>
      <c r="J10" s="26">
        <v>18000</v>
      </c>
      <c r="K10" s="26">
        <f>I10*J10</f>
        <v>180000</v>
      </c>
      <c r="L10" s="26"/>
    </row>
    <row r="11" spans="1:12" ht="46.5" customHeight="1">
      <c r="A11" s="21">
        <v>3</v>
      </c>
      <c r="B11" s="25"/>
      <c r="C11" s="25" t="s">
        <v>180</v>
      </c>
      <c r="D11" s="25" t="s">
        <v>318</v>
      </c>
      <c r="E11" s="25" t="s">
        <v>181</v>
      </c>
      <c r="F11" s="21" t="s">
        <v>9</v>
      </c>
      <c r="G11" s="21" t="s">
        <v>9</v>
      </c>
      <c r="H11" s="21" t="s">
        <v>182</v>
      </c>
      <c r="I11" s="21">
        <v>1</v>
      </c>
      <c r="J11" s="26">
        <f>500000</f>
        <v>500000</v>
      </c>
      <c r="K11" s="26">
        <f>I11*J11</f>
        <v>500000</v>
      </c>
      <c r="L11" s="26"/>
    </row>
    <row r="12" spans="1:12" ht="23.25" customHeight="1">
      <c r="A12" s="12" t="s">
        <v>11</v>
      </c>
      <c r="B12" s="384" t="s">
        <v>183</v>
      </c>
      <c r="C12" s="384"/>
      <c r="D12" s="384"/>
      <c r="E12" s="384"/>
      <c r="F12" s="384"/>
      <c r="G12" s="384"/>
      <c r="H12" s="384"/>
      <c r="I12" s="384"/>
      <c r="J12" s="115">
        <f>SUM(J14:J14)</f>
        <v>530000</v>
      </c>
      <c r="K12" s="115">
        <f>SUM(K14:K14)</f>
        <v>530000</v>
      </c>
      <c r="L12" s="115"/>
    </row>
    <row r="13" spans="1:12" ht="19.5" customHeight="1">
      <c r="A13" s="12">
        <v>1</v>
      </c>
      <c r="B13" s="372" t="s">
        <v>184</v>
      </c>
      <c r="C13" s="374"/>
      <c r="D13" s="25"/>
      <c r="E13" s="25"/>
      <c r="F13" s="12"/>
      <c r="G13" s="21"/>
      <c r="H13" s="21"/>
      <c r="I13" s="21"/>
      <c r="J13" s="26"/>
      <c r="K13" s="26"/>
      <c r="L13" s="26"/>
    </row>
    <row r="14" spans="1:12" ht="107.25" customHeight="1">
      <c r="A14" s="21">
        <v>1</v>
      </c>
      <c r="B14" s="25"/>
      <c r="C14" s="25" t="s">
        <v>185</v>
      </c>
      <c r="D14" s="25" t="s">
        <v>186</v>
      </c>
      <c r="E14" s="25" t="s">
        <v>342</v>
      </c>
      <c r="F14" s="21" t="s">
        <v>9</v>
      </c>
      <c r="G14" s="21" t="s">
        <v>9</v>
      </c>
      <c r="H14" s="21" t="s">
        <v>10</v>
      </c>
      <c r="I14" s="21">
        <v>1</v>
      </c>
      <c r="J14" s="26">
        <v>530000</v>
      </c>
      <c r="K14" s="26">
        <f>I14*J14</f>
        <v>530000</v>
      </c>
      <c r="L14" s="26"/>
    </row>
    <row r="15" spans="1:12" ht="24" customHeight="1">
      <c r="A15" s="116" t="s">
        <v>33</v>
      </c>
      <c r="B15" s="384" t="s">
        <v>187</v>
      </c>
      <c r="C15" s="384"/>
      <c r="D15" s="384"/>
      <c r="E15" s="384"/>
      <c r="F15" s="384"/>
      <c r="G15" s="384"/>
      <c r="H15" s="384"/>
      <c r="I15" s="384"/>
      <c r="J15" s="115">
        <f>SUM(J16:J17)</f>
        <v>240000</v>
      </c>
      <c r="K15" s="115">
        <f>SUM(K16:K17)</f>
        <v>2400000</v>
      </c>
      <c r="L15" s="115"/>
    </row>
    <row r="16" spans="1:12" ht="23.25" customHeight="1">
      <c r="A16" s="12">
        <v>1</v>
      </c>
      <c r="B16" s="372" t="s">
        <v>191</v>
      </c>
      <c r="C16" s="374"/>
      <c r="D16" s="25"/>
      <c r="E16" s="25"/>
      <c r="F16" s="21"/>
      <c r="G16" s="21"/>
      <c r="H16" s="21"/>
      <c r="I16" s="21"/>
      <c r="J16" s="26"/>
      <c r="K16" s="26"/>
      <c r="L16" s="26"/>
    </row>
    <row r="17" spans="1:12" ht="120.75" customHeight="1">
      <c r="A17" s="117" t="s">
        <v>19</v>
      </c>
      <c r="B17" s="94"/>
      <c r="C17" s="94" t="s">
        <v>192</v>
      </c>
      <c r="D17" s="94" t="s">
        <v>343</v>
      </c>
      <c r="E17" s="94" t="s">
        <v>344</v>
      </c>
      <c r="F17" s="117" t="s">
        <v>9</v>
      </c>
      <c r="G17" s="12"/>
      <c r="H17" s="117" t="s">
        <v>21</v>
      </c>
      <c r="I17" s="21">
        <v>10</v>
      </c>
      <c r="J17" s="26">
        <v>240000</v>
      </c>
      <c r="K17" s="26">
        <f>I17*J17</f>
        <v>2400000</v>
      </c>
      <c r="L17" s="26"/>
    </row>
    <row r="18" spans="1:11" ht="25.5" customHeight="1">
      <c r="A18" s="110"/>
      <c r="B18" s="385" t="s">
        <v>297</v>
      </c>
      <c r="C18" s="385"/>
      <c r="D18" s="385"/>
      <c r="E18" s="385"/>
      <c r="F18" s="385"/>
      <c r="G18" s="385"/>
      <c r="H18" s="385"/>
      <c r="I18" s="385"/>
      <c r="J18" s="385"/>
      <c r="K18" s="385"/>
    </row>
  </sheetData>
  <sheetProtection/>
  <mergeCells count="22">
    <mergeCell ref="F6:G6"/>
    <mergeCell ref="A3:L3"/>
    <mergeCell ref="I6:I7"/>
    <mergeCell ref="A2:L2"/>
    <mergeCell ref="H6:H7"/>
    <mergeCell ref="J6:J7"/>
    <mergeCell ref="B13:C13"/>
    <mergeCell ref="E6:E7"/>
    <mergeCell ref="A1:D1"/>
    <mergeCell ref="B6:B7"/>
    <mergeCell ref="C6:C7"/>
    <mergeCell ref="D6:D7"/>
    <mergeCell ref="B15:I15"/>
    <mergeCell ref="A6:A7"/>
    <mergeCell ref="B18:K18"/>
    <mergeCell ref="B16:C16"/>
    <mergeCell ref="C4:K4"/>
    <mergeCell ref="A5:L5"/>
    <mergeCell ref="L6:L7"/>
    <mergeCell ref="K6:K7"/>
    <mergeCell ref="B9:I9"/>
    <mergeCell ref="B12:I12"/>
  </mergeCells>
  <printOptions/>
  <pageMargins left="0.5" right="0.3" top="0.5" bottom="0.5" header="0.196850393700787" footer="0.196850393700787"/>
  <pageSetup fitToHeight="0"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K23"/>
  <sheetViews>
    <sheetView zoomScale="85" zoomScaleNormal="85" zoomScalePageLayoutView="0" workbookViewId="0" topLeftCell="A1">
      <selection activeCell="A5" sqref="A5:IV5"/>
    </sheetView>
  </sheetViews>
  <sheetFormatPr defaultColWidth="9.140625" defaultRowHeight="15"/>
  <cols>
    <col min="1" max="1" width="5.00390625" style="15" customWidth="1"/>
    <col min="2" max="2" width="5.8515625" style="15" customWidth="1"/>
    <col min="3" max="3" width="12.7109375" style="15" customWidth="1"/>
    <col min="4" max="4" width="13.7109375" style="15" customWidth="1"/>
    <col min="5" max="5" width="69.140625" style="15" customWidth="1"/>
    <col min="6" max="7" width="6.28125" style="15" customWidth="1"/>
    <col min="8" max="9" width="6.8515625" style="15" customWidth="1"/>
    <col min="10" max="11" width="13.421875" style="15" customWidth="1"/>
    <col min="12" max="16384" width="9.140625" style="15" customWidth="1"/>
  </cols>
  <sheetData>
    <row r="1" spans="1:11" ht="15.75">
      <c r="A1" s="367"/>
      <c r="B1" s="367"/>
      <c r="C1" s="367"/>
      <c r="D1" s="367"/>
      <c r="J1" s="111"/>
      <c r="K1" s="159" t="s">
        <v>610</v>
      </c>
    </row>
    <row r="2" spans="1:9" ht="9" customHeight="1">
      <c r="A2" s="391"/>
      <c r="B2" s="391"/>
      <c r="C2" s="391"/>
      <c r="D2" s="391"/>
      <c r="I2" s="111"/>
    </row>
    <row r="3" spans="1:11" ht="23.25" customHeight="1">
      <c r="A3" s="346" t="str">
        <f>'6.GDTC phân theo lớp'!A2:I2</f>
        <v>DANH MỤC THIẾT BỊ DẠY HỌC TỐI THIỂU LỚP 7 </v>
      </c>
      <c r="B3" s="346"/>
      <c r="C3" s="346"/>
      <c r="D3" s="346"/>
      <c r="E3" s="346"/>
      <c r="F3" s="346"/>
      <c r="G3" s="346"/>
      <c r="H3" s="346"/>
      <c r="I3" s="346"/>
      <c r="J3" s="346"/>
      <c r="K3" s="346"/>
    </row>
    <row r="4" spans="1:11" ht="21" customHeight="1">
      <c r="A4" s="346" t="s">
        <v>195</v>
      </c>
      <c r="B4" s="346"/>
      <c r="C4" s="346"/>
      <c r="D4" s="346"/>
      <c r="E4" s="346"/>
      <c r="F4" s="346"/>
      <c r="G4" s="346"/>
      <c r="H4" s="346"/>
      <c r="I4" s="346"/>
      <c r="J4" s="346"/>
      <c r="K4" s="346"/>
    </row>
    <row r="5" spans="1:11" ht="18.75" customHeight="1" hidden="1">
      <c r="A5" s="68"/>
      <c r="B5" s="69"/>
      <c r="C5" s="335" t="str">
        <f>'5.GDTC Phân theo trường'!C4:K4</f>
        <v>(Kèm theo Quyết định số:   1143 /QĐ-UBND ngày   28 tháng 6 năm 2024 của Chủ tịch UBND tỉnh Lạng Sơn)</v>
      </c>
      <c r="D5" s="335"/>
      <c r="E5" s="335"/>
      <c r="F5" s="335"/>
      <c r="G5" s="335"/>
      <c r="H5" s="335"/>
      <c r="I5" s="335"/>
      <c r="J5" s="335"/>
      <c r="K5" s="335"/>
    </row>
    <row r="6" spans="1:11" ht="15.75" customHeight="1">
      <c r="A6" s="359"/>
      <c r="B6" s="359"/>
      <c r="C6" s="359"/>
      <c r="D6" s="359"/>
      <c r="E6" s="359"/>
      <c r="F6" s="359"/>
      <c r="G6" s="359"/>
      <c r="H6" s="359"/>
      <c r="I6" s="359"/>
      <c r="J6" s="359"/>
      <c r="K6" s="359"/>
    </row>
    <row r="7" spans="1:11" s="119" customFormat="1" ht="21" customHeight="1">
      <c r="A7" s="388" t="s">
        <v>0</v>
      </c>
      <c r="B7" s="388" t="s">
        <v>196</v>
      </c>
      <c r="C7" s="388" t="s">
        <v>2</v>
      </c>
      <c r="D7" s="388" t="s">
        <v>3</v>
      </c>
      <c r="E7" s="388" t="s">
        <v>173</v>
      </c>
      <c r="F7" s="389" t="s">
        <v>115</v>
      </c>
      <c r="G7" s="389"/>
      <c r="H7" s="388" t="s">
        <v>13</v>
      </c>
      <c r="I7" s="388" t="s">
        <v>310</v>
      </c>
      <c r="J7" s="389" t="s">
        <v>250</v>
      </c>
      <c r="K7" s="388" t="s">
        <v>307</v>
      </c>
    </row>
    <row r="8" spans="1:11" s="119" customFormat="1" ht="21" customHeight="1">
      <c r="A8" s="388"/>
      <c r="B8" s="388"/>
      <c r="C8" s="388"/>
      <c r="D8" s="388"/>
      <c r="E8" s="388"/>
      <c r="F8" s="387" t="s">
        <v>116</v>
      </c>
      <c r="G8" s="387"/>
      <c r="H8" s="388"/>
      <c r="I8" s="388"/>
      <c r="J8" s="390"/>
      <c r="K8" s="388"/>
    </row>
    <row r="9" spans="1:11" s="119" customFormat="1" ht="44.25" customHeight="1">
      <c r="A9" s="388"/>
      <c r="B9" s="388"/>
      <c r="C9" s="388"/>
      <c r="D9" s="388"/>
      <c r="E9" s="388"/>
      <c r="F9" s="118" t="s">
        <v>6</v>
      </c>
      <c r="G9" s="118" t="s">
        <v>7</v>
      </c>
      <c r="H9" s="388"/>
      <c r="I9" s="388"/>
      <c r="J9" s="387"/>
      <c r="K9" s="388"/>
    </row>
    <row r="10" spans="1:11" s="119" customFormat="1" ht="24" customHeight="1">
      <c r="A10" s="118"/>
      <c r="B10" s="120" t="s">
        <v>214</v>
      </c>
      <c r="C10" s="121"/>
      <c r="D10" s="121"/>
      <c r="E10" s="121"/>
      <c r="F10" s="121"/>
      <c r="G10" s="121"/>
      <c r="H10" s="121"/>
      <c r="I10" s="121"/>
      <c r="J10" s="122"/>
      <c r="K10" s="122">
        <f>ROUND(SUM(K12:K19),-3)</f>
        <v>19851000</v>
      </c>
    </row>
    <row r="11" spans="1:11" s="119" customFormat="1" ht="24" customHeight="1">
      <c r="A11" s="118" t="s">
        <v>8</v>
      </c>
      <c r="B11" s="123" t="s">
        <v>197</v>
      </c>
      <c r="C11" s="124"/>
      <c r="D11" s="124"/>
      <c r="E11" s="124"/>
      <c r="F11" s="124"/>
      <c r="G11" s="124"/>
      <c r="H11" s="124"/>
      <c r="I11" s="124"/>
      <c r="J11" s="125"/>
      <c r="K11" s="125"/>
    </row>
    <row r="12" spans="1:11" s="119" customFormat="1" ht="32.25" customHeight="1">
      <c r="A12" s="126">
        <v>1</v>
      </c>
      <c r="B12" s="127"/>
      <c r="C12" s="127" t="s">
        <v>198</v>
      </c>
      <c r="D12" s="127" t="s">
        <v>199</v>
      </c>
      <c r="E12" s="127" t="s">
        <v>200</v>
      </c>
      <c r="F12" s="126" t="s">
        <v>9</v>
      </c>
      <c r="G12" s="126" t="s">
        <v>9</v>
      </c>
      <c r="H12" s="126" t="s">
        <v>10</v>
      </c>
      <c r="I12" s="128">
        <v>2</v>
      </c>
      <c r="J12" s="129">
        <v>210000</v>
      </c>
      <c r="K12" s="129">
        <f>I12*J12</f>
        <v>420000</v>
      </c>
    </row>
    <row r="13" spans="1:11" s="119" customFormat="1" ht="32.25" customHeight="1">
      <c r="A13" s="126">
        <v>2</v>
      </c>
      <c r="B13" s="127"/>
      <c r="C13" s="127" t="s">
        <v>201</v>
      </c>
      <c r="D13" s="127" t="s">
        <v>199</v>
      </c>
      <c r="E13" s="127" t="s">
        <v>202</v>
      </c>
      <c r="F13" s="126" t="s">
        <v>9</v>
      </c>
      <c r="G13" s="126" t="s">
        <v>9</v>
      </c>
      <c r="H13" s="126" t="s">
        <v>119</v>
      </c>
      <c r="I13" s="128">
        <v>5</v>
      </c>
      <c r="J13" s="129">
        <v>30000</v>
      </c>
      <c r="K13" s="129">
        <f>I13*J13</f>
        <v>150000</v>
      </c>
    </row>
    <row r="14" spans="1:11" s="119" customFormat="1" ht="32.25" customHeight="1">
      <c r="A14" s="126">
        <v>3</v>
      </c>
      <c r="B14" s="127"/>
      <c r="C14" s="127" t="s">
        <v>203</v>
      </c>
      <c r="D14" s="127" t="s">
        <v>199</v>
      </c>
      <c r="E14" s="127" t="s">
        <v>204</v>
      </c>
      <c r="F14" s="126" t="s">
        <v>9</v>
      </c>
      <c r="G14" s="126" t="s">
        <v>9</v>
      </c>
      <c r="H14" s="126" t="s">
        <v>205</v>
      </c>
      <c r="I14" s="128">
        <v>10</v>
      </c>
      <c r="J14" s="129">
        <v>28000</v>
      </c>
      <c r="K14" s="129">
        <f>I14*J14</f>
        <v>280000</v>
      </c>
    </row>
    <row r="15" spans="1:11" s="119" customFormat="1" ht="32.25" customHeight="1">
      <c r="A15" s="126">
        <v>4</v>
      </c>
      <c r="B15" s="127"/>
      <c r="C15" s="127" t="s">
        <v>206</v>
      </c>
      <c r="D15" s="127" t="s">
        <v>199</v>
      </c>
      <c r="E15" s="127" t="s">
        <v>345</v>
      </c>
      <c r="F15" s="126" t="s">
        <v>9</v>
      </c>
      <c r="G15" s="126" t="s">
        <v>9</v>
      </c>
      <c r="H15" s="126" t="s">
        <v>119</v>
      </c>
      <c r="I15" s="130">
        <v>2</v>
      </c>
      <c r="J15" s="129">
        <v>356400</v>
      </c>
      <c r="K15" s="129">
        <f>I15*J15</f>
        <v>712800</v>
      </c>
    </row>
    <row r="16" spans="1:11" s="119" customFormat="1" ht="27.75" customHeight="1">
      <c r="A16" s="118" t="s">
        <v>11</v>
      </c>
      <c r="B16" s="123" t="s">
        <v>207</v>
      </c>
      <c r="C16" s="124"/>
      <c r="D16" s="124"/>
      <c r="E16" s="124"/>
      <c r="F16" s="124"/>
      <c r="G16" s="124"/>
      <c r="H16" s="124"/>
      <c r="I16" s="131"/>
      <c r="J16" s="132"/>
      <c r="K16" s="132"/>
    </row>
    <row r="17" spans="1:11" s="119" customFormat="1" ht="43.5" customHeight="1">
      <c r="A17" s="126">
        <v>1</v>
      </c>
      <c r="B17" s="127"/>
      <c r="C17" s="127" t="s">
        <v>208</v>
      </c>
      <c r="D17" s="127" t="s">
        <v>209</v>
      </c>
      <c r="E17" s="127" t="s">
        <v>346</v>
      </c>
      <c r="F17" s="126" t="s">
        <v>9</v>
      </c>
      <c r="G17" s="126" t="s">
        <v>9</v>
      </c>
      <c r="H17" s="126" t="s">
        <v>119</v>
      </c>
      <c r="I17" s="133">
        <v>5</v>
      </c>
      <c r="J17" s="129">
        <v>920000</v>
      </c>
      <c r="K17" s="129">
        <f>I17*J17</f>
        <v>4600000</v>
      </c>
    </row>
    <row r="18" spans="1:11" s="119" customFormat="1" ht="38.25">
      <c r="A18" s="126">
        <v>2</v>
      </c>
      <c r="B18" s="127"/>
      <c r="C18" s="127" t="s">
        <v>210</v>
      </c>
      <c r="D18" s="127" t="s">
        <v>209</v>
      </c>
      <c r="E18" s="127" t="s">
        <v>211</v>
      </c>
      <c r="F18" s="126" t="s">
        <v>9</v>
      </c>
      <c r="G18" s="126" t="s">
        <v>9</v>
      </c>
      <c r="H18" s="126" t="s">
        <v>119</v>
      </c>
      <c r="I18" s="128">
        <v>12</v>
      </c>
      <c r="J18" s="129">
        <v>144000</v>
      </c>
      <c r="K18" s="129">
        <f>I18*J18</f>
        <v>1728000</v>
      </c>
    </row>
    <row r="19" spans="1:11" s="134" customFormat="1" ht="50.25" customHeight="1">
      <c r="A19" s="150">
        <v>3</v>
      </c>
      <c r="B19" s="152"/>
      <c r="C19" s="152" t="s">
        <v>212</v>
      </c>
      <c r="D19" s="152" t="s">
        <v>213</v>
      </c>
      <c r="E19" s="152" t="s">
        <v>347</v>
      </c>
      <c r="F19" s="150" t="s">
        <v>9</v>
      </c>
      <c r="G19" s="152"/>
      <c r="H19" s="152" t="s">
        <v>172</v>
      </c>
      <c r="I19" s="153">
        <v>1</v>
      </c>
      <c r="J19" s="154">
        <v>11960000</v>
      </c>
      <c r="K19" s="154">
        <f>I19*J19</f>
        <v>11960000</v>
      </c>
    </row>
    <row r="20" spans="1:11" s="134" customFormat="1" ht="22.5" customHeight="1">
      <c r="A20" s="135"/>
      <c r="B20" s="136" t="s">
        <v>217</v>
      </c>
      <c r="C20" s="137"/>
      <c r="D20" s="137"/>
      <c r="E20" s="137"/>
      <c r="F20" s="137"/>
      <c r="G20" s="137"/>
      <c r="H20" s="137"/>
      <c r="I20" s="137"/>
      <c r="J20" s="138"/>
      <c r="K20" s="138">
        <v>1980000</v>
      </c>
    </row>
    <row r="21" spans="1:11" s="134" customFormat="1" ht="161.25" customHeight="1">
      <c r="A21" s="139">
        <v>1</v>
      </c>
      <c r="B21" s="140"/>
      <c r="C21" s="140" t="s">
        <v>215</v>
      </c>
      <c r="D21" s="140" t="s">
        <v>216</v>
      </c>
      <c r="E21" s="141" t="s">
        <v>348</v>
      </c>
      <c r="F21" s="139"/>
      <c r="G21" s="139" t="s">
        <v>9</v>
      </c>
      <c r="H21" s="139" t="s">
        <v>10</v>
      </c>
      <c r="I21" s="139">
        <v>1</v>
      </c>
      <c r="J21" s="142">
        <v>1980000</v>
      </c>
      <c r="K21" s="142">
        <f>I21*J21</f>
        <v>1980000</v>
      </c>
    </row>
    <row r="22" spans="1:11" s="119" customFormat="1" ht="24" customHeight="1">
      <c r="A22" s="143"/>
      <c r="B22" s="386" t="s">
        <v>296</v>
      </c>
      <c r="C22" s="386"/>
      <c r="D22" s="386"/>
      <c r="E22" s="386"/>
      <c r="F22" s="386"/>
      <c r="G22" s="386"/>
      <c r="H22" s="386"/>
      <c r="I22" s="386"/>
      <c r="J22" s="386"/>
      <c r="K22" s="386"/>
    </row>
    <row r="23" spans="1:11" s="119" customFormat="1" ht="24" customHeight="1">
      <c r="A23" s="143"/>
      <c r="B23" s="386"/>
      <c r="C23" s="386"/>
      <c r="D23" s="386"/>
      <c r="E23" s="386"/>
      <c r="F23" s="386"/>
      <c r="G23" s="386"/>
      <c r="H23" s="386"/>
      <c r="I23" s="386"/>
      <c r="J23" s="386"/>
      <c r="K23" s="386"/>
    </row>
    <row r="24" s="119" customFormat="1" ht="12.75"/>
    <row r="25" s="119" customFormat="1" ht="12.75"/>
  </sheetData>
  <sheetProtection/>
  <mergeCells count="19">
    <mergeCell ref="A1:D1"/>
    <mergeCell ref="B7:B9"/>
    <mergeCell ref="H7:H9"/>
    <mergeCell ref="I7:I9"/>
    <mergeCell ref="C7:C9"/>
    <mergeCell ref="D7:D9"/>
    <mergeCell ref="E7:E9"/>
    <mergeCell ref="A2:D2"/>
    <mergeCell ref="F7:G7"/>
    <mergeCell ref="C5:K5"/>
    <mergeCell ref="B22:K22"/>
    <mergeCell ref="A3:K3"/>
    <mergeCell ref="F8:G8"/>
    <mergeCell ref="A7:A9"/>
    <mergeCell ref="A6:K6"/>
    <mergeCell ref="B23:K23"/>
    <mergeCell ref="J7:J9"/>
    <mergeCell ref="K7:K9"/>
    <mergeCell ref="A4:K4"/>
  </mergeCells>
  <printOptions/>
  <pageMargins left="0.3" right="0.2" top="0.4" bottom="0.4" header="0.196850393700787" footer="0.196850393700787"/>
  <pageSetup fitToHeight="0" fitToWidth="1" horizontalDpi="600" verticalDpi="600" orientation="landscape" paperSize="9" scale="8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36"/>
  <sheetViews>
    <sheetView zoomScale="70" zoomScaleNormal="70" zoomScalePageLayoutView="0" workbookViewId="0" topLeftCell="A1">
      <selection activeCell="A4" sqref="A4:IV4"/>
    </sheetView>
  </sheetViews>
  <sheetFormatPr defaultColWidth="9.140625" defaultRowHeight="15"/>
  <cols>
    <col min="1" max="1" width="6.28125" style="144" customWidth="1"/>
    <col min="2" max="2" width="9.57421875" style="144" customWidth="1"/>
    <col min="3" max="3" width="13.8515625" style="144" customWidth="1"/>
    <col min="4" max="4" width="14.8515625" style="144" customWidth="1"/>
    <col min="5" max="5" width="44.00390625" style="144" customWidth="1"/>
    <col min="6" max="7" width="6.421875" style="144" customWidth="1"/>
    <col min="8" max="8" width="9.140625" style="144" customWidth="1"/>
    <col min="9" max="9" width="12.421875" style="144" customWidth="1"/>
    <col min="10" max="10" width="15.57421875" style="144" customWidth="1"/>
    <col min="11" max="11" width="12.7109375" style="144" customWidth="1"/>
    <col min="12" max="16384" width="9.140625" style="144" customWidth="1"/>
  </cols>
  <sheetData>
    <row r="1" spans="1:11" ht="24" customHeight="1">
      <c r="A1" s="406"/>
      <c r="B1" s="406"/>
      <c r="C1" s="406"/>
      <c r="D1" s="406"/>
      <c r="J1" s="105"/>
      <c r="K1" s="159" t="s">
        <v>611</v>
      </c>
    </row>
    <row r="2" spans="1:11" ht="26.25" customHeight="1">
      <c r="A2" s="408" t="str">
        <f>'7.Nghệ thuật'!A3:I3</f>
        <v>DANH MỤC THIẾT BỊ DẠY HỌC TỐI THIỂU LỚP 7 </v>
      </c>
      <c r="B2" s="408"/>
      <c r="C2" s="408"/>
      <c r="D2" s="408"/>
      <c r="E2" s="408"/>
      <c r="F2" s="408"/>
      <c r="G2" s="408"/>
      <c r="H2" s="408"/>
      <c r="I2" s="408"/>
      <c r="J2" s="408"/>
      <c r="K2" s="408"/>
    </row>
    <row r="3" spans="1:11" ht="18" customHeight="1">
      <c r="A3" s="408" t="s">
        <v>293</v>
      </c>
      <c r="B3" s="408"/>
      <c r="C3" s="408"/>
      <c r="D3" s="408"/>
      <c r="E3" s="408"/>
      <c r="F3" s="408"/>
      <c r="G3" s="408"/>
      <c r="H3" s="408"/>
      <c r="I3" s="408"/>
      <c r="J3" s="408"/>
      <c r="K3" s="408"/>
    </row>
    <row r="4" spans="1:11" s="15" customFormat="1" ht="18.75" customHeight="1" hidden="1">
      <c r="A4" s="68"/>
      <c r="B4" s="335" t="s">
        <v>622</v>
      </c>
      <c r="C4" s="335"/>
      <c r="D4" s="335"/>
      <c r="E4" s="335"/>
      <c r="F4" s="335"/>
      <c r="G4" s="335"/>
      <c r="H4" s="335"/>
      <c r="I4" s="335"/>
      <c r="J4" s="335"/>
      <c r="K4" s="335"/>
    </row>
    <row r="5" spans="1:11" s="15" customFormat="1" ht="15.75" customHeight="1">
      <c r="A5" s="394"/>
      <c r="B5" s="394"/>
      <c r="C5" s="394"/>
      <c r="D5" s="394"/>
      <c r="E5" s="394"/>
      <c r="F5" s="394"/>
      <c r="G5" s="394"/>
      <c r="H5" s="394"/>
      <c r="I5" s="394"/>
      <c r="J5" s="394"/>
      <c r="K5" s="394"/>
    </row>
    <row r="6" spans="1:11" ht="9" customHeight="1">
      <c r="A6" s="397"/>
      <c r="B6" s="397"/>
      <c r="C6" s="397"/>
      <c r="D6" s="397"/>
      <c r="E6" s="397"/>
      <c r="F6" s="397"/>
      <c r="G6" s="397"/>
      <c r="H6" s="397"/>
      <c r="I6" s="397"/>
      <c r="J6" s="397"/>
      <c r="K6" s="397"/>
    </row>
    <row r="7" spans="1:11" ht="42.75" customHeight="1">
      <c r="A7" s="398" t="s">
        <v>245</v>
      </c>
      <c r="B7" s="370" t="s">
        <v>1</v>
      </c>
      <c r="C7" s="370" t="s">
        <v>2</v>
      </c>
      <c r="D7" s="370" t="s">
        <v>3</v>
      </c>
      <c r="E7" s="370" t="s">
        <v>4</v>
      </c>
      <c r="F7" s="413" t="s">
        <v>5</v>
      </c>
      <c r="G7" s="414"/>
      <c r="H7" s="398" t="s">
        <v>13</v>
      </c>
      <c r="I7" s="398" t="s">
        <v>14</v>
      </c>
      <c r="J7" s="398" t="s">
        <v>248</v>
      </c>
      <c r="K7" s="400" t="s">
        <v>307</v>
      </c>
    </row>
    <row r="8" spans="1:11" ht="30.75" customHeight="1">
      <c r="A8" s="403"/>
      <c r="B8" s="370"/>
      <c r="C8" s="370"/>
      <c r="D8" s="370"/>
      <c r="E8" s="370"/>
      <c r="F8" s="106" t="s">
        <v>6</v>
      </c>
      <c r="G8" s="106" t="s">
        <v>7</v>
      </c>
      <c r="H8" s="403"/>
      <c r="I8" s="403"/>
      <c r="J8" s="403"/>
      <c r="K8" s="401"/>
    </row>
    <row r="9" spans="1:11" ht="27.75" customHeight="1">
      <c r="A9" s="106" t="s">
        <v>15</v>
      </c>
      <c r="B9" s="402" t="s">
        <v>18</v>
      </c>
      <c r="C9" s="402"/>
      <c r="D9" s="402"/>
      <c r="E9" s="402"/>
      <c r="F9" s="402"/>
      <c r="G9" s="402"/>
      <c r="H9" s="402"/>
      <c r="I9" s="402"/>
      <c r="J9" s="145">
        <f>SUM(J11:J35)</f>
        <v>270000</v>
      </c>
      <c r="K9" s="254">
        <f>SUM(K11:K35)</f>
        <v>1080000</v>
      </c>
    </row>
    <row r="10" spans="1:11" ht="27.75" customHeight="1">
      <c r="A10" s="106" t="s">
        <v>8</v>
      </c>
      <c r="B10" s="402" t="s">
        <v>22</v>
      </c>
      <c r="C10" s="402"/>
      <c r="D10" s="402"/>
      <c r="E10" s="402"/>
      <c r="F10" s="402"/>
      <c r="G10" s="402"/>
      <c r="H10" s="402"/>
      <c r="I10" s="402"/>
      <c r="J10" s="145"/>
      <c r="K10" s="254"/>
    </row>
    <row r="11" spans="1:11" ht="15.75">
      <c r="A11" s="407">
        <v>1</v>
      </c>
      <c r="B11" s="402" t="s">
        <v>218</v>
      </c>
      <c r="C11" s="410" t="s">
        <v>219</v>
      </c>
      <c r="D11" s="410" t="s">
        <v>220</v>
      </c>
      <c r="E11" s="410" t="s">
        <v>349</v>
      </c>
      <c r="F11" s="407" t="s">
        <v>9</v>
      </c>
      <c r="G11" s="407" t="s">
        <v>9</v>
      </c>
      <c r="H11" s="407" t="s">
        <v>10</v>
      </c>
      <c r="I11" s="407">
        <v>4</v>
      </c>
      <c r="J11" s="411">
        <v>117000</v>
      </c>
      <c r="K11" s="395">
        <f>I11*J11</f>
        <v>468000</v>
      </c>
    </row>
    <row r="12" spans="1:11" ht="143.25" customHeight="1">
      <c r="A12" s="407"/>
      <c r="B12" s="402"/>
      <c r="C12" s="410"/>
      <c r="D12" s="410"/>
      <c r="E12" s="410"/>
      <c r="F12" s="407"/>
      <c r="G12" s="407"/>
      <c r="H12" s="407"/>
      <c r="I12" s="407"/>
      <c r="J12" s="412"/>
      <c r="K12" s="409"/>
    </row>
    <row r="13" spans="1:11" ht="75" customHeight="1">
      <c r="A13" s="392">
        <v>2</v>
      </c>
      <c r="B13" s="398" t="s">
        <v>221</v>
      </c>
      <c r="C13" s="392" t="s">
        <v>222</v>
      </c>
      <c r="D13" s="392" t="s">
        <v>223</v>
      </c>
      <c r="E13" s="146" t="s">
        <v>350</v>
      </c>
      <c r="F13" s="398" t="s">
        <v>9</v>
      </c>
      <c r="G13" s="392" t="s">
        <v>9</v>
      </c>
      <c r="H13" s="392" t="s">
        <v>10</v>
      </c>
      <c r="I13" s="392">
        <v>4</v>
      </c>
      <c r="J13" s="404">
        <v>153000</v>
      </c>
      <c r="K13" s="395">
        <f>I13*J13</f>
        <v>612000</v>
      </c>
    </row>
    <row r="14" spans="1:11" ht="19.5" customHeight="1">
      <c r="A14" s="393"/>
      <c r="B14" s="399"/>
      <c r="C14" s="393"/>
      <c r="D14" s="393"/>
      <c r="E14" s="147" t="s">
        <v>224</v>
      </c>
      <c r="F14" s="399"/>
      <c r="G14" s="393"/>
      <c r="H14" s="393"/>
      <c r="I14" s="393"/>
      <c r="J14" s="405"/>
      <c r="K14" s="396"/>
    </row>
    <row r="15" spans="1:11" ht="19.5" customHeight="1">
      <c r="A15" s="393"/>
      <c r="B15" s="399"/>
      <c r="C15" s="393"/>
      <c r="D15" s="393"/>
      <c r="E15" s="147" t="s">
        <v>225</v>
      </c>
      <c r="F15" s="399"/>
      <c r="G15" s="393"/>
      <c r="H15" s="393"/>
      <c r="I15" s="393"/>
      <c r="J15" s="405"/>
      <c r="K15" s="396"/>
    </row>
    <row r="16" spans="1:11" ht="19.5" customHeight="1">
      <c r="A16" s="393"/>
      <c r="B16" s="399"/>
      <c r="C16" s="393"/>
      <c r="D16" s="393"/>
      <c r="E16" s="147" t="s">
        <v>226</v>
      </c>
      <c r="F16" s="399"/>
      <c r="G16" s="393"/>
      <c r="H16" s="393"/>
      <c r="I16" s="393"/>
      <c r="J16" s="405"/>
      <c r="K16" s="396"/>
    </row>
    <row r="17" spans="1:11" ht="19.5" customHeight="1">
      <c r="A17" s="393"/>
      <c r="B17" s="399"/>
      <c r="C17" s="393"/>
      <c r="D17" s="393"/>
      <c r="E17" s="147" t="s">
        <v>227</v>
      </c>
      <c r="F17" s="399"/>
      <c r="G17" s="393"/>
      <c r="H17" s="393"/>
      <c r="I17" s="393"/>
      <c r="J17" s="405"/>
      <c r="K17" s="396"/>
    </row>
    <row r="18" spans="1:11" ht="19.5" customHeight="1">
      <c r="A18" s="393"/>
      <c r="B18" s="399"/>
      <c r="C18" s="393"/>
      <c r="D18" s="393"/>
      <c r="E18" s="147" t="s">
        <v>228</v>
      </c>
      <c r="F18" s="399"/>
      <c r="G18" s="393"/>
      <c r="H18" s="393"/>
      <c r="I18" s="393"/>
      <c r="J18" s="405"/>
      <c r="K18" s="396"/>
    </row>
    <row r="19" spans="1:11" ht="19.5" customHeight="1">
      <c r="A19" s="393"/>
      <c r="B19" s="399"/>
      <c r="C19" s="393"/>
      <c r="D19" s="393"/>
      <c r="E19" s="147" t="s">
        <v>229</v>
      </c>
      <c r="F19" s="399"/>
      <c r="G19" s="393"/>
      <c r="H19" s="393"/>
      <c r="I19" s="393"/>
      <c r="J19" s="405"/>
      <c r="K19" s="396"/>
    </row>
    <row r="20" spans="1:11" ht="19.5" customHeight="1">
      <c r="A20" s="393"/>
      <c r="B20" s="399"/>
      <c r="C20" s="393"/>
      <c r="D20" s="393"/>
      <c r="E20" s="147" t="s">
        <v>230</v>
      </c>
      <c r="F20" s="399"/>
      <c r="G20" s="393"/>
      <c r="H20" s="393"/>
      <c r="I20" s="393"/>
      <c r="J20" s="405"/>
      <c r="K20" s="396"/>
    </row>
    <row r="21" spans="1:11" ht="19.5" customHeight="1">
      <c r="A21" s="393"/>
      <c r="B21" s="399"/>
      <c r="C21" s="393"/>
      <c r="D21" s="393"/>
      <c r="E21" s="147" t="s">
        <v>231</v>
      </c>
      <c r="F21" s="399"/>
      <c r="G21" s="393"/>
      <c r="H21" s="393"/>
      <c r="I21" s="393"/>
      <c r="J21" s="405"/>
      <c r="K21" s="396"/>
    </row>
    <row r="22" spans="1:11" ht="19.5" customHeight="1">
      <c r="A22" s="393"/>
      <c r="B22" s="399"/>
      <c r="C22" s="393"/>
      <c r="D22" s="393"/>
      <c r="E22" s="147" t="s">
        <v>232</v>
      </c>
      <c r="F22" s="399"/>
      <c r="G22" s="393"/>
      <c r="H22" s="393"/>
      <c r="I22" s="393"/>
      <c r="J22" s="405"/>
      <c r="K22" s="396"/>
    </row>
    <row r="23" spans="1:11" ht="38.25" customHeight="1">
      <c r="A23" s="393"/>
      <c r="B23" s="399"/>
      <c r="C23" s="393"/>
      <c r="D23" s="393"/>
      <c r="E23" s="147" t="s">
        <v>233</v>
      </c>
      <c r="F23" s="399"/>
      <c r="G23" s="393"/>
      <c r="H23" s="393"/>
      <c r="I23" s="393"/>
      <c r="J23" s="405"/>
      <c r="K23" s="396"/>
    </row>
    <row r="24" spans="1:11" ht="23.25" customHeight="1">
      <c r="A24" s="393"/>
      <c r="B24" s="399"/>
      <c r="C24" s="393"/>
      <c r="D24" s="393"/>
      <c r="E24" s="147" t="s">
        <v>234</v>
      </c>
      <c r="F24" s="399"/>
      <c r="G24" s="393"/>
      <c r="H24" s="393"/>
      <c r="I24" s="393"/>
      <c r="J24" s="405"/>
      <c r="K24" s="396"/>
    </row>
    <row r="25" spans="1:11" ht="23.25" customHeight="1">
      <c r="A25" s="393"/>
      <c r="B25" s="399"/>
      <c r="C25" s="393"/>
      <c r="D25" s="393"/>
      <c r="E25" s="147" t="s">
        <v>235</v>
      </c>
      <c r="F25" s="399"/>
      <c r="G25" s="393"/>
      <c r="H25" s="393"/>
      <c r="I25" s="393"/>
      <c r="J25" s="405"/>
      <c r="K25" s="396"/>
    </row>
    <row r="26" spans="1:11" ht="23.25" customHeight="1">
      <c r="A26" s="393"/>
      <c r="B26" s="399"/>
      <c r="C26" s="393"/>
      <c r="D26" s="393"/>
      <c r="E26" s="147" t="s">
        <v>236</v>
      </c>
      <c r="F26" s="399"/>
      <c r="G26" s="393"/>
      <c r="H26" s="393"/>
      <c r="I26" s="393"/>
      <c r="J26" s="405"/>
      <c r="K26" s="396"/>
    </row>
    <row r="27" spans="1:11" ht="35.25" customHeight="1">
      <c r="A27" s="393"/>
      <c r="B27" s="399"/>
      <c r="C27" s="393"/>
      <c r="D27" s="393"/>
      <c r="E27" s="147" t="s">
        <v>237</v>
      </c>
      <c r="F27" s="399"/>
      <c r="G27" s="393"/>
      <c r="H27" s="393"/>
      <c r="I27" s="393"/>
      <c r="J27" s="405"/>
      <c r="K27" s="396"/>
    </row>
    <row r="28" spans="1:11" ht="21" customHeight="1">
      <c r="A28" s="393"/>
      <c r="B28" s="399"/>
      <c r="C28" s="393"/>
      <c r="D28" s="393"/>
      <c r="E28" s="147" t="s">
        <v>238</v>
      </c>
      <c r="F28" s="399"/>
      <c r="G28" s="393"/>
      <c r="H28" s="393"/>
      <c r="I28" s="393"/>
      <c r="J28" s="405"/>
      <c r="K28" s="396"/>
    </row>
    <row r="29" spans="1:11" ht="23.25" customHeight="1">
      <c r="A29" s="393"/>
      <c r="B29" s="399"/>
      <c r="C29" s="393"/>
      <c r="D29" s="393"/>
      <c r="E29" s="147" t="s">
        <v>239</v>
      </c>
      <c r="F29" s="399"/>
      <c r="G29" s="393"/>
      <c r="H29" s="393"/>
      <c r="I29" s="393"/>
      <c r="J29" s="405"/>
      <c r="K29" s="396"/>
    </row>
    <row r="30" spans="1:11" ht="34.5" customHeight="1">
      <c r="A30" s="393"/>
      <c r="B30" s="399"/>
      <c r="C30" s="393"/>
      <c r="D30" s="393"/>
      <c r="E30" s="147" t="s">
        <v>240</v>
      </c>
      <c r="F30" s="399"/>
      <c r="G30" s="393"/>
      <c r="H30" s="393"/>
      <c r="I30" s="393"/>
      <c r="J30" s="405"/>
      <c r="K30" s="396"/>
    </row>
    <row r="31" spans="1:11" ht="23.25" customHeight="1">
      <c r="A31" s="393"/>
      <c r="B31" s="399"/>
      <c r="C31" s="393"/>
      <c r="D31" s="393"/>
      <c r="E31" s="147" t="s">
        <v>241</v>
      </c>
      <c r="F31" s="399"/>
      <c r="G31" s="393"/>
      <c r="H31" s="393"/>
      <c r="I31" s="393"/>
      <c r="J31" s="405"/>
      <c r="K31" s="396"/>
    </row>
    <row r="32" spans="1:11" ht="31.5" customHeight="1">
      <c r="A32" s="393"/>
      <c r="B32" s="399"/>
      <c r="C32" s="393"/>
      <c r="D32" s="393"/>
      <c r="E32" s="147" t="s">
        <v>242</v>
      </c>
      <c r="F32" s="399"/>
      <c r="G32" s="393"/>
      <c r="H32" s="393"/>
      <c r="I32" s="393"/>
      <c r="J32" s="405"/>
      <c r="K32" s="396"/>
    </row>
    <row r="33" spans="1:11" ht="34.5" customHeight="1">
      <c r="A33" s="393"/>
      <c r="B33" s="399"/>
      <c r="C33" s="393"/>
      <c r="D33" s="393"/>
      <c r="E33" s="147" t="s">
        <v>243</v>
      </c>
      <c r="F33" s="399"/>
      <c r="G33" s="393"/>
      <c r="H33" s="393"/>
      <c r="I33" s="393"/>
      <c r="J33" s="405"/>
      <c r="K33" s="396"/>
    </row>
    <row r="34" spans="1:11" ht="23.25" customHeight="1">
      <c r="A34" s="393"/>
      <c r="B34" s="399"/>
      <c r="C34" s="393"/>
      <c r="D34" s="393"/>
      <c r="E34" s="147" t="s">
        <v>244</v>
      </c>
      <c r="F34" s="399"/>
      <c r="G34" s="393"/>
      <c r="H34" s="393"/>
      <c r="I34" s="393"/>
      <c r="J34" s="405"/>
      <c r="K34" s="396"/>
    </row>
    <row r="35" spans="1:11" s="15" customFormat="1" ht="29.25" customHeight="1">
      <c r="A35" s="250"/>
      <c r="B35" s="371" t="s">
        <v>295</v>
      </c>
      <c r="C35" s="371"/>
      <c r="D35" s="371"/>
      <c r="E35" s="371"/>
      <c r="F35" s="371"/>
      <c r="G35" s="371"/>
      <c r="H35" s="371"/>
      <c r="I35" s="371"/>
      <c r="J35" s="371"/>
      <c r="K35" s="371"/>
    </row>
    <row r="36" spans="1:11" s="15" customFormat="1" ht="29.25" customHeight="1">
      <c r="A36" s="110"/>
      <c r="B36" s="385" t="s">
        <v>602</v>
      </c>
      <c r="C36" s="385"/>
      <c r="D36" s="385"/>
      <c r="E36" s="385"/>
      <c r="F36" s="385"/>
      <c r="G36" s="385"/>
      <c r="H36" s="385"/>
      <c r="I36" s="385"/>
      <c r="J36" s="385"/>
      <c r="K36" s="385"/>
    </row>
  </sheetData>
  <sheetProtection/>
  <mergeCells count="41">
    <mergeCell ref="A3:K3"/>
    <mergeCell ref="D13:D34"/>
    <mergeCell ref="G11:G12"/>
    <mergeCell ref="B36:K36"/>
    <mergeCell ref="J7:J8"/>
    <mergeCell ref="J11:J12"/>
    <mergeCell ref="F7:G7"/>
    <mergeCell ref="D11:D12"/>
    <mergeCell ref="B10:I10"/>
    <mergeCell ref="A11:A12"/>
    <mergeCell ref="H11:H12"/>
    <mergeCell ref="F13:F34"/>
    <mergeCell ref="I7:I8"/>
    <mergeCell ref="C11:C12"/>
    <mergeCell ref="E11:E12"/>
    <mergeCell ref="E7:E8"/>
    <mergeCell ref="B11:B12"/>
    <mergeCell ref="K11:K12"/>
    <mergeCell ref="I11:I12"/>
    <mergeCell ref="C13:C34"/>
    <mergeCell ref="C7:C8"/>
    <mergeCell ref="D7:D8"/>
    <mergeCell ref="B9:I9"/>
    <mergeCell ref="H13:H34"/>
    <mergeCell ref="A7:A8"/>
    <mergeCell ref="J13:J34"/>
    <mergeCell ref="A1:D1"/>
    <mergeCell ref="F11:F12"/>
    <mergeCell ref="H7:H8"/>
    <mergeCell ref="A2:K2"/>
    <mergeCell ref="B4:K4"/>
    <mergeCell ref="G13:G34"/>
    <mergeCell ref="A5:K5"/>
    <mergeCell ref="I13:I34"/>
    <mergeCell ref="K13:K34"/>
    <mergeCell ref="B35:K35"/>
    <mergeCell ref="A6:K6"/>
    <mergeCell ref="B13:B34"/>
    <mergeCell ref="K7:K8"/>
    <mergeCell ref="B7:B8"/>
    <mergeCell ref="A13:A34"/>
  </mergeCells>
  <printOptions/>
  <pageMargins left="0.5" right="0.2" top="0.5" bottom="0.5" header="0.31496062992126" footer="0.196850393700787"/>
  <pageSetup fitToHeight="0" fitToWidth="1" horizontalDpi="600" verticalDpi="600" orientation="landscape" paperSize="9" scale="92" r:id="rId4"/>
  <drawing r:id="rId3"/>
  <legacyDrawing r:id="rId2"/>
</worksheet>
</file>

<file path=xl/worksheets/sheet19.xml><?xml version="1.0" encoding="utf-8"?>
<worksheet xmlns="http://schemas.openxmlformats.org/spreadsheetml/2006/main" xmlns:r="http://schemas.openxmlformats.org/officeDocument/2006/relationships">
  <dimension ref="A1:L15"/>
  <sheetViews>
    <sheetView zoomScalePageLayoutView="0" workbookViewId="0" topLeftCell="A1">
      <selection activeCell="A3" sqref="A3:IV3"/>
    </sheetView>
  </sheetViews>
  <sheetFormatPr defaultColWidth="9.140625" defaultRowHeight="15"/>
  <cols>
    <col min="1" max="1" width="6.421875" style="0" customWidth="1"/>
    <col min="5" max="5" width="20.8515625" style="0" customWidth="1"/>
    <col min="6" max="6" width="1.57421875" style="0" hidden="1" customWidth="1"/>
    <col min="7" max="7" width="0.71875" style="0" hidden="1" customWidth="1"/>
    <col min="8" max="8" width="23.28125" style="0" customWidth="1"/>
    <col min="9" max="9" width="35.140625" style="0" customWidth="1"/>
    <col min="10" max="10" width="19.57421875" style="0" customWidth="1"/>
  </cols>
  <sheetData>
    <row r="1" spans="1:10" ht="18.75" customHeight="1">
      <c r="A1" s="159" t="s">
        <v>602</v>
      </c>
      <c r="B1" s="159"/>
      <c r="C1" s="159"/>
      <c r="D1" s="159"/>
      <c r="E1" s="159"/>
      <c r="F1" s="159"/>
      <c r="G1" s="159"/>
      <c r="H1" s="159"/>
      <c r="I1" s="159"/>
      <c r="J1" s="279" t="s">
        <v>615</v>
      </c>
    </row>
    <row r="2" spans="1:10" ht="26.25" customHeight="1">
      <c r="A2" s="421" t="s">
        <v>616</v>
      </c>
      <c r="B2" s="421"/>
      <c r="C2" s="421"/>
      <c r="D2" s="421"/>
      <c r="E2" s="421"/>
      <c r="F2" s="421"/>
      <c r="G2" s="421"/>
      <c r="H2" s="421"/>
      <c r="I2" s="421"/>
      <c r="J2" s="421"/>
    </row>
    <row r="3" spans="1:12" s="2" customFormat="1" ht="18.75" customHeight="1" hidden="1">
      <c r="A3" s="335" t="s">
        <v>623</v>
      </c>
      <c r="B3" s="335"/>
      <c r="C3" s="335"/>
      <c r="D3" s="335"/>
      <c r="E3" s="335"/>
      <c r="F3" s="335"/>
      <c r="G3" s="335"/>
      <c r="H3" s="335"/>
      <c r="I3" s="335"/>
      <c r="J3" s="335"/>
      <c r="K3" s="70"/>
      <c r="L3" s="70"/>
    </row>
    <row r="4" spans="1:12" s="2" customFormat="1" ht="15.75" customHeight="1">
      <c r="A4" s="422"/>
      <c r="B4" s="422"/>
      <c r="C4" s="422"/>
      <c r="D4" s="422"/>
      <c r="E4" s="422"/>
      <c r="F4" s="422"/>
      <c r="G4" s="422"/>
      <c r="H4" s="422"/>
      <c r="I4" s="422"/>
      <c r="J4" s="422"/>
      <c r="K4" s="422"/>
      <c r="L4" s="422"/>
    </row>
    <row r="5" spans="1:12" ht="19.5" customHeight="1">
      <c r="A5" s="67"/>
      <c r="B5" s="67"/>
      <c r="C5" s="67"/>
      <c r="D5" s="67"/>
      <c r="E5" s="67"/>
      <c r="F5" s="67"/>
      <c r="G5" s="67"/>
      <c r="H5" s="72"/>
      <c r="I5" s="66"/>
      <c r="J5" s="72"/>
      <c r="K5" s="72"/>
      <c r="L5" s="72"/>
    </row>
    <row r="6" spans="1:10" s="258" customFormat="1" ht="40.5" customHeight="1">
      <c r="A6" s="255" t="s">
        <v>612</v>
      </c>
      <c r="B6" s="423" t="s">
        <v>613</v>
      </c>
      <c r="C6" s="423"/>
      <c r="D6" s="423"/>
      <c r="E6" s="423"/>
      <c r="F6" s="423"/>
      <c r="G6" s="423"/>
      <c r="H6" s="256"/>
      <c r="I6" s="255" t="s">
        <v>617</v>
      </c>
      <c r="J6" s="257" t="s">
        <v>283</v>
      </c>
    </row>
    <row r="7" spans="1:10" s="65" customFormat="1" ht="32.25" customHeight="1">
      <c r="A7" s="259"/>
      <c r="B7" s="424" t="s">
        <v>614</v>
      </c>
      <c r="C7" s="425"/>
      <c r="D7" s="425"/>
      <c r="E7" s="425"/>
      <c r="F7" s="425"/>
      <c r="G7" s="426"/>
      <c r="H7" s="259"/>
      <c r="I7" s="260">
        <f>I8+I9</f>
        <v>36995477000</v>
      </c>
      <c r="J7" s="261"/>
    </row>
    <row r="8" spans="1:10" s="65" customFormat="1" ht="32.25" customHeight="1">
      <c r="A8" s="262" t="s">
        <v>8</v>
      </c>
      <c r="B8" s="415" t="s">
        <v>269</v>
      </c>
      <c r="C8" s="416"/>
      <c r="D8" s="416"/>
      <c r="E8" s="416"/>
      <c r="F8" s="416"/>
      <c r="G8" s="417"/>
      <c r="H8" s="263"/>
      <c r="I8" s="264">
        <f>ROUND('[2]Bieu 1.TBDH lop 7'!E12,-3)</f>
        <v>36665162000</v>
      </c>
      <c r="J8" s="265"/>
    </row>
    <row r="9" spans="1:10" s="65" customFormat="1" ht="32.25" customHeight="1">
      <c r="A9" s="262" t="s">
        <v>11</v>
      </c>
      <c r="B9" s="415" t="s">
        <v>270</v>
      </c>
      <c r="C9" s="416"/>
      <c r="D9" s="416"/>
      <c r="E9" s="416"/>
      <c r="F9" s="416"/>
      <c r="G9" s="417"/>
      <c r="H9" s="263"/>
      <c r="I9" s="266">
        <f>ROUND(+SUM(I10:I15),-3)</f>
        <v>330315000</v>
      </c>
      <c r="J9" s="265"/>
    </row>
    <row r="10" spans="1:10" s="65" customFormat="1" ht="32.25" customHeight="1">
      <c r="A10" s="267">
        <v>1</v>
      </c>
      <c r="B10" s="418" t="s">
        <v>311</v>
      </c>
      <c r="C10" s="419"/>
      <c r="D10" s="419"/>
      <c r="E10" s="419"/>
      <c r="F10" s="419"/>
      <c r="G10" s="420"/>
      <c r="H10" s="269"/>
      <c r="I10" s="270">
        <f>ROUND(I8*0.2%,-3)</f>
        <v>73330000</v>
      </c>
      <c r="J10" s="280"/>
    </row>
    <row r="11" spans="1:10" s="65" customFormat="1" ht="32.25" customHeight="1">
      <c r="A11" s="267">
        <f>+A10+1</f>
        <v>2</v>
      </c>
      <c r="B11" s="418" t="s">
        <v>312</v>
      </c>
      <c r="C11" s="419"/>
      <c r="D11" s="419"/>
      <c r="E11" s="419"/>
      <c r="F11" s="419"/>
      <c r="G11" s="420"/>
      <c r="H11" s="269"/>
      <c r="I11" s="270">
        <f>ROUND(I8*0.1%,-3)</f>
        <v>36665000</v>
      </c>
      <c r="J11" s="280"/>
    </row>
    <row r="12" spans="1:10" s="65" customFormat="1" ht="32.25" customHeight="1">
      <c r="A12" s="267">
        <f>+A11+1</f>
        <v>3</v>
      </c>
      <c r="B12" s="418" t="s">
        <v>313</v>
      </c>
      <c r="C12" s="419"/>
      <c r="D12" s="419"/>
      <c r="E12" s="419"/>
      <c r="F12" s="419"/>
      <c r="G12" s="420"/>
      <c r="H12" s="269"/>
      <c r="I12" s="270">
        <f>+I10</f>
        <v>73330000</v>
      </c>
      <c r="J12" s="280"/>
    </row>
    <row r="13" spans="1:10" s="65" customFormat="1" ht="32.25" customHeight="1">
      <c r="A13" s="267">
        <f>+A12+1</f>
        <v>4</v>
      </c>
      <c r="B13" s="418" t="s">
        <v>314</v>
      </c>
      <c r="C13" s="419"/>
      <c r="D13" s="419"/>
      <c r="E13" s="419"/>
      <c r="F13" s="419"/>
      <c r="G13" s="420"/>
      <c r="H13" s="269"/>
      <c r="I13" s="270">
        <f>+I11</f>
        <v>36665000</v>
      </c>
      <c r="J13" s="280"/>
    </row>
    <row r="14" spans="1:10" s="65" customFormat="1" ht="32.25" customHeight="1">
      <c r="A14" s="267">
        <f>+A13+1</f>
        <v>5</v>
      </c>
      <c r="B14" s="268" t="s">
        <v>271</v>
      </c>
      <c r="C14" s="271"/>
      <c r="D14" s="271"/>
      <c r="E14" s="271"/>
      <c r="F14" s="271"/>
      <c r="G14" s="272"/>
      <c r="H14" s="269" t="s">
        <v>274</v>
      </c>
      <c r="I14" s="270">
        <f>ROUND(I8*0.3%,-3)</f>
        <v>109995000</v>
      </c>
      <c r="J14" s="281"/>
    </row>
    <row r="15" spans="1:10" s="65" customFormat="1" ht="32.25" customHeight="1">
      <c r="A15" s="273">
        <f>+A14+1</f>
        <v>6</v>
      </c>
      <c r="B15" s="274" t="s">
        <v>272</v>
      </c>
      <c r="C15" s="275"/>
      <c r="D15" s="275"/>
      <c r="E15" s="275"/>
      <c r="F15" s="275"/>
      <c r="G15" s="276"/>
      <c r="H15" s="277" t="s">
        <v>273</v>
      </c>
      <c r="I15" s="278">
        <v>330000</v>
      </c>
      <c r="J15" s="282"/>
    </row>
  </sheetData>
  <sheetProtection/>
  <mergeCells count="11">
    <mergeCell ref="A2:J2"/>
    <mergeCell ref="A3:J3"/>
    <mergeCell ref="A4:L4"/>
    <mergeCell ref="B6:G6"/>
    <mergeCell ref="B7:G7"/>
    <mergeCell ref="B8:G8"/>
    <mergeCell ref="B9:G9"/>
    <mergeCell ref="B10:G10"/>
    <mergeCell ref="B11:G11"/>
    <mergeCell ref="B12:G12"/>
    <mergeCell ref="B13:G13"/>
  </mergeCells>
  <printOptions/>
  <pageMargins left="0.7" right="0.3"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F16"/>
  <sheetViews>
    <sheetView tabSelected="1" zoomScale="142" zoomScaleNormal="142" zoomScalePageLayoutView="0" workbookViewId="0" topLeftCell="A1">
      <selection activeCell="A3" sqref="A3:F3"/>
    </sheetView>
  </sheetViews>
  <sheetFormatPr defaultColWidth="9.140625" defaultRowHeight="15"/>
  <cols>
    <col min="2" max="2" width="49.00390625" style="0" customWidth="1"/>
    <col min="3" max="3" width="12.57421875" style="306" customWidth="1"/>
    <col min="4" max="4" width="14.7109375" style="0" customWidth="1"/>
    <col min="5" max="5" width="20.7109375" style="0" customWidth="1"/>
    <col min="6" max="6" width="27.8515625" style="0" hidden="1" customWidth="1"/>
  </cols>
  <sheetData>
    <row r="1" spans="1:6" ht="35.25" customHeight="1">
      <c r="A1" s="317" t="s">
        <v>636</v>
      </c>
      <c r="B1" s="317"/>
      <c r="C1" s="317"/>
      <c r="D1" s="317"/>
      <c r="E1" s="317"/>
      <c r="F1" s="317"/>
    </row>
    <row r="2" spans="1:6" ht="39.75" customHeight="1">
      <c r="A2" s="315" t="s">
        <v>635</v>
      </c>
      <c r="B2" s="315"/>
      <c r="C2" s="315"/>
      <c r="D2" s="315"/>
      <c r="E2" s="315"/>
      <c r="F2" s="315"/>
    </row>
    <row r="3" spans="1:6" ht="39.75" customHeight="1">
      <c r="A3" s="318" t="s">
        <v>637</v>
      </c>
      <c r="B3" s="318"/>
      <c r="C3" s="318"/>
      <c r="D3" s="318"/>
      <c r="E3" s="318"/>
      <c r="F3" s="318"/>
    </row>
    <row r="4" spans="1:6" ht="26.25" customHeight="1">
      <c r="A4" s="307"/>
      <c r="B4" s="308"/>
      <c r="C4" s="310"/>
      <c r="D4" s="319" t="s">
        <v>624</v>
      </c>
      <c r="E4" s="319"/>
      <c r="F4" s="319"/>
    </row>
    <row r="5" spans="1:6" ht="39.75" customHeight="1">
      <c r="A5" s="293" t="s">
        <v>0</v>
      </c>
      <c r="B5" s="293" t="s">
        <v>613</v>
      </c>
      <c r="C5" s="293" t="s">
        <v>14</v>
      </c>
      <c r="D5" s="294" t="s">
        <v>248</v>
      </c>
      <c r="E5" s="294" t="s">
        <v>249</v>
      </c>
      <c r="F5" s="293" t="s">
        <v>283</v>
      </c>
    </row>
    <row r="6" spans="1:6" ht="22.5" customHeight="1">
      <c r="A6" s="295">
        <v>1</v>
      </c>
      <c r="B6" s="296">
        <v>2</v>
      </c>
      <c r="C6" s="295">
        <v>3</v>
      </c>
      <c r="D6" s="297">
        <v>4</v>
      </c>
      <c r="E6" s="297" t="s">
        <v>625</v>
      </c>
      <c r="F6" s="295">
        <v>6</v>
      </c>
    </row>
    <row r="7" spans="1:6" ht="39.75" customHeight="1">
      <c r="A7" s="311">
        <v>1</v>
      </c>
      <c r="B7" s="299" t="s">
        <v>627</v>
      </c>
      <c r="C7" s="298">
        <v>235</v>
      </c>
      <c r="D7" s="300">
        <f>'2.LSDL- Đly phan theo Lop'!K8</f>
        <v>650000</v>
      </c>
      <c r="E7" s="301">
        <f aca="true" t="shared" si="0" ref="E7:E14">D7*C7</f>
        <v>152750000</v>
      </c>
      <c r="F7" s="313" t="s">
        <v>603</v>
      </c>
    </row>
    <row r="8" spans="1:6" ht="39.75" customHeight="1">
      <c r="A8" s="312"/>
      <c r="B8" s="299" t="s">
        <v>628</v>
      </c>
      <c r="C8" s="298">
        <v>235</v>
      </c>
      <c r="D8" s="300">
        <f>'2.LSDL- Đly phan theo Lop'!K18</f>
        <v>495000</v>
      </c>
      <c r="E8" s="301">
        <f t="shared" si="0"/>
        <v>116325000</v>
      </c>
      <c r="F8" s="316"/>
    </row>
    <row r="9" spans="1:6" ht="39.75" customHeight="1">
      <c r="A9" s="298">
        <v>2</v>
      </c>
      <c r="B9" s="299" t="s">
        <v>629</v>
      </c>
      <c r="C9" s="298">
        <v>224</v>
      </c>
      <c r="D9" s="300">
        <f>'3.LSĐL-ĐLy phan theo truong'!K8</f>
        <v>2100000</v>
      </c>
      <c r="E9" s="301">
        <f t="shared" si="0"/>
        <v>470400000</v>
      </c>
      <c r="F9" s="309" t="s">
        <v>604</v>
      </c>
    </row>
    <row r="10" spans="1:6" ht="39.75" customHeight="1">
      <c r="A10" s="298">
        <v>3</v>
      </c>
      <c r="B10" s="302" t="s">
        <v>634</v>
      </c>
      <c r="C10" s="298">
        <v>235</v>
      </c>
      <c r="D10" s="300">
        <f>'4.KHTN'!K8</f>
        <v>121428000</v>
      </c>
      <c r="E10" s="301">
        <f>D10*C10</f>
        <v>28535580000</v>
      </c>
      <c r="F10" s="309" t="s">
        <v>607</v>
      </c>
    </row>
    <row r="11" spans="1:6" ht="39.75" customHeight="1">
      <c r="A11" s="298">
        <v>4</v>
      </c>
      <c r="B11" s="302" t="s">
        <v>630</v>
      </c>
      <c r="C11" s="298">
        <v>235</v>
      </c>
      <c r="D11" s="300">
        <f>'6.GDTC phân theo lớp'!K8</f>
        <v>3610000</v>
      </c>
      <c r="E11" s="301">
        <f t="shared" si="0"/>
        <v>848350000</v>
      </c>
      <c r="F11" s="309" t="s">
        <v>608</v>
      </c>
    </row>
    <row r="12" spans="1:6" ht="39.75" customHeight="1">
      <c r="A12" s="298">
        <v>5</v>
      </c>
      <c r="B12" s="302" t="s">
        <v>631</v>
      </c>
      <c r="C12" s="298">
        <v>224</v>
      </c>
      <c r="D12" s="300">
        <f>'5.GDTC Phân theo trường'!K9</f>
        <v>5890000</v>
      </c>
      <c r="E12" s="301">
        <f t="shared" si="0"/>
        <v>1319360000</v>
      </c>
      <c r="F12" s="309" t="s">
        <v>609</v>
      </c>
    </row>
    <row r="13" spans="1:6" ht="39.75" customHeight="1">
      <c r="A13" s="311">
        <v>6</v>
      </c>
      <c r="B13" s="302" t="s">
        <v>632</v>
      </c>
      <c r="C13" s="298">
        <v>227</v>
      </c>
      <c r="D13" s="300">
        <f>'7.Nghệ thuật'!K10</f>
        <v>19851000</v>
      </c>
      <c r="E13" s="301">
        <f t="shared" si="0"/>
        <v>4506177000</v>
      </c>
      <c r="F13" s="313" t="s">
        <v>610</v>
      </c>
    </row>
    <row r="14" spans="1:6" ht="39.75" customHeight="1">
      <c r="A14" s="312"/>
      <c r="B14" s="302" t="s">
        <v>633</v>
      </c>
      <c r="C14" s="298">
        <v>227</v>
      </c>
      <c r="D14" s="300">
        <f>'7.Nghệ thuật'!K20</f>
        <v>1980000</v>
      </c>
      <c r="E14" s="301">
        <f t="shared" si="0"/>
        <v>449460000</v>
      </c>
      <c r="F14" s="314"/>
    </row>
    <row r="15" spans="1:6" ht="39.75" customHeight="1">
      <c r="A15" s="298">
        <v>7</v>
      </c>
      <c r="B15" s="299" t="s">
        <v>626</v>
      </c>
      <c r="C15" s="298">
        <v>247</v>
      </c>
      <c r="D15" s="300">
        <f>'8.HĐTN'!K9</f>
        <v>1080000</v>
      </c>
      <c r="E15" s="301">
        <f>D15*C15</f>
        <v>266760000</v>
      </c>
      <c r="F15" s="309" t="s">
        <v>611</v>
      </c>
    </row>
    <row r="16" spans="1:6" ht="39.75" customHeight="1">
      <c r="A16" s="295"/>
      <c r="B16" s="296" t="s">
        <v>614</v>
      </c>
      <c r="C16" s="295"/>
      <c r="D16" s="304"/>
      <c r="E16" s="305">
        <f>SUM(E7:E15)</f>
        <v>36665162000</v>
      </c>
      <c r="F16" s="303"/>
    </row>
    <row r="17" ht="39.75" customHeight="1"/>
    <row r="18" ht="39.75" customHeight="1"/>
  </sheetData>
  <sheetProtection/>
  <mergeCells count="8">
    <mergeCell ref="A13:A14"/>
    <mergeCell ref="F13:F14"/>
    <mergeCell ref="A2:F2"/>
    <mergeCell ref="A7:A8"/>
    <mergeCell ref="F7:F8"/>
    <mergeCell ref="A1:F1"/>
    <mergeCell ref="A3:F3"/>
    <mergeCell ref="D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2024-07-02T08:26:22Z</cp:lastPrinted>
  <dcterms:created xsi:type="dcterms:W3CDTF">2022-03-06T03:22:52Z</dcterms:created>
  <dcterms:modified xsi:type="dcterms:W3CDTF">2024-07-04T01:56:27Z</dcterms:modified>
  <cp:category/>
  <cp:version/>
  <cp:contentType/>
  <cp:contentStatus/>
</cp:coreProperties>
</file>