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66DEC807-51A2-41BE-B1B6-806669647FD0}"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62" sheetId="50"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xlnm._FilterDatabase" localSheetId="24" hidden="1">'Bieu 62'!$A$5:$C$1386</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62'!$A$1:$AA$1386</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 localSheetId="24">'Bieu 62'!$5:$8</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U291" i="50" l="1"/>
  <c r="Z216" i="50"/>
  <c r="U216" i="50"/>
  <c r="U1112" i="50"/>
  <c r="W71" i="50"/>
  <c r="U16" i="50"/>
  <c r="W16" i="50"/>
  <c r="X16" i="50"/>
  <c r="U17" i="50"/>
  <c r="W17" i="50"/>
  <c r="X17" i="50"/>
  <c r="U18" i="50"/>
  <c r="X18" i="50"/>
  <c r="AA18" i="50"/>
  <c r="U19" i="50"/>
  <c r="X19" i="50"/>
  <c r="U20" i="50"/>
  <c r="AA20" i="50"/>
  <c r="U21" i="50"/>
  <c r="X21" i="50"/>
  <c r="U22" i="50"/>
  <c r="X22" i="50"/>
  <c r="U23" i="50"/>
  <c r="X23" i="50"/>
  <c r="Z23" i="50"/>
  <c r="AA23" i="50"/>
  <c r="U24" i="50"/>
  <c r="X24" i="50"/>
  <c r="Z24" i="50"/>
  <c r="AA24" i="50"/>
  <c r="U25" i="50"/>
  <c r="X25" i="50"/>
  <c r="Z25" i="50"/>
  <c r="AA25" i="50"/>
  <c r="U26" i="50"/>
  <c r="X26" i="50"/>
  <c r="Z26" i="50"/>
  <c r="AA26" i="50"/>
  <c r="U27" i="50"/>
  <c r="W27" i="50"/>
  <c r="U28" i="50"/>
  <c r="W28" i="50"/>
  <c r="U29" i="50"/>
  <c r="Z29" i="50"/>
  <c r="U30" i="50"/>
  <c r="Z30" i="50"/>
  <c r="U31" i="50"/>
  <c r="W31" i="50"/>
  <c r="X31" i="50"/>
  <c r="U32" i="50"/>
  <c r="W32" i="50"/>
  <c r="X32" i="50"/>
  <c r="U33" i="50"/>
  <c r="W33" i="50"/>
  <c r="X33" i="50"/>
  <c r="U34" i="50"/>
  <c r="W34" i="50"/>
  <c r="X34" i="50"/>
  <c r="U35" i="50"/>
  <c r="W35" i="50"/>
  <c r="X35" i="50"/>
  <c r="AA35" i="50"/>
  <c r="U36" i="50"/>
  <c r="X36" i="50"/>
  <c r="U37" i="50"/>
  <c r="W37" i="50"/>
  <c r="X37" i="50"/>
  <c r="U38" i="50"/>
  <c r="W38" i="50"/>
  <c r="X38" i="50"/>
  <c r="U39" i="50"/>
  <c r="W39" i="50"/>
  <c r="X39" i="50"/>
  <c r="U40" i="50"/>
  <c r="W40" i="50"/>
  <c r="X40" i="50"/>
  <c r="U41" i="50"/>
  <c r="W41" i="50"/>
  <c r="X41" i="50"/>
  <c r="U42" i="50"/>
  <c r="W42" i="50"/>
  <c r="X42" i="50"/>
  <c r="U43" i="50"/>
  <c r="AA43" i="50"/>
  <c r="U44" i="50"/>
  <c r="AA44" i="50"/>
  <c r="U45" i="50"/>
  <c r="W45" i="50"/>
  <c r="X45" i="50"/>
  <c r="Z45" i="50"/>
  <c r="AA45" i="50"/>
  <c r="U46" i="50"/>
  <c r="W46" i="50"/>
  <c r="X46" i="50"/>
  <c r="U47" i="50"/>
  <c r="Z47" i="50"/>
  <c r="AA47" i="50"/>
  <c r="U48" i="50"/>
  <c r="Z48" i="50"/>
  <c r="U49" i="50"/>
  <c r="W49" i="50"/>
  <c r="X49" i="50"/>
  <c r="U50" i="50"/>
  <c r="W50" i="50"/>
  <c r="U51" i="50"/>
  <c r="W51" i="50"/>
  <c r="X51" i="50"/>
  <c r="Z51" i="50"/>
  <c r="AA51" i="50"/>
  <c r="U52" i="50"/>
  <c r="W52" i="50"/>
  <c r="X52" i="50"/>
  <c r="U53" i="50"/>
  <c r="W53" i="50"/>
  <c r="X53" i="50"/>
  <c r="U54" i="50"/>
  <c r="W54" i="50"/>
  <c r="X54" i="50"/>
  <c r="U55" i="50"/>
  <c r="W55" i="50"/>
  <c r="X55" i="50"/>
  <c r="U56" i="50"/>
  <c r="AA56" i="50"/>
  <c r="U57" i="50"/>
  <c r="Z57" i="50"/>
  <c r="U58" i="50"/>
  <c r="Z58" i="50"/>
  <c r="U59" i="50"/>
  <c r="W59" i="50"/>
  <c r="X59" i="50"/>
  <c r="Z59" i="50"/>
  <c r="U60" i="50"/>
  <c r="U61" i="50"/>
  <c r="Z61" i="50"/>
  <c r="U62" i="50"/>
  <c r="Z62" i="50"/>
  <c r="U63" i="50"/>
  <c r="Z63" i="50"/>
  <c r="U64" i="50"/>
  <c r="Z64" i="50"/>
  <c r="U65" i="50"/>
  <c r="Z65" i="50"/>
  <c r="U66" i="50"/>
  <c r="U67" i="50"/>
  <c r="Z67" i="50"/>
  <c r="U68" i="50"/>
  <c r="Z68" i="50"/>
  <c r="U69" i="50"/>
  <c r="Z69" i="50"/>
  <c r="U70" i="50"/>
  <c r="Z70" i="50"/>
  <c r="U71" i="50"/>
  <c r="U72" i="50"/>
  <c r="W72" i="50"/>
  <c r="X72" i="50"/>
  <c r="U73" i="50"/>
  <c r="X73" i="50"/>
  <c r="AA73" i="50"/>
  <c r="U74" i="50"/>
  <c r="X74" i="50"/>
  <c r="AA74" i="50"/>
  <c r="U75" i="50"/>
  <c r="X75" i="50"/>
  <c r="U76" i="50"/>
  <c r="X76" i="50"/>
  <c r="U77" i="50"/>
  <c r="X77" i="50"/>
  <c r="U78" i="50"/>
  <c r="AA78" i="50"/>
  <c r="U79" i="50"/>
  <c r="AA79" i="50"/>
  <c r="U80" i="50"/>
  <c r="AA80" i="50"/>
  <c r="U81" i="50"/>
  <c r="X81" i="50"/>
  <c r="U82" i="50"/>
  <c r="AA82" i="50"/>
  <c r="U83" i="50"/>
  <c r="V83" i="50"/>
  <c r="X83" i="50"/>
  <c r="Z83" i="50"/>
  <c r="AA83" i="50"/>
  <c r="U84" i="50"/>
  <c r="V84" i="50"/>
  <c r="X84" i="50"/>
  <c r="U85" i="50"/>
  <c r="X85" i="50"/>
  <c r="U86" i="50"/>
  <c r="X86" i="50"/>
  <c r="U87" i="50"/>
  <c r="X87" i="50"/>
  <c r="U88" i="50"/>
  <c r="X88" i="50"/>
  <c r="U89" i="50"/>
  <c r="X89" i="50"/>
  <c r="U90" i="50"/>
  <c r="X90" i="50"/>
  <c r="U91" i="50"/>
  <c r="X91" i="50"/>
  <c r="U92" i="50"/>
  <c r="X92" i="50"/>
  <c r="U93" i="50"/>
  <c r="X93" i="50"/>
  <c r="Z93" i="50"/>
  <c r="U94" i="50"/>
  <c r="X94" i="50"/>
  <c r="U95" i="50"/>
  <c r="AA95" i="50"/>
  <c r="U96" i="50"/>
  <c r="Z96" i="50"/>
  <c r="AA96" i="50"/>
  <c r="U97" i="50"/>
  <c r="Z97" i="50"/>
  <c r="AA97" i="50"/>
  <c r="U98" i="50"/>
  <c r="Z98" i="50"/>
  <c r="AA98" i="50"/>
  <c r="U99" i="50"/>
  <c r="Z99" i="50"/>
  <c r="U100" i="50"/>
  <c r="Z100" i="50"/>
  <c r="U101" i="50"/>
  <c r="Z101" i="50"/>
  <c r="U102" i="50"/>
  <c r="Z102" i="50"/>
  <c r="U103" i="50"/>
  <c r="Z103" i="50"/>
  <c r="U104" i="50"/>
  <c r="Z104" i="50"/>
  <c r="U105" i="50"/>
  <c r="Z105" i="50"/>
  <c r="U106" i="50"/>
  <c r="Z106" i="50"/>
  <c r="U107" i="50"/>
  <c r="Z107" i="50"/>
  <c r="U108" i="50"/>
  <c r="Z108" i="50"/>
  <c r="U109" i="50"/>
  <c r="Z109" i="50"/>
  <c r="U110" i="50"/>
  <c r="Z110" i="50"/>
  <c r="U111" i="50"/>
  <c r="X111" i="50"/>
  <c r="Z111" i="50"/>
  <c r="U112" i="50"/>
  <c r="Z112" i="50"/>
  <c r="U113" i="50"/>
  <c r="Z113" i="50"/>
  <c r="U114" i="50"/>
  <c r="Z114" i="50"/>
  <c r="U115" i="50"/>
  <c r="Z115" i="50"/>
  <c r="U116" i="50"/>
  <c r="Z116" i="50"/>
  <c r="U117" i="50"/>
  <c r="Z117" i="50"/>
  <c r="U118" i="50"/>
  <c r="Z118" i="50"/>
  <c r="U119" i="50"/>
  <c r="Z119" i="50"/>
  <c r="U120" i="50"/>
  <c r="Z120" i="50"/>
  <c r="U121" i="50"/>
  <c r="Z121" i="50"/>
  <c r="U122" i="50"/>
  <c r="AA122" i="50"/>
  <c r="U123" i="50"/>
  <c r="W123" i="50"/>
  <c r="X123" i="50"/>
  <c r="Z123" i="50"/>
  <c r="AA123" i="50"/>
  <c r="U124" i="50"/>
  <c r="X124" i="50"/>
  <c r="U125" i="50"/>
  <c r="X125" i="50"/>
  <c r="U126" i="50"/>
  <c r="X126" i="50"/>
  <c r="U127" i="50"/>
  <c r="X127" i="50"/>
  <c r="U128" i="50"/>
  <c r="X128" i="50"/>
  <c r="U129" i="50"/>
  <c r="X129" i="50"/>
  <c r="U130" i="50"/>
  <c r="X130" i="50"/>
  <c r="U131" i="50"/>
  <c r="X131" i="50"/>
  <c r="U132" i="50"/>
  <c r="X132" i="50"/>
  <c r="U133" i="50"/>
  <c r="X133" i="50"/>
  <c r="U134" i="50"/>
  <c r="X134" i="50"/>
  <c r="U135" i="50"/>
  <c r="AA135" i="50"/>
  <c r="U136" i="50"/>
  <c r="X136" i="50"/>
  <c r="U137" i="50"/>
  <c r="X137" i="50"/>
  <c r="U138" i="50"/>
  <c r="X138" i="50"/>
  <c r="U139" i="50"/>
  <c r="X139" i="50"/>
  <c r="AA139" i="50"/>
  <c r="U140" i="50"/>
  <c r="X140" i="50"/>
  <c r="U141" i="50"/>
  <c r="X141" i="50"/>
  <c r="U142" i="50"/>
  <c r="W142" i="50"/>
  <c r="U143" i="50"/>
  <c r="X143" i="50"/>
  <c r="U144" i="50"/>
  <c r="X144" i="50"/>
  <c r="U145" i="50"/>
  <c r="X145" i="50"/>
  <c r="U146" i="50"/>
  <c r="X146" i="50"/>
  <c r="U147" i="50"/>
  <c r="X147" i="50"/>
  <c r="U148" i="50"/>
  <c r="X148" i="50"/>
  <c r="U149" i="50"/>
  <c r="X149" i="50"/>
  <c r="U150" i="50"/>
  <c r="W150" i="50"/>
  <c r="Z150" i="50"/>
  <c r="AA150" i="50"/>
  <c r="U151" i="50"/>
  <c r="Z151" i="50"/>
  <c r="AA151" i="50"/>
  <c r="U152" i="50"/>
  <c r="Z152" i="50"/>
  <c r="AA152" i="50"/>
  <c r="U153" i="50"/>
  <c r="AA153" i="50"/>
  <c r="U154" i="50"/>
  <c r="AA154" i="50"/>
  <c r="U155" i="50"/>
  <c r="AA155" i="50"/>
  <c r="U156" i="50"/>
  <c r="Z156" i="50"/>
  <c r="U157" i="50"/>
  <c r="Z157" i="50"/>
  <c r="U158" i="50"/>
  <c r="Z158" i="50"/>
  <c r="U159" i="50"/>
  <c r="X159" i="50"/>
  <c r="U160" i="50"/>
  <c r="W160" i="50"/>
  <c r="U161" i="50"/>
  <c r="W161" i="50"/>
  <c r="U162" i="50"/>
  <c r="W162" i="50"/>
  <c r="U163" i="50"/>
  <c r="W163" i="50"/>
  <c r="U164" i="50"/>
  <c r="W164" i="50"/>
  <c r="U165" i="50"/>
  <c r="W165" i="50"/>
  <c r="X165" i="50"/>
  <c r="Y165" i="50"/>
  <c r="Z165" i="50"/>
  <c r="AA165" i="50"/>
  <c r="U166" i="50"/>
  <c r="X166" i="50"/>
  <c r="Y166" i="50"/>
  <c r="U167" i="50"/>
  <c r="X167" i="50"/>
  <c r="U168" i="50"/>
  <c r="X168" i="50"/>
  <c r="U169" i="50"/>
  <c r="W169" i="50"/>
  <c r="Z169" i="50"/>
  <c r="U170" i="50"/>
  <c r="X170" i="50"/>
  <c r="Y170" i="50"/>
  <c r="U171" i="50"/>
  <c r="X171" i="50"/>
  <c r="U172" i="50"/>
  <c r="Y172" i="50"/>
  <c r="U173" i="50"/>
  <c r="X173" i="50"/>
  <c r="U174" i="50"/>
  <c r="W174" i="50"/>
  <c r="X174" i="50"/>
  <c r="U175" i="50"/>
  <c r="W175" i="50"/>
  <c r="X175" i="50"/>
  <c r="Z175" i="50"/>
  <c r="U176" i="50"/>
  <c r="X176" i="50"/>
  <c r="U177" i="50"/>
  <c r="W177" i="50"/>
  <c r="X177" i="50"/>
  <c r="Z177" i="50"/>
  <c r="U178" i="50"/>
  <c r="X178" i="50"/>
  <c r="Z178" i="50"/>
  <c r="U179" i="50"/>
  <c r="W179" i="50"/>
  <c r="X179" i="50"/>
  <c r="Z179" i="50"/>
  <c r="U180" i="50"/>
  <c r="W180" i="50"/>
  <c r="X180" i="50"/>
  <c r="Z180" i="50"/>
  <c r="U181" i="50"/>
  <c r="W181" i="50"/>
  <c r="X181" i="50"/>
  <c r="U182" i="50"/>
  <c r="W182" i="50"/>
  <c r="X182" i="50"/>
  <c r="U183" i="50"/>
  <c r="W183" i="50"/>
  <c r="X183" i="50"/>
  <c r="U184" i="50"/>
  <c r="W184" i="50"/>
  <c r="X184" i="50"/>
  <c r="U185" i="50"/>
  <c r="Y185" i="50"/>
  <c r="U186" i="50"/>
  <c r="AA186" i="50"/>
  <c r="U187" i="50"/>
  <c r="Z187" i="50"/>
  <c r="U188" i="50"/>
  <c r="W188" i="50"/>
  <c r="Z188" i="50"/>
  <c r="U189" i="50"/>
  <c r="W189" i="50"/>
  <c r="Z189" i="50"/>
  <c r="U190" i="50"/>
  <c r="Z190" i="50"/>
  <c r="U191" i="50"/>
  <c r="W191" i="50"/>
  <c r="Z191" i="50"/>
  <c r="U192" i="50"/>
  <c r="W192" i="50"/>
  <c r="Z192" i="50"/>
  <c r="U193" i="50"/>
  <c r="Z193" i="50"/>
  <c r="U194" i="50"/>
  <c r="W194" i="50"/>
  <c r="Z194" i="50"/>
  <c r="U195" i="50"/>
  <c r="X195" i="50"/>
  <c r="U196" i="50"/>
  <c r="W196" i="50"/>
  <c r="Z196" i="50"/>
  <c r="U197" i="50"/>
  <c r="W197" i="50"/>
  <c r="X197" i="50"/>
  <c r="Z197" i="50"/>
  <c r="U198" i="50"/>
  <c r="W198" i="50"/>
  <c r="U199" i="50"/>
  <c r="W199" i="50"/>
  <c r="U200" i="50"/>
  <c r="W200" i="50"/>
  <c r="U201" i="50"/>
  <c r="W201" i="50"/>
  <c r="U202" i="50"/>
  <c r="W202" i="50"/>
  <c r="U203" i="50"/>
  <c r="W203" i="50"/>
  <c r="U204" i="50"/>
  <c r="W204" i="50"/>
  <c r="U205" i="50"/>
  <c r="X205" i="50"/>
  <c r="U206" i="50"/>
  <c r="X206" i="50"/>
  <c r="AA206" i="50"/>
  <c r="U207" i="50"/>
  <c r="X207" i="50"/>
  <c r="U208" i="50"/>
  <c r="X208" i="50"/>
  <c r="U209" i="50"/>
  <c r="Y209" i="50"/>
  <c r="U210" i="50"/>
  <c r="Z210" i="50"/>
  <c r="U211" i="50"/>
  <c r="Z211" i="50"/>
  <c r="U212" i="50"/>
  <c r="W212" i="50"/>
  <c r="U213" i="50"/>
  <c r="X213" i="50"/>
  <c r="U214" i="50"/>
  <c r="X214" i="50"/>
  <c r="U215" i="50"/>
  <c r="X215" i="50"/>
  <c r="W216" i="50"/>
  <c r="AA216" i="50"/>
  <c r="U217" i="50"/>
  <c r="Z217" i="50"/>
  <c r="U218" i="50"/>
  <c r="X218" i="50"/>
  <c r="Z218" i="50"/>
  <c r="AA218" i="50"/>
  <c r="U219" i="50"/>
  <c r="Z219" i="50"/>
  <c r="U220" i="50"/>
  <c r="W220" i="50"/>
  <c r="U221" i="50"/>
  <c r="W221" i="50"/>
  <c r="U222" i="50"/>
  <c r="W222" i="50"/>
  <c r="U223" i="50"/>
  <c r="U224" i="50"/>
  <c r="W224" i="50"/>
  <c r="X224" i="50"/>
  <c r="U225" i="50"/>
  <c r="W225" i="50"/>
  <c r="X225" i="50"/>
  <c r="U226" i="50"/>
  <c r="X226" i="50"/>
  <c r="AA226" i="50"/>
  <c r="U227" i="50"/>
  <c r="X227" i="50"/>
  <c r="U228" i="50"/>
  <c r="X228" i="50"/>
  <c r="U229" i="50"/>
  <c r="W229" i="50"/>
  <c r="X229" i="50"/>
  <c r="AA229" i="50"/>
  <c r="U230" i="50"/>
  <c r="X230" i="50"/>
  <c r="U231" i="50"/>
  <c r="X231" i="50"/>
  <c r="U232" i="50"/>
  <c r="X232" i="50"/>
  <c r="U233" i="50"/>
  <c r="W233" i="50"/>
  <c r="X233" i="50"/>
  <c r="U234" i="50"/>
  <c r="X234" i="50"/>
  <c r="Z234" i="50"/>
  <c r="AA234" i="50"/>
  <c r="U235" i="50"/>
  <c r="X235" i="50"/>
  <c r="U236" i="50"/>
  <c r="X236" i="50"/>
  <c r="U237" i="50"/>
  <c r="W237" i="50"/>
  <c r="X237" i="50"/>
  <c r="Z237" i="50"/>
  <c r="AA237" i="50"/>
  <c r="U238" i="50"/>
  <c r="X238" i="50"/>
  <c r="U239" i="50"/>
  <c r="X239" i="50"/>
  <c r="Z239" i="50"/>
  <c r="U240" i="50"/>
  <c r="W240" i="50"/>
  <c r="X240" i="50"/>
  <c r="U241" i="50"/>
  <c r="X241" i="50"/>
  <c r="U242" i="50"/>
  <c r="X242" i="50"/>
  <c r="U243" i="50"/>
  <c r="X243" i="50"/>
  <c r="U244" i="50"/>
  <c r="X244" i="50"/>
  <c r="U245" i="50"/>
  <c r="X245" i="50"/>
  <c r="U246" i="50"/>
  <c r="X246" i="50"/>
  <c r="U247" i="50"/>
  <c r="X247" i="50"/>
  <c r="U248" i="50"/>
  <c r="X248" i="50"/>
  <c r="U249" i="50"/>
  <c r="X249" i="50"/>
  <c r="U250" i="50"/>
  <c r="X250" i="50"/>
  <c r="U251" i="50"/>
  <c r="X251" i="50"/>
  <c r="U252" i="50"/>
  <c r="X252" i="50"/>
  <c r="U253" i="50"/>
  <c r="X253" i="50"/>
  <c r="U254" i="50"/>
  <c r="X254" i="50"/>
  <c r="U255" i="50"/>
  <c r="X255" i="50"/>
  <c r="U256" i="50"/>
  <c r="X256" i="50"/>
  <c r="U257" i="50"/>
  <c r="X257" i="50"/>
  <c r="U258" i="50"/>
  <c r="X258" i="50"/>
  <c r="U259" i="50"/>
  <c r="X259" i="50"/>
  <c r="U260" i="50"/>
  <c r="X260" i="50"/>
  <c r="U261" i="50"/>
  <c r="X261" i="50"/>
  <c r="U262" i="50"/>
  <c r="X262" i="50"/>
  <c r="U263" i="50"/>
  <c r="X263" i="50"/>
  <c r="U264" i="50"/>
  <c r="X264" i="50"/>
  <c r="U265" i="50"/>
  <c r="X265" i="50"/>
  <c r="U266" i="50"/>
  <c r="X266" i="50"/>
  <c r="U267" i="50"/>
  <c r="X267" i="50"/>
  <c r="U268" i="50"/>
  <c r="X268" i="50"/>
  <c r="U269" i="50"/>
  <c r="X269" i="50"/>
  <c r="U270" i="50"/>
  <c r="X270" i="50"/>
  <c r="U271" i="50"/>
  <c r="X271" i="50"/>
  <c r="U272" i="50"/>
  <c r="X272" i="50"/>
  <c r="U273" i="50"/>
  <c r="X273" i="50"/>
  <c r="U274" i="50"/>
  <c r="X274" i="50"/>
  <c r="U275" i="50"/>
  <c r="X275" i="50"/>
  <c r="U276" i="50"/>
  <c r="X276" i="50"/>
  <c r="U277" i="50"/>
  <c r="X277" i="50"/>
  <c r="U278" i="50"/>
  <c r="X278" i="50"/>
  <c r="AA278" i="50"/>
  <c r="U279" i="50"/>
  <c r="X279" i="50"/>
  <c r="U280" i="50"/>
  <c r="X280" i="50"/>
  <c r="AA280" i="50"/>
  <c r="U281" i="50"/>
  <c r="W281" i="50"/>
  <c r="X281" i="50"/>
  <c r="U282" i="50"/>
  <c r="Z282" i="50"/>
  <c r="AA282" i="50"/>
  <c r="U283" i="50"/>
  <c r="AA283" i="50"/>
  <c r="U284" i="50"/>
  <c r="AA284" i="50"/>
  <c r="U285" i="50"/>
  <c r="AA285" i="50"/>
  <c r="U286" i="50"/>
  <c r="AA286" i="50"/>
  <c r="U287" i="50"/>
  <c r="AA287" i="50"/>
  <c r="U288" i="50"/>
  <c r="X288" i="50"/>
  <c r="U289" i="50"/>
  <c r="X289" i="50"/>
  <c r="Z289" i="50"/>
  <c r="U290" i="50"/>
  <c r="W290" i="50"/>
  <c r="X290" i="50"/>
  <c r="Z291" i="50"/>
  <c r="AA291" i="50"/>
  <c r="U292" i="50"/>
  <c r="Z292" i="50"/>
  <c r="U293" i="50"/>
  <c r="Z293" i="50"/>
  <c r="AA293" i="50"/>
  <c r="U294" i="50"/>
  <c r="Z294" i="50"/>
  <c r="AA294" i="50"/>
  <c r="U295" i="50"/>
  <c r="W295" i="50"/>
  <c r="AA295" i="50"/>
  <c r="U296" i="50"/>
  <c r="AA296" i="50"/>
  <c r="U297" i="50"/>
  <c r="Z297" i="50"/>
  <c r="U298" i="50"/>
  <c r="Z298" i="50"/>
  <c r="U299" i="50"/>
  <c r="Z299" i="50"/>
  <c r="U300" i="50"/>
  <c r="Z300" i="50"/>
  <c r="U301" i="50"/>
  <c r="Z301" i="50"/>
  <c r="U302" i="50"/>
  <c r="Z302" i="50"/>
  <c r="U303" i="50"/>
  <c r="Z303" i="50"/>
  <c r="U304" i="50"/>
  <c r="X304" i="50"/>
  <c r="Z304" i="50"/>
  <c r="U305" i="50"/>
  <c r="X305" i="50"/>
  <c r="Z305" i="50"/>
  <c r="U306" i="50"/>
  <c r="X306" i="50"/>
  <c r="Y306" i="50"/>
  <c r="Z306" i="50"/>
  <c r="U307" i="50"/>
  <c r="Z307" i="50"/>
  <c r="U308" i="50"/>
  <c r="Z308" i="50"/>
  <c r="U309" i="50"/>
  <c r="Z309" i="50"/>
  <c r="U310" i="50"/>
  <c r="Z310" i="50"/>
  <c r="U311" i="50"/>
  <c r="X311" i="50"/>
  <c r="U312" i="50"/>
  <c r="X312" i="50"/>
  <c r="U313" i="50"/>
  <c r="X313" i="50"/>
  <c r="U314" i="50"/>
  <c r="W314" i="50"/>
  <c r="X314" i="50"/>
  <c r="Z314" i="50"/>
  <c r="AA314" i="50"/>
  <c r="U315" i="50"/>
  <c r="X315" i="50"/>
  <c r="U316" i="50"/>
  <c r="W316" i="50"/>
  <c r="X316" i="50"/>
  <c r="U317" i="50"/>
  <c r="X317" i="50"/>
  <c r="Z317" i="50"/>
  <c r="U318" i="50"/>
  <c r="X318" i="50"/>
  <c r="U319" i="50"/>
  <c r="X319" i="50"/>
  <c r="U320" i="50"/>
  <c r="X320" i="50"/>
  <c r="U321" i="50"/>
  <c r="W321" i="50"/>
  <c r="X321" i="50"/>
  <c r="U322" i="50"/>
  <c r="W322" i="50"/>
  <c r="X322" i="50"/>
  <c r="U323" i="50"/>
  <c r="W323" i="50"/>
  <c r="X323" i="50"/>
  <c r="U324" i="50"/>
  <c r="W324" i="50"/>
  <c r="X324" i="50"/>
  <c r="U325" i="50"/>
  <c r="X325" i="50"/>
  <c r="U326" i="50"/>
  <c r="AA326" i="50"/>
  <c r="U327" i="50"/>
  <c r="AA327" i="50"/>
  <c r="U328" i="50"/>
  <c r="AA328" i="50"/>
  <c r="U329" i="50"/>
  <c r="AA329" i="50"/>
  <c r="U330" i="50"/>
  <c r="W330" i="50"/>
  <c r="AA330" i="50"/>
  <c r="U331" i="50"/>
  <c r="AA331" i="50"/>
  <c r="U332" i="50"/>
  <c r="Z332" i="50"/>
  <c r="AA332" i="50"/>
  <c r="U333" i="50"/>
  <c r="AA333" i="50"/>
  <c r="U334" i="50"/>
  <c r="Z334" i="50"/>
  <c r="AA334" i="50"/>
  <c r="U335" i="50"/>
  <c r="W335" i="50"/>
  <c r="X335" i="50"/>
  <c r="AA335" i="50"/>
  <c r="U336" i="50"/>
  <c r="W336" i="50"/>
  <c r="AA336" i="50"/>
  <c r="U337" i="50"/>
  <c r="AA337" i="50"/>
  <c r="U338" i="50"/>
  <c r="Z338" i="50"/>
  <c r="AA338" i="50"/>
  <c r="U339" i="50"/>
  <c r="W339" i="50"/>
  <c r="Z339" i="50"/>
  <c r="U340" i="50"/>
  <c r="Z340" i="50"/>
  <c r="U341" i="50"/>
  <c r="Z341" i="50"/>
  <c r="U342" i="50"/>
  <c r="W342" i="50"/>
  <c r="Z342" i="50"/>
  <c r="U343" i="50"/>
  <c r="Z343" i="50"/>
  <c r="U344" i="50"/>
  <c r="Z344" i="50"/>
  <c r="U345" i="50"/>
  <c r="Z345" i="50"/>
  <c r="U346" i="50"/>
  <c r="W346" i="50"/>
  <c r="Z346" i="50"/>
  <c r="U347" i="50"/>
  <c r="Z347" i="50"/>
  <c r="U348" i="50"/>
  <c r="Z348" i="50"/>
  <c r="U349" i="50"/>
  <c r="Z349" i="50"/>
  <c r="U350" i="50"/>
  <c r="Z350" i="50"/>
  <c r="U351" i="50"/>
  <c r="Z351" i="50"/>
  <c r="U352" i="50"/>
  <c r="Z352" i="50"/>
  <c r="U353" i="50"/>
  <c r="W353" i="50"/>
  <c r="Z353" i="50"/>
  <c r="U354" i="50"/>
  <c r="Z354" i="50"/>
  <c r="U355" i="50"/>
  <c r="Z355" i="50"/>
  <c r="U356" i="50"/>
  <c r="Z356" i="50"/>
  <c r="U357" i="50"/>
  <c r="W357" i="50"/>
  <c r="X357" i="50"/>
  <c r="U358" i="50"/>
  <c r="W358" i="50"/>
  <c r="X358" i="50"/>
  <c r="U359" i="50"/>
  <c r="W359" i="50"/>
  <c r="X359" i="50"/>
  <c r="U360" i="50"/>
  <c r="W360" i="50"/>
  <c r="X360" i="50"/>
  <c r="U361" i="50"/>
  <c r="W361" i="50"/>
  <c r="X361" i="50"/>
  <c r="U362" i="50"/>
  <c r="Z362" i="50"/>
  <c r="U363" i="50"/>
  <c r="W363" i="50"/>
  <c r="Z363" i="50"/>
  <c r="U364" i="50"/>
  <c r="Z364" i="50"/>
  <c r="U365" i="50"/>
  <c r="W365" i="50"/>
  <c r="U366" i="50"/>
  <c r="W366" i="50"/>
  <c r="U367" i="50"/>
  <c r="W367" i="50"/>
  <c r="Z367" i="50"/>
  <c r="U368" i="50"/>
  <c r="W368" i="50"/>
  <c r="Z368" i="50"/>
  <c r="U369" i="50"/>
  <c r="W369" i="50"/>
  <c r="U370" i="50"/>
  <c r="W370" i="50"/>
  <c r="U371" i="50"/>
  <c r="W371" i="50"/>
  <c r="Z371" i="50"/>
  <c r="U372" i="50"/>
  <c r="W372" i="50"/>
  <c r="U373" i="50"/>
  <c r="W373" i="50"/>
  <c r="U374" i="50"/>
  <c r="X374" i="50"/>
  <c r="Z374" i="50"/>
  <c r="U375" i="50"/>
  <c r="X375" i="50"/>
  <c r="Z375" i="50"/>
  <c r="U376" i="50"/>
  <c r="AA376" i="50"/>
  <c r="U377" i="50"/>
  <c r="X377" i="50"/>
  <c r="U378" i="50"/>
  <c r="X378" i="50"/>
  <c r="U379" i="50"/>
  <c r="X379" i="50"/>
  <c r="U380" i="50"/>
  <c r="X380" i="50"/>
  <c r="U381" i="50"/>
  <c r="Z381" i="50"/>
  <c r="AA381" i="50"/>
  <c r="U382" i="50"/>
  <c r="Z382" i="50"/>
  <c r="U383" i="50"/>
  <c r="Z383" i="50"/>
  <c r="U384" i="50"/>
  <c r="W384" i="50"/>
  <c r="X384" i="50"/>
  <c r="Z384" i="50"/>
  <c r="U385" i="50"/>
  <c r="X385" i="50"/>
  <c r="Z385" i="50"/>
  <c r="U386" i="50"/>
  <c r="Z386" i="50"/>
  <c r="U387" i="50"/>
  <c r="Z387" i="50"/>
  <c r="U388" i="50"/>
  <c r="Z388" i="50"/>
  <c r="U389" i="50"/>
  <c r="Z389" i="50"/>
  <c r="U390" i="50"/>
  <c r="Z390" i="50"/>
  <c r="U391" i="50"/>
  <c r="Z391" i="50"/>
  <c r="U392" i="50"/>
  <c r="W392" i="50"/>
  <c r="U393" i="50"/>
  <c r="W393" i="50"/>
  <c r="U394" i="50"/>
  <c r="X394" i="50"/>
  <c r="Z394" i="50"/>
  <c r="AA394" i="50"/>
  <c r="U395" i="50"/>
  <c r="W395" i="50"/>
  <c r="Z395" i="50"/>
  <c r="U396" i="50"/>
  <c r="W396" i="50"/>
  <c r="Z396" i="50"/>
  <c r="U397" i="50"/>
  <c r="W397" i="50"/>
  <c r="Z397" i="50"/>
  <c r="AA397" i="50"/>
  <c r="U398" i="50"/>
  <c r="W398" i="50"/>
  <c r="Z398" i="50"/>
  <c r="U399" i="50"/>
  <c r="W399" i="50"/>
  <c r="Z399" i="50"/>
  <c r="U400" i="50"/>
  <c r="W400" i="50"/>
  <c r="Z400" i="50"/>
  <c r="U401" i="50"/>
  <c r="W401" i="50"/>
  <c r="Z401" i="50"/>
  <c r="U402" i="50"/>
  <c r="W402" i="50"/>
  <c r="Z402" i="50"/>
  <c r="U403" i="50"/>
  <c r="W403" i="50"/>
  <c r="Z403" i="50"/>
  <c r="U404" i="50"/>
  <c r="W404" i="50"/>
  <c r="U405" i="50"/>
  <c r="W405" i="50"/>
  <c r="U406" i="50"/>
  <c r="W406" i="50"/>
  <c r="U407" i="50"/>
  <c r="W407" i="50"/>
  <c r="U408" i="50"/>
  <c r="W408" i="50"/>
  <c r="U409" i="50"/>
  <c r="W409" i="50"/>
  <c r="U410" i="50"/>
  <c r="W410" i="50"/>
  <c r="U411" i="50"/>
  <c r="W411" i="50"/>
  <c r="U412" i="50"/>
  <c r="W412" i="50"/>
  <c r="U413" i="50"/>
  <c r="W413" i="50"/>
  <c r="U414" i="50"/>
  <c r="W414" i="50"/>
  <c r="U415" i="50"/>
  <c r="W415" i="50"/>
  <c r="U416" i="50"/>
  <c r="W416" i="50"/>
  <c r="U417" i="50"/>
  <c r="W417" i="50"/>
  <c r="U418" i="50"/>
  <c r="W418" i="50"/>
  <c r="U419" i="50"/>
  <c r="W419" i="50"/>
  <c r="U420" i="50"/>
  <c r="W420" i="50"/>
  <c r="U421" i="50"/>
  <c r="W421" i="50"/>
  <c r="U422" i="50"/>
  <c r="W422" i="50"/>
  <c r="U423" i="50"/>
  <c r="W423" i="50"/>
  <c r="U424" i="50"/>
  <c r="W424" i="50"/>
  <c r="U425" i="50"/>
  <c r="W425" i="50"/>
  <c r="U426" i="50"/>
  <c r="W426" i="50"/>
  <c r="U427" i="50"/>
  <c r="W427" i="50"/>
  <c r="U428" i="50"/>
  <c r="W428" i="50"/>
  <c r="U429" i="50"/>
  <c r="W429" i="50"/>
  <c r="U430" i="50"/>
  <c r="W430" i="50"/>
  <c r="U431" i="50"/>
  <c r="W431" i="50"/>
  <c r="U432" i="50"/>
  <c r="W432" i="50"/>
  <c r="U433" i="50"/>
  <c r="W433" i="50"/>
  <c r="U434" i="50"/>
  <c r="W434" i="50"/>
  <c r="U435" i="50"/>
  <c r="W435" i="50"/>
  <c r="U436" i="50"/>
  <c r="W436" i="50"/>
  <c r="U437" i="50"/>
  <c r="W437" i="50"/>
  <c r="U438" i="50"/>
  <c r="W438" i="50"/>
  <c r="U439" i="50"/>
  <c r="W439" i="50"/>
  <c r="U440" i="50"/>
  <c r="W440" i="50"/>
  <c r="U441" i="50"/>
  <c r="W441" i="50"/>
  <c r="U442" i="50"/>
  <c r="W442" i="50"/>
  <c r="U443" i="50"/>
  <c r="W443" i="50"/>
  <c r="U444" i="50"/>
  <c r="W444" i="50"/>
  <c r="U445" i="50"/>
  <c r="W445" i="50"/>
  <c r="U446" i="50"/>
  <c r="W446" i="50"/>
  <c r="U447" i="50"/>
  <c r="W447" i="50"/>
  <c r="U448" i="50"/>
  <c r="W448" i="50"/>
  <c r="U449" i="50"/>
  <c r="W449" i="50"/>
  <c r="U450" i="50"/>
  <c r="W450" i="50"/>
  <c r="U451" i="50"/>
  <c r="W451" i="50"/>
  <c r="U452" i="50"/>
  <c r="W452" i="50"/>
  <c r="U453" i="50"/>
  <c r="W453" i="50"/>
  <c r="U454" i="50"/>
  <c r="W454" i="50"/>
  <c r="U455" i="50"/>
  <c r="W455" i="50"/>
  <c r="U456" i="50"/>
  <c r="W456" i="50"/>
  <c r="U457" i="50"/>
  <c r="W457" i="50"/>
  <c r="U458" i="50"/>
  <c r="W458" i="50"/>
  <c r="U459" i="50"/>
  <c r="W459" i="50"/>
  <c r="U460" i="50"/>
  <c r="W460" i="50"/>
  <c r="U461" i="50"/>
  <c r="W461" i="50"/>
  <c r="U462" i="50"/>
  <c r="W462" i="50"/>
  <c r="U463" i="50"/>
  <c r="W463" i="50"/>
  <c r="U464" i="50"/>
  <c r="W464" i="50"/>
  <c r="U465" i="50"/>
  <c r="W465" i="50"/>
  <c r="U466" i="50"/>
  <c r="W466" i="50"/>
  <c r="U467" i="50"/>
  <c r="W467" i="50"/>
  <c r="U468" i="50"/>
  <c r="W468" i="50"/>
  <c r="U469" i="50"/>
  <c r="W469" i="50"/>
  <c r="U470" i="50"/>
  <c r="W470" i="50"/>
  <c r="U471" i="50"/>
  <c r="W471" i="50"/>
  <c r="U472" i="50"/>
  <c r="W472" i="50"/>
  <c r="U473" i="50"/>
  <c r="W473" i="50"/>
  <c r="U474" i="50"/>
  <c r="W474" i="50"/>
  <c r="U475" i="50"/>
  <c r="W475" i="50"/>
  <c r="X475" i="50"/>
  <c r="U476" i="50"/>
  <c r="X476" i="50"/>
  <c r="U477" i="50"/>
  <c r="Z477" i="50"/>
  <c r="U478" i="50"/>
  <c r="AA478" i="50"/>
  <c r="U479" i="50"/>
  <c r="X479" i="50"/>
  <c r="U480" i="50"/>
  <c r="AA480" i="50"/>
  <c r="U481" i="50"/>
  <c r="X481" i="50"/>
  <c r="U482" i="50"/>
  <c r="X482" i="50"/>
  <c r="U483" i="50"/>
  <c r="W483" i="50"/>
  <c r="U484" i="50"/>
  <c r="X484" i="50"/>
  <c r="U485" i="50"/>
  <c r="X485" i="50"/>
  <c r="Z485" i="50"/>
  <c r="U486" i="50"/>
  <c r="Z486" i="50"/>
  <c r="U487" i="50"/>
  <c r="W487" i="50"/>
  <c r="X487" i="50"/>
  <c r="U488" i="50"/>
  <c r="Z488" i="50"/>
  <c r="U489" i="50"/>
  <c r="Z489" i="50"/>
  <c r="U490" i="50"/>
  <c r="W490" i="50"/>
  <c r="Z490" i="50"/>
  <c r="U491" i="50"/>
  <c r="Z491" i="50"/>
  <c r="U492" i="50"/>
  <c r="X492" i="50"/>
  <c r="Z492" i="50"/>
  <c r="U493" i="50"/>
  <c r="Z493" i="50"/>
  <c r="U494" i="50"/>
  <c r="X494" i="50"/>
  <c r="Z494" i="50"/>
  <c r="U495" i="50"/>
  <c r="X495" i="50"/>
  <c r="U496" i="50"/>
  <c r="X496" i="50"/>
  <c r="U497" i="50"/>
  <c r="X497" i="50"/>
  <c r="U498" i="50"/>
  <c r="X498" i="50"/>
  <c r="U499" i="50"/>
  <c r="X499" i="50"/>
  <c r="U500" i="50"/>
  <c r="X500" i="50"/>
  <c r="U501" i="50"/>
  <c r="X501" i="50"/>
  <c r="U502" i="50"/>
  <c r="X502" i="50"/>
  <c r="U503" i="50"/>
  <c r="X503" i="50"/>
  <c r="U504" i="50"/>
  <c r="AA504" i="50"/>
  <c r="U505" i="50"/>
  <c r="AA505" i="50"/>
  <c r="U506" i="50"/>
  <c r="AA506" i="50"/>
  <c r="U507" i="50"/>
  <c r="W507" i="50"/>
  <c r="AA507" i="50"/>
  <c r="U508" i="50"/>
  <c r="X508" i="50"/>
  <c r="AA508" i="50"/>
  <c r="U509" i="50"/>
  <c r="AA509" i="50"/>
  <c r="U510" i="50"/>
  <c r="W510" i="50"/>
  <c r="X510" i="50"/>
  <c r="U511" i="50"/>
  <c r="Z511" i="50"/>
  <c r="U512" i="50"/>
  <c r="X512" i="50"/>
  <c r="U513" i="50"/>
  <c r="X513" i="50"/>
  <c r="U514" i="50"/>
  <c r="X514" i="50"/>
  <c r="U515" i="50"/>
  <c r="X515" i="50"/>
  <c r="AA515" i="50"/>
  <c r="U516" i="50"/>
  <c r="X516" i="50"/>
  <c r="U517" i="50"/>
  <c r="X517" i="50"/>
  <c r="U518" i="50"/>
  <c r="X518" i="50"/>
  <c r="U519" i="50"/>
  <c r="W519" i="50"/>
  <c r="Z519" i="50"/>
  <c r="U520" i="50"/>
  <c r="W520" i="50"/>
  <c r="Z520" i="50"/>
  <c r="U521" i="50"/>
  <c r="Z521" i="50"/>
  <c r="U522" i="50"/>
  <c r="Z522" i="50"/>
  <c r="U523" i="50"/>
  <c r="W523" i="50"/>
  <c r="Z523" i="50"/>
  <c r="U524" i="50"/>
  <c r="W524" i="50"/>
  <c r="X524" i="50"/>
  <c r="U525" i="50"/>
  <c r="W525" i="50"/>
  <c r="X525" i="50"/>
  <c r="U526" i="50"/>
  <c r="W526" i="50"/>
  <c r="X526" i="50"/>
  <c r="U527" i="50"/>
  <c r="W527" i="50"/>
  <c r="X527" i="50"/>
  <c r="U528" i="50"/>
  <c r="W528" i="50"/>
  <c r="X528" i="50"/>
  <c r="U529" i="50"/>
  <c r="W529" i="50"/>
  <c r="Z529" i="50"/>
  <c r="U530" i="50"/>
  <c r="Z530" i="50"/>
  <c r="U531" i="50"/>
  <c r="Z531" i="50"/>
  <c r="U532" i="50"/>
  <c r="Z532" i="50"/>
  <c r="U533" i="50"/>
  <c r="Z533" i="50"/>
  <c r="U534" i="50"/>
  <c r="W534" i="50"/>
  <c r="Z534" i="50"/>
  <c r="U535" i="50"/>
  <c r="W535" i="50"/>
  <c r="U536" i="50"/>
  <c r="W536" i="50"/>
  <c r="U537" i="50"/>
  <c r="W537" i="50"/>
  <c r="U538" i="50"/>
  <c r="W538" i="50"/>
  <c r="Z538" i="50"/>
  <c r="U539" i="50"/>
  <c r="Z539" i="50"/>
  <c r="U540" i="50"/>
  <c r="W540" i="50"/>
  <c r="U541" i="50"/>
  <c r="W541" i="50"/>
  <c r="U542" i="50"/>
  <c r="W542" i="50"/>
  <c r="U543" i="50"/>
  <c r="W543" i="50"/>
  <c r="Z543" i="50"/>
  <c r="U544" i="50"/>
  <c r="W544" i="50"/>
  <c r="U545" i="50"/>
  <c r="W545" i="50"/>
  <c r="U546" i="50"/>
  <c r="Z546" i="50"/>
  <c r="U547" i="50"/>
  <c r="W547" i="50"/>
  <c r="Z547" i="50"/>
  <c r="U548" i="50"/>
  <c r="W548" i="50"/>
  <c r="U549" i="50"/>
  <c r="W549" i="50"/>
  <c r="U550" i="50"/>
  <c r="W550" i="50"/>
  <c r="U551" i="50"/>
  <c r="Z551" i="50"/>
  <c r="U552" i="50"/>
  <c r="W552" i="50"/>
  <c r="U553" i="50"/>
  <c r="W553" i="50"/>
  <c r="U554" i="50"/>
  <c r="X554" i="50"/>
  <c r="U555" i="50"/>
  <c r="X555" i="50"/>
  <c r="U556" i="50"/>
  <c r="X556" i="50"/>
  <c r="U557" i="50"/>
  <c r="X557" i="50"/>
  <c r="U558" i="50"/>
  <c r="Z558" i="50"/>
  <c r="U559" i="50"/>
  <c r="X559" i="50"/>
  <c r="U560" i="50"/>
  <c r="Z560" i="50"/>
  <c r="U561" i="50"/>
  <c r="W561" i="50"/>
  <c r="X561" i="50"/>
  <c r="U562" i="50"/>
  <c r="W562" i="50"/>
  <c r="U563" i="50"/>
  <c r="W563" i="50"/>
  <c r="U564" i="50"/>
  <c r="W564" i="50"/>
  <c r="U565" i="50"/>
  <c r="Z565" i="50"/>
  <c r="U566" i="50"/>
  <c r="Z566" i="50"/>
  <c r="U567" i="50"/>
  <c r="W567" i="50"/>
  <c r="U568" i="50"/>
  <c r="W568" i="50"/>
  <c r="U569" i="50"/>
  <c r="W569" i="50"/>
  <c r="U570" i="50"/>
  <c r="W570" i="50"/>
  <c r="U571" i="50"/>
  <c r="W571" i="50"/>
  <c r="U572" i="50"/>
  <c r="W572" i="50"/>
  <c r="U573" i="50"/>
  <c r="W573" i="50"/>
  <c r="U574" i="50"/>
  <c r="W574" i="50"/>
  <c r="U575" i="50"/>
  <c r="W575" i="50"/>
  <c r="U576" i="50"/>
  <c r="W576" i="50"/>
  <c r="U577" i="50"/>
  <c r="W577" i="50"/>
  <c r="U578" i="50"/>
  <c r="W578" i="50"/>
  <c r="U579" i="50"/>
  <c r="W579" i="50"/>
  <c r="U580" i="50"/>
  <c r="W580" i="50"/>
  <c r="U581" i="50"/>
  <c r="W581" i="50"/>
  <c r="U582" i="50"/>
  <c r="W582" i="50"/>
  <c r="U583" i="50"/>
  <c r="W583" i="50"/>
  <c r="U584" i="50"/>
  <c r="W584" i="50"/>
  <c r="U585" i="50"/>
  <c r="W585" i="50"/>
  <c r="U586" i="50"/>
  <c r="W586" i="50"/>
  <c r="U587" i="50"/>
  <c r="W587" i="50"/>
  <c r="U588" i="50"/>
  <c r="W588" i="50"/>
  <c r="Z588" i="50"/>
  <c r="U589" i="50"/>
  <c r="W589" i="50"/>
  <c r="U590" i="50"/>
  <c r="W590" i="50"/>
  <c r="U591" i="50"/>
  <c r="W591" i="50"/>
  <c r="U592" i="50"/>
  <c r="W592" i="50"/>
  <c r="U593" i="50"/>
  <c r="W593" i="50"/>
  <c r="U594" i="50"/>
  <c r="W594" i="50"/>
  <c r="U595" i="50"/>
  <c r="W595" i="50"/>
  <c r="U596" i="50"/>
  <c r="W596" i="50"/>
  <c r="U597" i="50"/>
  <c r="W597" i="50"/>
  <c r="U598" i="50"/>
  <c r="W598" i="50"/>
  <c r="U599" i="50"/>
  <c r="W599" i="50"/>
  <c r="U600" i="50"/>
  <c r="W600" i="50"/>
  <c r="U601" i="50"/>
  <c r="W601" i="50"/>
  <c r="U602" i="50"/>
  <c r="W602" i="50"/>
  <c r="U603" i="50"/>
  <c r="W603" i="50"/>
  <c r="U604" i="50"/>
  <c r="W604" i="50"/>
  <c r="U605" i="50"/>
  <c r="W605" i="50"/>
  <c r="U606" i="50"/>
  <c r="W606" i="50"/>
  <c r="U607" i="50"/>
  <c r="W607" i="50"/>
  <c r="U608" i="50"/>
  <c r="W608" i="50"/>
  <c r="U609" i="50"/>
  <c r="W609" i="50"/>
  <c r="U610" i="50"/>
  <c r="W610" i="50"/>
  <c r="U611" i="50"/>
  <c r="W611" i="50"/>
  <c r="U612" i="50"/>
  <c r="W612" i="50"/>
  <c r="U613" i="50"/>
  <c r="W613" i="50"/>
  <c r="U614" i="50"/>
  <c r="W614" i="50"/>
  <c r="U615" i="50"/>
  <c r="W615" i="50"/>
  <c r="U616" i="50"/>
  <c r="W616" i="50"/>
  <c r="U617" i="50"/>
  <c r="W617" i="50"/>
  <c r="U618" i="50"/>
  <c r="W618" i="50"/>
  <c r="U619" i="50"/>
  <c r="W619" i="50"/>
  <c r="U620" i="50"/>
  <c r="W620" i="50"/>
  <c r="U621" i="50"/>
  <c r="W621" i="50"/>
  <c r="U622" i="50"/>
  <c r="W622" i="50"/>
  <c r="U623" i="50"/>
  <c r="W623" i="50"/>
  <c r="U624" i="50"/>
  <c r="W624" i="50"/>
  <c r="U625" i="50"/>
  <c r="W625" i="50"/>
  <c r="U626" i="50"/>
  <c r="W626" i="50"/>
  <c r="U627" i="50"/>
  <c r="W627" i="50"/>
  <c r="U628" i="50"/>
  <c r="W628" i="50"/>
  <c r="U629" i="50"/>
  <c r="W629" i="50"/>
  <c r="U630" i="50"/>
  <c r="W630" i="50"/>
  <c r="U631" i="50"/>
  <c r="W631" i="50"/>
  <c r="U632" i="50"/>
  <c r="W632" i="50"/>
  <c r="U633" i="50"/>
  <c r="W633" i="50"/>
  <c r="U634" i="50"/>
  <c r="W634" i="50"/>
  <c r="AA634" i="50"/>
  <c r="U635" i="50"/>
  <c r="W635" i="50"/>
  <c r="U636" i="50"/>
  <c r="W636" i="50"/>
  <c r="U637" i="50"/>
  <c r="W637" i="50"/>
  <c r="U638" i="50"/>
  <c r="W638" i="50"/>
  <c r="U639" i="50"/>
  <c r="W639" i="50"/>
  <c r="U640" i="50"/>
  <c r="W640" i="50"/>
  <c r="U641" i="50"/>
  <c r="W641" i="50"/>
  <c r="U642" i="50"/>
  <c r="W642" i="50"/>
  <c r="U643" i="50"/>
  <c r="W643" i="50"/>
  <c r="U644" i="50"/>
  <c r="W644" i="50"/>
  <c r="U645" i="50"/>
  <c r="W645" i="50"/>
  <c r="U646" i="50"/>
  <c r="W646" i="50"/>
  <c r="U647" i="50"/>
  <c r="W647" i="50"/>
  <c r="U648" i="50"/>
  <c r="W648" i="50"/>
  <c r="U649" i="50"/>
  <c r="W649" i="50"/>
  <c r="U650" i="50"/>
  <c r="W650" i="50"/>
  <c r="U651" i="50"/>
  <c r="W651" i="50"/>
  <c r="U652" i="50"/>
  <c r="W652" i="50"/>
  <c r="U653" i="50"/>
  <c r="W653" i="50"/>
  <c r="U654" i="50"/>
  <c r="W654" i="50"/>
  <c r="U655" i="50"/>
  <c r="W655" i="50"/>
  <c r="U656" i="50"/>
  <c r="W656" i="50"/>
  <c r="U657" i="50"/>
  <c r="W657" i="50"/>
  <c r="U658" i="50"/>
  <c r="W658" i="50"/>
  <c r="U659" i="50"/>
  <c r="W659" i="50"/>
  <c r="U660" i="50"/>
  <c r="W660" i="50"/>
  <c r="U661" i="50"/>
  <c r="W661" i="50"/>
  <c r="U662" i="50"/>
  <c r="W662" i="50"/>
  <c r="X662" i="50"/>
  <c r="U663" i="50"/>
  <c r="W663" i="50"/>
  <c r="X663" i="50"/>
  <c r="Z663" i="50"/>
  <c r="U664" i="50"/>
  <c r="Z664" i="50"/>
  <c r="AA664" i="50"/>
  <c r="U665" i="50"/>
  <c r="W665" i="50"/>
  <c r="Z665" i="50"/>
  <c r="U666" i="50"/>
  <c r="W666" i="50"/>
  <c r="X666" i="50"/>
  <c r="AA666" i="50"/>
  <c r="U667" i="50"/>
  <c r="AA667" i="50"/>
  <c r="U668" i="50"/>
  <c r="Z668" i="50"/>
  <c r="U669" i="50"/>
  <c r="W669" i="50"/>
  <c r="Z669" i="50"/>
  <c r="U670" i="50"/>
  <c r="W670" i="50"/>
  <c r="X670" i="50"/>
  <c r="Z670" i="50"/>
  <c r="AA670" i="50"/>
  <c r="U671" i="50"/>
  <c r="X671" i="50"/>
  <c r="AA671" i="50"/>
  <c r="U672" i="50"/>
  <c r="AA672" i="50"/>
  <c r="U673" i="50"/>
  <c r="W673" i="50"/>
  <c r="AA673" i="50"/>
  <c r="U674" i="50"/>
  <c r="X674" i="50"/>
  <c r="U675" i="50"/>
  <c r="W675" i="50"/>
  <c r="X675" i="50"/>
  <c r="Z675" i="50"/>
  <c r="U676" i="50"/>
  <c r="W676" i="50"/>
  <c r="AA676" i="50"/>
  <c r="U677" i="50"/>
  <c r="AA677" i="50"/>
  <c r="U678" i="50"/>
  <c r="W678" i="50"/>
  <c r="Z678" i="50"/>
  <c r="U679" i="50"/>
  <c r="X679" i="50"/>
  <c r="U680" i="50"/>
  <c r="Z680" i="50"/>
  <c r="U681" i="50"/>
  <c r="X681" i="50"/>
  <c r="U682" i="50"/>
  <c r="X682" i="50"/>
  <c r="U683" i="50"/>
  <c r="X683" i="50"/>
  <c r="Z683" i="50"/>
  <c r="U684" i="50"/>
  <c r="X684" i="50"/>
  <c r="U685" i="50"/>
  <c r="X685" i="50"/>
  <c r="U686" i="50"/>
  <c r="W686" i="50"/>
  <c r="X686" i="50"/>
  <c r="U687" i="50"/>
  <c r="W687" i="50"/>
  <c r="X687" i="50"/>
  <c r="U688" i="50"/>
  <c r="Z688" i="50"/>
  <c r="U689" i="50"/>
  <c r="Z689" i="50"/>
  <c r="U690" i="50"/>
  <c r="X690" i="50"/>
  <c r="U691" i="50"/>
  <c r="X691" i="50"/>
  <c r="U692" i="50"/>
  <c r="W692" i="50"/>
  <c r="X692" i="50"/>
  <c r="U693" i="50"/>
  <c r="X693" i="50"/>
  <c r="U694" i="50"/>
  <c r="X694" i="50"/>
  <c r="U695" i="50"/>
  <c r="X695" i="50"/>
  <c r="U696" i="50"/>
  <c r="X696" i="50"/>
  <c r="U697" i="50"/>
  <c r="W697" i="50"/>
  <c r="X697" i="50"/>
  <c r="Z697" i="50"/>
  <c r="AA697" i="50"/>
  <c r="U698" i="50"/>
  <c r="W698" i="50"/>
  <c r="AA698" i="50"/>
  <c r="U699" i="50"/>
  <c r="Z699" i="50"/>
  <c r="U700" i="50"/>
  <c r="W700" i="50"/>
  <c r="U701" i="50"/>
  <c r="Z701" i="50"/>
  <c r="U702" i="50"/>
  <c r="W702" i="50"/>
  <c r="X702" i="50"/>
  <c r="Z702" i="50"/>
  <c r="U703" i="50"/>
  <c r="X703" i="50"/>
  <c r="Z703" i="50"/>
  <c r="U704" i="50"/>
  <c r="W704" i="50"/>
  <c r="X704" i="50"/>
  <c r="U705" i="50"/>
  <c r="X705" i="50"/>
  <c r="U706" i="50"/>
  <c r="W706" i="50"/>
  <c r="U707" i="50"/>
  <c r="W707" i="50"/>
  <c r="U708" i="50"/>
  <c r="W708" i="50"/>
  <c r="U709" i="50"/>
  <c r="W709" i="50"/>
  <c r="X709" i="50"/>
  <c r="Z709" i="50"/>
  <c r="U710" i="50"/>
  <c r="W710" i="50"/>
  <c r="Z710" i="50"/>
  <c r="U711" i="50"/>
  <c r="Z711" i="50"/>
  <c r="U712" i="50"/>
  <c r="X712" i="50"/>
  <c r="U713" i="50"/>
  <c r="X713" i="50"/>
  <c r="U714" i="50"/>
  <c r="X714" i="50"/>
  <c r="U715" i="50"/>
  <c r="Z715" i="50"/>
  <c r="U716" i="50"/>
  <c r="Z716" i="50"/>
  <c r="U717" i="50"/>
  <c r="Z717" i="50"/>
  <c r="U718" i="50"/>
  <c r="Z718" i="50"/>
  <c r="U719" i="50"/>
  <c r="Z719" i="50"/>
  <c r="U720" i="50"/>
  <c r="X720" i="50"/>
  <c r="U721" i="50"/>
  <c r="Z721" i="50"/>
  <c r="U722" i="50"/>
  <c r="Z722" i="50"/>
  <c r="U723" i="50"/>
  <c r="Z723" i="50"/>
  <c r="U724" i="50"/>
  <c r="Z724" i="50"/>
  <c r="U725" i="50"/>
  <c r="Z725" i="50"/>
  <c r="U726" i="50"/>
  <c r="Z726" i="50"/>
  <c r="U727" i="50"/>
  <c r="Z727" i="50"/>
  <c r="U728" i="50"/>
  <c r="X728" i="50"/>
  <c r="U729" i="50"/>
  <c r="X729" i="50"/>
  <c r="U730" i="50"/>
  <c r="X730" i="50"/>
  <c r="U731" i="50"/>
  <c r="Z731" i="50"/>
  <c r="AA731" i="50"/>
  <c r="U732" i="50"/>
  <c r="Z732" i="50"/>
  <c r="AA732" i="50"/>
  <c r="U733" i="50"/>
  <c r="Z733" i="50"/>
  <c r="AA733" i="50"/>
  <c r="U734" i="50"/>
  <c r="Z734" i="50"/>
  <c r="U735" i="50"/>
  <c r="X735" i="50"/>
  <c r="U736" i="50"/>
  <c r="Z736" i="50"/>
  <c r="AA736" i="50"/>
  <c r="U737" i="50"/>
  <c r="W737" i="50"/>
  <c r="X737" i="50"/>
  <c r="U738" i="50"/>
  <c r="W738" i="50"/>
  <c r="U739" i="50"/>
  <c r="W739" i="50"/>
  <c r="X739" i="50"/>
  <c r="U740" i="50"/>
  <c r="W740" i="50"/>
  <c r="X740" i="50"/>
  <c r="U741" i="50"/>
  <c r="W741" i="50"/>
  <c r="X741" i="50"/>
  <c r="U742" i="50"/>
  <c r="W742" i="50"/>
  <c r="X742" i="50"/>
  <c r="U743" i="50"/>
  <c r="W743" i="50"/>
  <c r="X743" i="50"/>
  <c r="U744" i="50"/>
  <c r="W744" i="50"/>
  <c r="X744" i="50"/>
  <c r="U745" i="50"/>
  <c r="W745" i="50"/>
  <c r="X745" i="50"/>
  <c r="U746" i="50"/>
  <c r="W746" i="50"/>
  <c r="X746" i="50"/>
  <c r="U747" i="50"/>
  <c r="W747" i="50"/>
  <c r="X747" i="50"/>
  <c r="U748" i="50"/>
  <c r="W748" i="50"/>
  <c r="X748" i="50"/>
  <c r="U749" i="50"/>
  <c r="W749" i="50"/>
  <c r="X749" i="50"/>
  <c r="U750" i="50"/>
  <c r="W750" i="50"/>
  <c r="X750" i="50"/>
  <c r="U751" i="50"/>
  <c r="W751" i="50"/>
  <c r="X751" i="50"/>
  <c r="U752" i="50"/>
  <c r="W752" i="50"/>
  <c r="X752" i="50"/>
  <c r="U753" i="50"/>
  <c r="W753" i="50"/>
  <c r="U754" i="50"/>
  <c r="W754" i="50"/>
  <c r="X754" i="50"/>
  <c r="U755" i="50"/>
  <c r="W755" i="50"/>
  <c r="Z755" i="50"/>
  <c r="U756" i="50"/>
  <c r="X756" i="50"/>
  <c r="U757" i="50"/>
  <c r="W757" i="50"/>
  <c r="Z757" i="50"/>
  <c r="U758" i="50"/>
  <c r="W758" i="50"/>
  <c r="Z758" i="50"/>
  <c r="U759" i="50"/>
  <c r="W759" i="50"/>
  <c r="Z759" i="50"/>
  <c r="U760" i="50"/>
  <c r="W760" i="50"/>
  <c r="Z760" i="50"/>
  <c r="U761" i="50"/>
  <c r="W761" i="50"/>
  <c r="Z761" i="50"/>
  <c r="U762" i="50"/>
  <c r="W762" i="50"/>
  <c r="Z762" i="50"/>
  <c r="U763" i="50"/>
  <c r="W763" i="50"/>
  <c r="AA763" i="50"/>
  <c r="U764" i="50"/>
  <c r="W764" i="50"/>
  <c r="Z764" i="50"/>
  <c r="U765" i="50"/>
  <c r="W765" i="50"/>
  <c r="X765" i="50"/>
  <c r="Z765" i="50"/>
  <c r="U766" i="50"/>
  <c r="W766" i="50"/>
  <c r="X766" i="50"/>
  <c r="Z766" i="50"/>
  <c r="U767" i="50"/>
  <c r="W767" i="50"/>
  <c r="X767" i="50"/>
  <c r="U768" i="50"/>
  <c r="W768" i="50"/>
  <c r="X768" i="50"/>
  <c r="U769" i="50"/>
  <c r="W769" i="50"/>
  <c r="X769" i="50"/>
  <c r="Z769" i="50"/>
  <c r="U770" i="50"/>
  <c r="W770" i="50"/>
  <c r="X770" i="50"/>
  <c r="U771" i="50"/>
  <c r="W771" i="50"/>
  <c r="X771" i="50"/>
  <c r="U772" i="50"/>
  <c r="W772" i="50"/>
  <c r="X772" i="50"/>
  <c r="U773" i="50"/>
  <c r="W773" i="50"/>
  <c r="X773" i="50"/>
  <c r="U774" i="50"/>
  <c r="W774" i="50"/>
  <c r="X774" i="50"/>
  <c r="U775" i="50"/>
  <c r="W775" i="50"/>
  <c r="X775" i="50"/>
  <c r="U776" i="50"/>
  <c r="W776" i="50"/>
  <c r="U777" i="50"/>
  <c r="AA777" i="50"/>
  <c r="U778" i="50"/>
  <c r="W778" i="50"/>
  <c r="Z778" i="50"/>
  <c r="AA778" i="50"/>
  <c r="U779" i="50"/>
  <c r="W779" i="50"/>
  <c r="AA779" i="50"/>
  <c r="U780" i="50"/>
  <c r="W780" i="50"/>
  <c r="Z780" i="50"/>
  <c r="U781" i="50"/>
  <c r="W781" i="50"/>
  <c r="Z781" i="50"/>
  <c r="U782" i="50"/>
  <c r="W782" i="50"/>
  <c r="X782" i="50"/>
  <c r="Z782" i="50"/>
  <c r="U783" i="50"/>
  <c r="W783" i="50"/>
  <c r="Z783" i="50"/>
  <c r="U784" i="50"/>
  <c r="W784" i="50"/>
  <c r="X784" i="50"/>
  <c r="Z784" i="50"/>
  <c r="U785" i="50"/>
  <c r="W785" i="50"/>
  <c r="X785" i="50"/>
  <c r="U786" i="50"/>
  <c r="W786" i="50"/>
  <c r="Z786" i="50"/>
  <c r="U787" i="50"/>
  <c r="W787" i="50"/>
  <c r="Z787" i="50"/>
  <c r="U788" i="50"/>
  <c r="W788" i="50"/>
  <c r="Z788" i="50"/>
  <c r="U789" i="50"/>
  <c r="W789" i="50"/>
  <c r="X789" i="50"/>
  <c r="Z789" i="50"/>
  <c r="U790" i="50"/>
  <c r="W790" i="50"/>
  <c r="Z790" i="50"/>
  <c r="U791" i="50"/>
  <c r="W791" i="50"/>
  <c r="U792" i="50"/>
  <c r="W792" i="50"/>
  <c r="U793" i="50"/>
  <c r="W793" i="50"/>
  <c r="U794" i="50"/>
  <c r="W794" i="50"/>
  <c r="U795" i="50"/>
  <c r="W795" i="50"/>
  <c r="U796" i="50"/>
  <c r="W796" i="50"/>
  <c r="U797" i="50"/>
  <c r="W797" i="50"/>
  <c r="U798" i="50"/>
  <c r="W798" i="50"/>
  <c r="U799" i="50"/>
  <c r="W799" i="50"/>
  <c r="U800" i="50"/>
  <c r="W800" i="50"/>
  <c r="U801" i="50"/>
  <c r="W801" i="50"/>
  <c r="U802" i="50"/>
  <c r="W802" i="50"/>
  <c r="U803" i="50"/>
  <c r="W803" i="50"/>
  <c r="U804" i="50"/>
  <c r="W804" i="50"/>
  <c r="U805" i="50"/>
  <c r="W805" i="50"/>
  <c r="U806" i="50"/>
  <c r="W806" i="50"/>
  <c r="U807" i="50"/>
  <c r="W807" i="50"/>
  <c r="U808" i="50"/>
  <c r="W808" i="50"/>
  <c r="U809" i="50"/>
  <c r="W809" i="50"/>
  <c r="U810" i="50"/>
  <c r="W810" i="50"/>
  <c r="U811" i="50"/>
  <c r="W811" i="50"/>
  <c r="U812" i="50"/>
  <c r="W812" i="50"/>
  <c r="U813" i="50"/>
  <c r="W813" i="50"/>
  <c r="U814" i="50"/>
  <c r="W814" i="50"/>
  <c r="U815" i="50"/>
  <c r="W815" i="50"/>
  <c r="U816" i="50"/>
  <c r="W816" i="50"/>
  <c r="U817" i="50"/>
  <c r="W817" i="50"/>
  <c r="U818" i="50"/>
  <c r="W818" i="50"/>
  <c r="U819" i="50"/>
  <c r="W819" i="50"/>
  <c r="U820" i="50"/>
  <c r="W820" i="50"/>
  <c r="U821" i="50"/>
  <c r="W821" i="50"/>
  <c r="U822" i="50"/>
  <c r="W822" i="50"/>
  <c r="U823" i="50"/>
  <c r="W823" i="50"/>
  <c r="U824" i="50"/>
  <c r="W824" i="50"/>
  <c r="U825" i="50"/>
  <c r="W825" i="50"/>
  <c r="U826" i="50"/>
  <c r="W826" i="50"/>
  <c r="U827" i="50"/>
  <c r="W827" i="50"/>
  <c r="U828" i="50"/>
  <c r="W828" i="50"/>
  <c r="U829" i="50"/>
  <c r="W829" i="50"/>
  <c r="U830" i="50"/>
  <c r="W830" i="50"/>
  <c r="U831" i="50"/>
  <c r="W831" i="50"/>
  <c r="U832" i="50"/>
  <c r="W832" i="50"/>
  <c r="U833" i="50"/>
  <c r="W833" i="50"/>
  <c r="U834" i="50"/>
  <c r="W834" i="50"/>
  <c r="U835" i="50"/>
  <c r="W835" i="50"/>
  <c r="U836" i="50"/>
  <c r="W836" i="50"/>
  <c r="U837" i="50"/>
  <c r="W837" i="50"/>
  <c r="U838" i="50"/>
  <c r="W838" i="50"/>
  <c r="U839" i="50"/>
  <c r="W839" i="50"/>
  <c r="U840" i="50"/>
  <c r="W840" i="50"/>
  <c r="U841" i="50"/>
  <c r="W841" i="50"/>
  <c r="U842" i="50"/>
  <c r="W842" i="50"/>
  <c r="U843" i="50"/>
  <c r="W843" i="50"/>
  <c r="U844" i="50"/>
  <c r="W844" i="50"/>
  <c r="U845" i="50"/>
  <c r="W845" i="50"/>
  <c r="U846" i="50"/>
  <c r="W846" i="50"/>
  <c r="U847" i="50"/>
  <c r="W847" i="50"/>
  <c r="U848" i="50"/>
  <c r="W848" i="50"/>
  <c r="U849" i="50"/>
  <c r="W849" i="50"/>
  <c r="U850" i="50"/>
  <c r="W850" i="50"/>
  <c r="U851" i="50"/>
  <c r="W851" i="50"/>
  <c r="U852" i="50"/>
  <c r="W852" i="50"/>
  <c r="U853" i="50"/>
  <c r="W853" i="50"/>
  <c r="U854" i="50"/>
  <c r="W854" i="50"/>
  <c r="U855" i="50"/>
  <c r="W855" i="50"/>
  <c r="U856" i="50"/>
  <c r="W856" i="50"/>
  <c r="U857" i="50"/>
  <c r="W857" i="50"/>
  <c r="U858" i="50"/>
  <c r="W858" i="50"/>
  <c r="U859" i="50"/>
  <c r="W859" i="50"/>
  <c r="U860" i="50"/>
  <c r="W860" i="50"/>
  <c r="U861" i="50"/>
  <c r="W861" i="50"/>
  <c r="U862" i="50"/>
  <c r="W862" i="50"/>
  <c r="U863" i="50"/>
  <c r="W863" i="50"/>
  <c r="U864" i="50"/>
  <c r="W864" i="50"/>
  <c r="U865" i="50"/>
  <c r="W865" i="50"/>
  <c r="U866" i="50"/>
  <c r="W866" i="50"/>
  <c r="U867" i="50"/>
  <c r="W867" i="50"/>
  <c r="U868" i="50"/>
  <c r="W868" i="50"/>
  <c r="U869" i="50"/>
  <c r="W869" i="50"/>
  <c r="U870" i="50"/>
  <c r="W870" i="50"/>
  <c r="U871" i="50"/>
  <c r="W871" i="50"/>
  <c r="U872" i="50"/>
  <c r="W872" i="50"/>
  <c r="U873" i="50"/>
  <c r="W873" i="50"/>
  <c r="U874" i="50"/>
  <c r="W874" i="50"/>
  <c r="U875" i="50"/>
  <c r="W875" i="50"/>
  <c r="U876" i="50"/>
  <c r="W876" i="50"/>
  <c r="U877" i="50"/>
  <c r="W877" i="50"/>
  <c r="U878" i="50"/>
  <c r="W878" i="50"/>
  <c r="U879" i="50"/>
  <c r="W879" i="50"/>
  <c r="U880" i="50"/>
  <c r="W880" i="50"/>
  <c r="U881" i="50"/>
  <c r="W881" i="50"/>
  <c r="U882" i="50"/>
  <c r="W882" i="50"/>
  <c r="U883" i="50"/>
  <c r="W883" i="50"/>
  <c r="U884" i="50"/>
  <c r="W884" i="50"/>
  <c r="U885" i="50"/>
  <c r="W885" i="50"/>
  <c r="U886" i="50"/>
  <c r="W886" i="50"/>
  <c r="U887" i="50"/>
  <c r="W887" i="50"/>
  <c r="U888" i="50"/>
  <c r="W888" i="50"/>
  <c r="U889" i="50"/>
  <c r="W889" i="50"/>
  <c r="U890" i="50"/>
  <c r="W890" i="50"/>
  <c r="U891" i="50"/>
  <c r="W891" i="50"/>
  <c r="U892" i="50"/>
  <c r="W892" i="50"/>
  <c r="U893" i="50"/>
  <c r="W893" i="50"/>
  <c r="U894" i="50"/>
  <c r="W894" i="50"/>
  <c r="U895" i="50"/>
  <c r="W895" i="50"/>
  <c r="U896" i="50"/>
  <c r="W896" i="50"/>
  <c r="U897" i="50"/>
  <c r="W897" i="50"/>
  <c r="U898" i="50"/>
  <c r="W898" i="50"/>
  <c r="U899" i="50"/>
  <c r="W899" i="50"/>
  <c r="U900" i="50"/>
  <c r="U901" i="50"/>
  <c r="W901" i="50"/>
  <c r="U902" i="50"/>
  <c r="W902" i="50"/>
  <c r="U903" i="50"/>
  <c r="W903" i="50"/>
  <c r="U904" i="50"/>
  <c r="W904" i="50"/>
  <c r="U905" i="50"/>
  <c r="W905" i="50"/>
  <c r="U906" i="50"/>
  <c r="W906" i="50"/>
  <c r="U907" i="50"/>
  <c r="AA907" i="50"/>
  <c r="U908" i="50"/>
  <c r="AA908" i="50"/>
  <c r="U909" i="50"/>
  <c r="AA909" i="50"/>
  <c r="U910" i="50"/>
  <c r="AA910" i="50"/>
  <c r="U911" i="50"/>
  <c r="AA911" i="50"/>
  <c r="U912" i="50"/>
  <c r="W912" i="50"/>
  <c r="AA912" i="50"/>
  <c r="U913" i="50"/>
  <c r="W913" i="50"/>
  <c r="AA913" i="50"/>
  <c r="U914" i="50"/>
  <c r="AA914" i="50"/>
  <c r="U915" i="50"/>
  <c r="X915" i="50"/>
  <c r="U916" i="50"/>
  <c r="X916" i="50"/>
  <c r="Z916" i="50"/>
  <c r="AA916" i="50"/>
  <c r="U917" i="50"/>
  <c r="AA917" i="50"/>
  <c r="U918" i="50"/>
  <c r="W918" i="50"/>
  <c r="U919" i="50"/>
  <c r="W919" i="50"/>
  <c r="U920" i="50"/>
  <c r="W920" i="50"/>
  <c r="U921" i="50"/>
  <c r="Z921" i="50"/>
  <c r="U922" i="50"/>
  <c r="W922" i="50"/>
  <c r="Z922" i="50"/>
  <c r="AA922" i="50"/>
  <c r="U923" i="50"/>
  <c r="Z923" i="50"/>
  <c r="U924" i="50"/>
  <c r="W924" i="50"/>
  <c r="Z924" i="50"/>
  <c r="AA924" i="50"/>
  <c r="U925" i="50"/>
  <c r="Z925" i="50"/>
  <c r="U926" i="50"/>
  <c r="W926" i="50"/>
  <c r="Z926" i="50"/>
  <c r="AA926" i="50"/>
  <c r="U927" i="50"/>
  <c r="W927" i="50"/>
  <c r="U928" i="50"/>
  <c r="Z928" i="50"/>
  <c r="U929" i="50"/>
  <c r="W929" i="50"/>
  <c r="AA929" i="50"/>
  <c r="U930" i="50"/>
  <c r="AA930" i="50"/>
  <c r="U931" i="50"/>
  <c r="AA931" i="50"/>
  <c r="U932" i="50"/>
  <c r="Z932" i="50"/>
  <c r="AA932" i="50"/>
  <c r="U933" i="50"/>
  <c r="Z933" i="50"/>
  <c r="AA933" i="50"/>
  <c r="U934" i="50"/>
  <c r="AA934" i="50"/>
  <c r="U935" i="50"/>
  <c r="Z935" i="50"/>
  <c r="AA935" i="50"/>
  <c r="U936" i="50"/>
  <c r="X936" i="50"/>
  <c r="U937" i="50"/>
  <c r="AA937" i="50"/>
  <c r="U938" i="50"/>
  <c r="AA938" i="50"/>
  <c r="U939" i="50"/>
  <c r="AA939" i="50"/>
  <c r="U940" i="50"/>
  <c r="W940" i="50"/>
  <c r="Z940" i="50"/>
  <c r="U941" i="50"/>
  <c r="Z941" i="50"/>
  <c r="AA941" i="50"/>
  <c r="U942" i="50"/>
  <c r="X942" i="50"/>
  <c r="U943" i="50"/>
  <c r="X943" i="50"/>
  <c r="U944" i="50"/>
  <c r="X944" i="50"/>
  <c r="U945" i="50"/>
  <c r="W945" i="50"/>
  <c r="AA945" i="50"/>
  <c r="U946" i="50"/>
  <c r="AA946" i="50"/>
  <c r="U947" i="50"/>
  <c r="Z947" i="50"/>
  <c r="AA947" i="50"/>
  <c r="U948" i="50"/>
  <c r="Z948" i="50"/>
  <c r="U949" i="50"/>
  <c r="W949" i="50"/>
  <c r="X949" i="50"/>
  <c r="U950" i="50"/>
  <c r="X950" i="50"/>
  <c r="U951" i="50"/>
  <c r="X951" i="50"/>
  <c r="U952" i="50"/>
  <c r="X952" i="50"/>
  <c r="U953" i="50"/>
  <c r="Z953" i="50"/>
  <c r="U954" i="50"/>
  <c r="Z954" i="50"/>
  <c r="AA954" i="50"/>
  <c r="U955" i="50"/>
  <c r="AA955" i="50"/>
  <c r="U956" i="50"/>
  <c r="X956" i="50"/>
  <c r="AA956" i="50"/>
  <c r="U957" i="50"/>
  <c r="X957" i="50"/>
  <c r="U958" i="50"/>
  <c r="AA958" i="50"/>
  <c r="U959" i="50"/>
  <c r="Z959" i="50"/>
  <c r="U960" i="50"/>
  <c r="AA960" i="50"/>
  <c r="U961" i="50"/>
  <c r="AA961" i="50"/>
  <c r="U962" i="50"/>
  <c r="Z962" i="50"/>
  <c r="U963" i="50"/>
  <c r="Z963" i="50"/>
  <c r="U964" i="50"/>
  <c r="AA964" i="50"/>
  <c r="U965" i="50"/>
  <c r="X965" i="50"/>
  <c r="U966" i="50"/>
  <c r="X966" i="50"/>
  <c r="U967" i="50"/>
  <c r="Z967" i="50"/>
  <c r="U968" i="50"/>
  <c r="Z968" i="50"/>
  <c r="U969" i="50"/>
  <c r="Z969" i="50"/>
  <c r="U970" i="50"/>
  <c r="Z970" i="50"/>
  <c r="U971" i="50"/>
  <c r="Z971" i="50"/>
  <c r="U972" i="50"/>
  <c r="Z972" i="50"/>
  <c r="U973" i="50"/>
  <c r="Z973" i="50"/>
  <c r="U974" i="50"/>
  <c r="Z974" i="50"/>
  <c r="U975" i="50"/>
  <c r="Z975" i="50"/>
  <c r="U976" i="50"/>
  <c r="Z976" i="50"/>
  <c r="U977" i="50"/>
  <c r="Z977" i="50"/>
  <c r="U978" i="50"/>
  <c r="X978" i="50"/>
  <c r="U979" i="50"/>
  <c r="X979" i="50"/>
  <c r="U980" i="50"/>
  <c r="Z980" i="50"/>
  <c r="U981" i="50"/>
  <c r="Z981" i="50"/>
  <c r="U982" i="50"/>
  <c r="Z982" i="50"/>
  <c r="U983" i="50"/>
  <c r="Z983" i="50"/>
  <c r="U984" i="50"/>
  <c r="Z984" i="50"/>
  <c r="U985" i="50"/>
  <c r="Z985" i="50"/>
  <c r="U986" i="50"/>
  <c r="W986" i="50"/>
  <c r="Z986" i="50"/>
  <c r="U987" i="50"/>
  <c r="W987" i="50"/>
  <c r="Z987" i="50"/>
  <c r="U988" i="50"/>
  <c r="W988" i="50"/>
  <c r="Z988" i="50"/>
  <c r="U989" i="50"/>
  <c r="W989" i="50"/>
  <c r="Z989" i="50"/>
  <c r="U990" i="50"/>
  <c r="W990" i="50"/>
  <c r="Z990" i="50"/>
  <c r="U991" i="50"/>
  <c r="W991" i="50"/>
  <c r="Z991" i="50"/>
  <c r="U992" i="50"/>
  <c r="W992" i="50"/>
  <c r="Z992" i="50"/>
  <c r="U993" i="50"/>
  <c r="W993" i="50"/>
  <c r="Z993" i="50"/>
  <c r="U994" i="50"/>
  <c r="W994" i="50"/>
  <c r="Z994" i="50"/>
  <c r="U995" i="50"/>
  <c r="W995" i="50"/>
  <c r="Z995" i="50"/>
  <c r="U996" i="50"/>
  <c r="W996" i="50"/>
  <c r="Z996" i="50"/>
  <c r="U997" i="50"/>
  <c r="W997" i="50"/>
  <c r="Z997" i="50"/>
  <c r="U998" i="50"/>
  <c r="W998" i="50"/>
  <c r="X998" i="50"/>
  <c r="AA998" i="50"/>
  <c r="U999" i="50"/>
  <c r="Z999" i="50"/>
  <c r="U1000" i="50"/>
  <c r="AA1000" i="50"/>
  <c r="U1001" i="50"/>
  <c r="AA1001" i="50"/>
  <c r="U1002" i="50"/>
  <c r="W1002" i="50"/>
  <c r="X1002" i="50"/>
  <c r="U1003" i="50"/>
  <c r="W1003" i="50"/>
  <c r="AA1003" i="50"/>
  <c r="U1004" i="50"/>
  <c r="W1004" i="50"/>
  <c r="Z1004" i="50"/>
  <c r="U1005" i="50"/>
  <c r="W1005" i="50"/>
  <c r="Z1005" i="50"/>
  <c r="U1006" i="50"/>
  <c r="W1006" i="50"/>
  <c r="Z1006" i="50"/>
  <c r="U1007" i="50"/>
  <c r="W1007" i="50"/>
  <c r="Z1007" i="50"/>
  <c r="U1008" i="50"/>
  <c r="W1008" i="50"/>
  <c r="Z1008" i="50"/>
  <c r="U1009" i="50"/>
  <c r="W1009" i="50"/>
  <c r="Z1009" i="50"/>
  <c r="U1010" i="50"/>
  <c r="W1010" i="50"/>
  <c r="Z1010" i="50"/>
  <c r="U1011" i="50"/>
  <c r="W1011" i="50"/>
  <c r="Z1011" i="50"/>
  <c r="U1012" i="50"/>
  <c r="W1012" i="50"/>
  <c r="Z1012" i="50"/>
  <c r="U1013" i="50"/>
  <c r="W1013" i="50"/>
  <c r="Z1013" i="50"/>
  <c r="U1014" i="50"/>
  <c r="W1014" i="50"/>
  <c r="Z1014" i="50"/>
  <c r="U1015" i="50"/>
  <c r="W1015" i="50"/>
  <c r="X1015" i="50"/>
  <c r="Z1015" i="50"/>
  <c r="AA1015" i="50"/>
  <c r="U1016" i="50"/>
  <c r="W1016" i="50"/>
  <c r="Z1016" i="50"/>
  <c r="U1017" i="50"/>
  <c r="W1017" i="50"/>
  <c r="Z1017" i="50"/>
  <c r="U1018" i="50"/>
  <c r="W1018" i="50"/>
  <c r="AA1018" i="50"/>
  <c r="U1019" i="50"/>
  <c r="Z1019" i="50"/>
  <c r="U1020" i="50"/>
  <c r="AA1020" i="50"/>
  <c r="U1021" i="50"/>
  <c r="Z1021" i="50"/>
  <c r="U1022" i="50"/>
  <c r="Z1022" i="50"/>
  <c r="U1023" i="50"/>
  <c r="W1023" i="50"/>
  <c r="X1023" i="50"/>
  <c r="Z1023" i="50"/>
  <c r="U1024" i="50"/>
  <c r="W1024" i="50"/>
  <c r="Z1024" i="50"/>
  <c r="U1025" i="50"/>
  <c r="W1025" i="50"/>
  <c r="X1025" i="50"/>
  <c r="Z1025" i="50"/>
  <c r="AA1025" i="50"/>
  <c r="U1026" i="50"/>
  <c r="W1026" i="50"/>
  <c r="Z1026" i="50"/>
  <c r="U1027" i="50"/>
  <c r="AA1027" i="50"/>
  <c r="U1028" i="50"/>
  <c r="Z1028" i="50"/>
  <c r="U1029" i="50"/>
  <c r="W1029" i="50"/>
  <c r="AA1029" i="50"/>
  <c r="U1030" i="50"/>
  <c r="AA1030" i="50"/>
  <c r="U1031" i="50"/>
  <c r="X1031" i="50"/>
  <c r="Z1031" i="50"/>
  <c r="U1032" i="50"/>
  <c r="W1032" i="50"/>
  <c r="U1033" i="50"/>
  <c r="W1033" i="50"/>
  <c r="U1034" i="50"/>
  <c r="W1034" i="50"/>
  <c r="U1035" i="50"/>
  <c r="W1035" i="50"/>
  <c r="U1036" i="50"/>
  <c r="W1036" i="50"/>
  <c r="U1037" i="50"/>
  <c r="W1037" i="50"/>
  <c r="U1038" i="50"/>
  <c r="W1038" i="50"/>
  <c r="U1039" i="50"/>
  <c r="W1039" i="50"/>
  <c r="U1040" i="50"/>
  <c r="W1040" i="50"/>
  <c r="U1041" i="50"/>
  <c r="W1041" i="50"/>
  <c r="U1042" i="50"/>
  <c r="W1042" i="50"/>
  <c r="U1043" i="50"/>
  <c r="W1043" i="50"/>
  <c r="U1044" i="50"/>
  <c r="W1044" i="50"/>
  <c r="U1045" i="50"/>
  <c r="W1045" i="50"/>
  <c r="U1046" i="50"/>
  <c r="W1046" i="50"/>
  <c r="U1047" i="50"/>
  <c r="W1047" i="50"/>
  <c r="U1048" i="50"/>
  <c r="W1048" i="50"/>
  <c r="U1049" i="50"/>
  <c r="W1049" i="50"/>
  <c r="U1050" i="50"/>
  <c r="W1050" i="50"/>
  <c r="U1051" i="50"/>
  <c r="W1051" i="50"/>
  <c r="U1052" i="50"/>
  <c r="W1052" i="50"/>
  <c r="U1053" i="50"/>
  <c r="W1053" i="50"/>
  <c r="U1054" i="50"/>
  <c r="W1054" i="50"/>
  <c r="U1055" i="50"/>
  <c r="W1055" i="50"/>
  <c r="U1056" i="50"/>
  <c r="W1056" i="50"/>
  <c r="U1057" i="50"/>
  <c r="W1057" i="50"/>
  <c r="U1058" i="50"/>
  <c r="W1058" i="50"/>
  <c r="U1059" i="50"/>
  <c r="W1059" i="50"/>
  <c r="U1060" i="50"/>
  <c r="W1060" i="50"/>
  <c r="U1061" i="50"/>
  <c r="W1061" i="50"/>
  <c r="U1062" i="50"/>
  <c r="W1062" i="50"/>
  <c r="U1063" i="50"/>
  <c r="W1063" i="50"/>
  <c r="U1064" i="50"/>
  <c r="W1064" i="50"/>
  <c r="U1065" i="50"/>
  <c r="W1065" i="50"/>
  <c r="U1066" i="50"/>
  <c r="W1066" i="50"/>
  <c r="U1067" i="50"/>
  <c r="W1067" i="50"/>
  <c r="U1068" i="50"/>
  <c r="W1068" i="50"/>
  <c r="U1069" i="50"/>
  <c r="W1069" i="50"/>
  <c r="U1070" i="50"/>
  <c r="W1070" i="50"/>
  <c r="U1071" i="50"/>
  <c r="W1071" i="50"/>
  <c r="U1072" i="50"/>
  <c r="W1072" i="50"/>
  <c r="U1073" i="50"/>
  <c r="W1073" i="50"/>
  <c r="U1074" i="50"/>
  <c r="W1074" i="50"/>
  <c r="U1075" i="50"/>
  <c r="W1075" i="50"/>
  <c r="U1076" i="50"/>
  <c r="W1076" i="50"/>
  <c r="U1077" i="50"/>
  <c r="W1077" i="50"/>
  <c r="U1078" i="50"/>
  <c r="W1078" i="50"/>
  <c r="U1079" i="50"/>
  <c r="W1079" i="50"/>
  <c r="U1080" i="50"/>
  <c r="W1080" i="50"/>
  <c r="U1081" i="50"/>
  <c r="W1081" i="50"/>
  <c r="U1082" i="50"/>
  <c r="W1082" i="50"/>
  <c r="U1083" i="50"/>
  <c r="W1083" i="50"/>
  <c r="U1084" i="50"/>
  <c r="W1084" i="50"/>
  <c r="U1085" i="50"/>
  <c r="W1085" i="50"/>
  <c r="U1086" i="50"/>
  <c r="W1086" i="50"/>
  <c r="U1087" i="50"/>
  <c r="W1087" i="50"/>
  <c r="U1088" i="50"/>
  <c r="W1088" i="50"/>
  <c r="U1089" i="50"/>
  <c r="W1089" i="50"/>
  <c r="U1090" i="50"/>
  <c r="W1090" i="50"/>
  <c r="U1091" i="50"/>
  <c r="W1091" i="50"/>
  <c r="U1092" i="50"/>
  <c r="W1092" i="50"/>
  <c r="U1093" i="50"/>
  <c r="W1093" i="50"/>
  <c r="U1094" i="50"/>
  <c r="W1094" i="50"/>
  <c r="U1095" i="50"/>
  <c r="W1095" i="50"/>
  <c r="U1096" i="50"/>
  <c r="Z1096" i="50"/>
  <c r="U1097" i="50"/>
  <c r="X1097" i="50"/>
  <c r="Z1097" i="50"/>
  <c r="U1098" i="50"/>
  <c r="X1098" i="50"/>
  <c r="U1099" i="50"/>
  <c r="X1099" i="50"/>
  <c r="U1100" i="50"/>
  <c r="X1100" i="50"/>
  <c r="U1101" i="50"/>
  <c r="X1101" i="50"/>
  <c r="U1102" i="50"/>
  <c r="X1102" i="50"/>
  <c r="U1103" i="50"/>
  <c r="X1103" i="50"/>
  <c r="U1104" i="50"/>
  <c r="X1104" i="50"/>
  <c r="U1105" i="50"/>
  <c r="W1105" i="50"/>
  <c r="X1105" i="50"/>
  <c r="Z1105" i="50"/>
  <c r="AA1105" i="50"/>
  <c r="U1106" i="50"/>
  <c r="W1106" i="50"/>
  <c r="X1106" i="50"/>
  <c r="AA1106" i="50"/>
  <c r="U1107" i="50"/>
  <c r="AA1107" i="50"/>
  <c r="U1108" i="50"/>
  <c r="X1108" i="50"/>
  <c r="U1109" i="50"/>
  <c r="W1109" i="50"/>
  <c r="X1109" i="50"/>
  <c r="U1110" i="50"/>
  <c r="AA1110" i="50"/>
  <c r="U1111" i="50"/>
  <c r="AA1111" i="50"/>
  <c r="W1112" i="50"/>
  <c r="X1112" i="50"/>
  <c r="U1113" i="50"/>
  <c r="W1113" i="50"/>
  <c r="U1114" i="50"/>
  <c r="X1114" i="50"/>
  <c r="AA1114" i="50"/>
  <c r="U1115" i="50"/>
  <c r="Z1115" i="50"/>
  <c r="AA1115" i="50"/>
  <c r="U1116" i="50"/>
  <c r="Z1116" i="50"/>
  <c r="U1117" i="50"/>
  <c r="X1117" i="50"/>
  <c r="U1118" i="50"/>
  <c r="AA1118" i="50"/>
  <c r="U1119" i="50"/>
  <c r="X1119" i="50"/>
  <c r="U1120" i="50"/>
  <c r="Z1120" i="50"/>
  <c r="U1121" i="50"/>
  <c r="W1121" i="50"/>
  <c r="X1121" i="50"/>
  <c r="U1122" i="50"/>
  <c r="X1122" i="50"/>
  <c r="U1123" i="50"/>
  <c r="X1123" i="50"/>
  <c r="U1124" i="50"/>
  <c r="X1124" i="50"/>
  <c r="U1125" i="50"/>
  <c r="X1125" i="50"/>
  <c r="Z1125" i="50"/>
  <c r="AA1125" i="50"/>
  <c r="U1126" i="50"/>
  <c r="X1126" i="50"/>
  <c r="U1127" i="50"/>
  <c r="X1127" i="50"/>
  <c r="U1128" i="50"/>
  <c r="Z1128" i="50"/>
  <c r="U1129" i="50"/>
  <c r="W1129" i="50"/>
  <c r="U1130" i="50"/>
  <c r="W1130" i="50"/>
  <c r="U1131" i="50"/>
  <c r="W1131" i="50"/>
  <c r="U1132" i="50"/>
  <c r="X1132" i="50"/>
  <c r="U1133" i="50"/>
  <c r="W1133" i="50"/>
  <c r="U1134" i="50"/>
  <c r="W1134" i="50"/>
  <c r="U1135" i="50"/>
  <c r="W1135" i="50"/>
  <c r="X1135" i="50"/>
  <c r="U1136" i="50"/>
  <c r="W1136" i="50"/>
  <c r="X1136" i="50"/>
  <c r="U1137" i="50"/>
  <c r="X1137" i="50"/>
  <c r="U1138" i="50"/>
  <c r="W1138" i="50"/>
  <c r="U1139" i="50"/>
  <c r="X1139" i="50"/>
  <c r="U1140" i="50"/>
  <c r="X1140" i="50"/>
  <c r="U1141" i="50"/>
  <c r="Z1141" i="50"/>
  <c r="U1142" i="50"/>
  <c r="Z1142" i="50"/>
  <c r="U1143" i="50"/>
  <c r="X1143" i="50"/>
  <c r="U1144" i="50"/>
  <c r="X1144" i="50"/>
  <c r="U1145" i="50"/>
  <c r="W1145" i="50"/>
  <c r="U1146" i="50"/>
  <c r="W1146" i="50"/>
  <c r="X1146" i="50"/>
  <c r="U1147" i="50"/>
  <c r="W1147" i="50"/>
  <c r="X1147" i="50"/>
  <c r="U1148" i="50"/>
  <c r="X1148" i="50"/>
  <c r="U1149" i="50"/>
  <c r="W1149" i="50"/>
  <c r="U1150" i="50"/>
  <c r="AA1150" i="50"/>
  <c r="U1151" i="50"/>
  <c r="AA1151" i="50"/>
  <c r="U1152" i="50"/>
  <c r="W1152" i="50"/>
  <c r="U1153" i="50"/>
  <c r="X1153" i="50"/>
  <c r="U1154" i="50"/>
  <c r="X1154" i="50"/>
  <c r="U1155" i="50"/>
  <c r="X1155" i="50"/>
  <c r="U1156" i="50"/>
  <c r="X1156" i="50"/>
  <c r="U1157" i="50"/>
  <c r="X1157" i="50"/>
  <c r="U1158" i="50"/>
  <c r="W1158" i="50"/>
  <c r="X1158" i="50"/>
  <c r="U1159" i="50"/>
  <c r="X1159" i="50"/>
  <c r="U1160" i="50"/>
  <c r="W1160" i="50"/>
  <c r="U1161" i="50"/>
  <c r="W1161" i="50"/>
  <c r="U1162" i="50"/>
  <c r="W1162" i="50"/>
  <c r="U1163" i="50"/>
  <c r="W1163" i="50"/>
  <c r="U1164" i="50"/>
  <c r="W1164" i="50"/>
  <c r="U1165" i="50"/>
  <c r="W1165" i="50"/>
  <c r="U1166" i="50"/>
  <c r="X1166" i="50"/>
  <c r="U1167" i="50"/>
  <c r="AA1167" i="50"/>
  <c r="U1168" i="50"/>
  <c r="X1168" i="50"/>
  <c r="Z1168" i="50"/>
  <c r="AA1168" i="50"/>
  <c r="U1169" i="50"/>
  <c r="Z1169" i="50"/>
  <c r="U1170" i="50"/>
  <c r="Z1170" i="50"/>
  <c r="U1171" i="50"/>
  <c r="AA1171" i="50"/>
  <c r="U1172" i="50"/>
  <c r="X1172" i="50"/>
  <c r="AA1172" i="50"/>
  <c r="U1173" i="50"/>
  <c r="X1173" i="50"/>
  <c r="U1174" i="50"/>
  <c r="X1174" i="50"/>
  <c r="U1175" i="50"/>
  <c r="X1175" i="50"/>
  <c r="U1176" i="50"/>
  <c r="X1176" i="50"/>
  <c r="U1177" i="50"/>
  <c r="W1177" i="50"/>
  <c r="U1178" i="50"/>
  <c r="W1178" i="50"/>
  <c r="U1179" i="50"/>
  <c r="W1179" i="50"/>
  <c r="U1180" i="50"/>
  <c r="W1180" i="50"/>
  <c r="U1181" i="50"/>
  <c r="W1181" i="50"/>
  <c r="U1182" i="50"/>
  <c r="W1182" i="50"/>
  <c r="X1182" i="50"/>
  <c r="U1183" i="50"/>
  <c r="AA1183" i="50"/>
  <c r="U1184" i="50"/>
  <c r="W1184" i="50"/>
  <c r="U1185" i="50"/>
  <c r="W1185" i="50"/>
  <c r="U1186" i="50"/>
  <c r="W1186" i="50"/>
  <c r="U1187" i="50"/>
  <c r="W1187" i="50"/>
  <c r="U1188" i="50"/>
  <c r="W1188" i="50"/>
  <c r="U1189" i="50"/>
  <c r="W1189" i="50"/>
  <c r="U1190" i="50"/>
  <c r="W1190" i="50"/>
  <c r="U1191" i="50"/>
  <c r="W1191" i="50"/>
  <c r="U1192" i="50"/>
  <c r="W1192" i="50"/>
  <c r="U1193" i="50"/>
  <c r="W1193" i="50"/>
  <c r="U1194" i="50"/>
  <c r="W1194" i="50"/>
  <c r="U1195" i="50"/>
  <c r="W1195" i="50"/>
  <c r="U1196" i="50"/>
  <c r="W1196" i="50"/>
  <c r="U1197" i="50"/>
  <c r="W1197" i="50"/>
  <c r="U1198" i="50"/>
  <c r="W1198" i="50"/>
  <c r="U1199" i="50"/>
  <c r="W1199" i="50"/>
  <c r="U1200" i="50"/>
  <c r="W1200" i="50"/>
  <c r="U1201" i="50"/>
  <c r="W1201" i="50"/>
  <c r="U1202" i="50"/>
  <c r="W1202" i="50"/>
  <c r="U1203" i="50"/>
  <c r="W1203" i="50"/>
  <c r="U1204" i="50"/>
  <c r="W1204" i="50"/>
  <c r="U1205" i="50"/>
  <c r="W1205" i="50"/>
  <c r="U1206" i="50"/>
  <c r="W1206" i="50"/>
  <c r="U1207" i="50"/>
  <c r="W1207" i="50"/>
  <c r="U1208" i="50"/>
  <c r="W1208" i="50"/>
  <c r="U1209" i="50"/>
  <c r="W1209" i="50"/>
  <c r="U1210" i="50"/>
  <c r="W1210" i="50"/>
  <c r="U1211" i="50"/>
  <c r="W1211" i="50"/>
  <c r="U1212" i="50"/>
  <c r="W1212" i="50"/>
  <c r="U1213" i="50"/>
  <c r="W1213" i="50"/>
  <c r="U1214" i="50"/>
  <c r="W1214" i="50"/>
  <c r="U1215" i="50"/>
  <c r="W1215" i="50"/>
  <c r="U1216" i="50"/>
  <c r="W1216" i="50"/>
  <c r="U1217" i="50"/>
  <c r="W1217" i="50"/>
  <c r="U1218" i="50"/>
  <c r="W1218" i="50"/>
  <c r="U1219" i="50"/>
  <c r="W1219" i="50"/>
  <c r="U1220" i="50"/>
  <c r="W1220" i="50"/>
  <c r="U1221" i="50"/>
  <c r="W1221" i="50"/>
  <c r="U1222" i="50"/>
  <c r="W1222" i="50"/>
  <c r="U1223" i="50"/>
  <c r="W1223" i="50"/>
  <c r="U1224" i="50"/>
  <c r="W1224" i="50"/>
  <c r="U1225" i="50"/>
  <c r="W1225" i="50"/>
  <c r="U1226" i="50"/>
  <c r="W1226" i="50"/>
  <c r="U1227" i="50"/>
  <c r="W1227" i="50"/>
  <c r="U1228" i="50"/>
  <c r="W1228" i="50"/>
  <c r="U1229" i="50"/>
  <c r="W1229" i="50"/>
  <c r="U1230" i="50"/>
  <c r="W1230" i="50"/>
  <c r="U1231" i="50"/>
  <c r="W1231" i="50"/>
  <c r="U1232" i="50"/>
  <c r="W1232" i="50"/>
  <c r="U1233" i="50"/>
  <c r="W1233" i="50"/>
  <c r="U1234" i="50"/>
  <c r="W1234" i="50"/>
  <c r="U1235" i="50"/>
  <c r="W1235" i="50"/>
  <c r="U1236" i="50"/>
  <c r="W1236" i="50"/>
  <c r="U1237" i="50"/>
  <c r="W1237" i="50"/>
  <c r="U1238" i="50"/>
  <c r="W1238" i="50"/>
  <c r="U1239" i="50"/>
  <c r="W1239" i="50"/>
  <c r="U1240" i="50"/>
  <c r="W1240" i="50"/>
  <c r="U1241" i="50"/>
  <c r="W1241" i="50"/>
  <c r="U1242" i="50"/>
  <c r="W1242" i="50"/>
  <c r="U1243" i="50"/>
  <c r="W1243" i="50"/>
  <c r="U1244" i="50"/>
  <c r="W1244" i="50"/>
  <c r="U1245" i="50"/>
  <c r="W1245" i="50"/>
  <c r="U1246" i="50"/>
  <c r="W1246" i="50"/>
  <c r="U1247" i="50"/>
  <c r="W1247" i="50"/>
  <c r="U1248" i="50"/>
  <c r="W1248" i="50"/>
  <c r="U1249" i="50"/>
  <c r="W1249" i="50"/>
  <c r="U1250" i="50"/>
  <c r="W1250" i="50"/>
  <c r="U1251" i="50"/>
  <c r="W1251" i="50"/>
  <c r="U1252" i="50"/>
  <c r="W1252" i="50"/>
  <c r="U1253" i="50"/>
  <c r="W1253" i="50"/>
  <c r="U1254" i="50"/>
  <c r="W1254" i="50"/>
  <c r="U1255" i="50"/>
  <c r="W1255" i="50"/>
  <c r="U1256" i="50"/>
  <c r="W1256" i="50"/>
  <c r="U1257" i="50"/>
  <c r="W1257" i="50"/>
  <c r="U1258" i="50"/>
  <c r="W1258" i="50"/>
  <c r="U1259" i="50"/>
  <c r="W1259" i="50"/>
  <c r="U1260" i="50"/>
  <c r="W1260" i="50"/>
  <c r="U1261" i="50"/>
  <c r="W1261" i="50"/>
  <c r="U1262" i="50"/>
  <c r="W1262" i="50"/>
  <c r="U1263" i="50"/>
  <c r="W1263" i="50"/>
  <c r="U1264" i="50"/>
  <c r="W1264" i="50"/>
  <c r="U1265" i="50"/>
  <c r="W1265" i="50"/>
  <c r="U1266" i="50"/>
  <c r="W1266" i="50"/>
  <c r="U1267" i="50"/>
  <c r="W1267" i="50"/>
  <c r="U1268" i="50"/>
  <c r="W1268" i="50"/>
  <c r="U1269" i="50"/>
  <c r="W1269" i="50"/>
  <c r="U1270" i="50"/>
  <c r="W1270" i="50"/>
  <c r="U1271" i="50"/>
  <c r="W1271" i="50"/>
  <c r="U1272" i="50"/>
  <c r="W1272" i="50"/>
  <c r="U1273" i="50"/>
  <c r="W1273" i="50"/>
  <c r="U1274" i="50"/>
  <c r="W1274" i="50"/>
  <c r="U1275" i="50"/>
  <c r="W1275" i="50"/>
  <c r="U1276" i="50"/>
  <c r="W1276" i="50"/>
  <c r="U1277" i="50"/>
  <c r="W1277" i="50"/>
  <c r="U1278" i="50"/>
  <c r="W1278" i="50"/>
  <c r="U1279" i="50"/>
  <c r="W1279" i="50"/>
  <c r="U1280" i="50"/>
  <c r="W1280" i="50"/>
  <c r="U1281" i="50"/>
  <c r="W1281" i="50"/>
  <c r="U1282" i="50"/>
  <c r="W1282" i="50"/>
  <c r="U1283" i="50"/>
  <c r="W1283" i="50"/>
  <c r="U1284" i="50"/>
  <c r="W1284" i="50"/>
  <c r="U1285" i="50"/>
  <c r="W1285" i="50"/>
  <c r="U1286" i="50"/>
  <c r="W1286" i="50"/>
  <c r="U1287" i="50"/>
  <c r="W1287" i="50"/>
  <c r="U1288" i="50"/>
  <c r="W1288" i="50"/>
  <c r="U1289" i="50"/>
  <c r="W1289" i="50"/>
  <c r="U1290" i="50"/>
  <c r="W1290" i="50"/>
  <c r="U1291" i="50"/>
  <c r="W1291" i="50"/>
  <c r="U1292" i="50"/>
  <c r="W1292" i="50"/>
  <c r="U1293" i="50"/>
  <c r="W1293" i="50"/>
  <c r="U1294" i="50"/>
  <c r="W1294" i="50"/>
  <c r="U1295" i="50"/>
  <c r="W1295" i="50"/>
  <c r="U1296" i="50"/>
  <c r="W1296" i="50"/>
  <c r="U1297" i="50"/>
  <c r="W1297" i="50"/>
  <c r="U1298" i="50"/>
  <c r="W1298" i="50"/>
  <c r="U1299" i="50"/>
  <c r="W1299" i="50"/>
  <c r="U1300" i="50"/>
  <c r="W1300" i="50"/>
  <c r="U1301" i="50"/>
  <c r="W1301" i="50"/>
  <c r="U1302" i="50"/>
  <c r="W1302" i="50"/>
  <c r="U1303" i="50"/>
  <c r="W1303" i="50"/>
  <c r="U1304" i="50"/>
  <c r="W1304" i="50"/>
  <c r="U1305" i="50"/>
  <c r="W1305" i="50"/>
  <c r="U1306" i="50"/>
  <c r="W1306" i="50"/>
  <c r="U1307" i="50"/>
  <c r="W1307" i="50"/>
  <c r="U1308" i="50"/>
  <c r="W1308" i="50"/>
  <c r="U1309" i="50"/>
  <c r="W1309" i="50"/>
  <c r="U1310" i="50"/>
  <c r="W1310" i="50"/>
  <c r="U1311" i="50"/>
  <c r="W1311" i="50"/>
  <c r="U1312" i="50"/>
  <c r="W1312" i="50"/>
  <c r="U1313" i="50"/>
  <c r="W1313" i="50"/>
  <c r="U1314" i="50"/>
  <c r="W1314" i="50"/>
  <c r="U1315" i="50"/>
  <c r="W1315" i="50"/>
  <c r="U1316" i="50"/>
  <c r="W1316" i="50"/>
  <c r="U1317" i="50"/>
  <c r="W1317" i="50"/>
  <c r="U1318" i="50"/>
  <c r="W1318" i="50"/>
  <c r="U1319" i="50"/>
  <c r="W1319" i="50"/>
  <c r="U1320" i="50"/>
  <c r="W1320" i="50"/>
  <c r="U1321" i="50"/>
  <c r="W1321" i="50"/>
  <c r="U1322" i="50"/>
  <c r="W1322" i="50"/>
  <c r="U1323" i="50"/>
  <c r="W1323" i="50"/>
  <c r="U1324" i="50"/>
  <c r="W1324" i="50"/>
  <c r="U1325" i="50"/>
  <c r="W1325" i="50"/>
  <c r="U1326" i="50"/>
  <c r="W1326" i="50"/>
  <c r="U1327" i="50"/>
  <c r="W1327" i="50"/>
  <c r="U1328" i="50"/>
  <c r="W1328" i="50"/>
  <c r="U1329" i="50"/>
  <c r="W1329" i="50"/>
  <c r="U1330" i="50"/>
  <c r="W1330" i="50"/>
  <c r="U1331" i="50"/>
  <c r="W1331" i="50"/>
  <c r="U1332" i="50"/>
  <c r="W1332" i="50"/>
  <c r="U1333" i="50"/>
  <c r="W1333" i="50"/>
  <c r="U1334" i="50"/>
  <c r="W1334" i="50"/>
  <c r="U1335" i="50"/>
  <c r="W1335" i="50"/>
  <c r="U1336" i="50"/>
  <c r="W1336" i="50"/>
  <c r="U1337" i="50"/>
  <c r="W1337" i="50"/>
  <c r="U1338" i="50"/>
  <c r="W1338" i="50"/>
  <c r="U1339" i="50"/>
  <c r="W1339" i="50"/>
  <c r="U1340" i="50"/>
  <c r="W1340" i="50"/>
  <c r="U1341" i="50"/>
  <c r="W1341" i="50"/>
  <c r="U1342" i="50"/>
  <c r="W1342" i="50"/>
  <c r="U1343" i="50"/>
  <c r="W1343" i="50"/>
  <c r="U1344" i="50"/>
  <c r="W1344" i="50"/>
  <c r="U1345" i="50"/>
  <c r="W1345" i="50"/>
  <c r="U1346" i="50"/>
  <c r="W1346" i="50"/>
  <c r="U1347" i="50"/>
  <c r="W1347" i="50"/>
  <c r="U1348" i="50"/>
  <c r="W1348" i="50"/>
  <c r="U1349" i="50"/>
  <c r="W1349" i="50"/>
  <c r="U1350" i="50"/>
  <c r="W1350" i="50"/>
  <c r="U1351" i="50"/>
  <c r="W1351" i="50"/>
  <c r="U1352" i="50"/>
  <c r="W1352" i="50"/>
  <c r="U1353" i="50"/>
  <c r="W1353" i="50"/>
  <c r="U1354" i="50"/>
  <c r="W1354" i="50"/>
  <c r="U1355" i="50"/>
  <c r="W1355" i="50"/>
  <c r="U1356" i="50"/>
  <c r="W1356" i="50"/>
  <c r="U1357" i="50"/>
  <c r="W1357" i="50"/>
  <c r="U1358" i="50"/>
  <c r="W1358" i="50"/>
  <c r="U1359" i="50"/>
  <c r="W1359" i="50"/>
  <c r="U1360" i="50"/>
  <c r="W1360" i="50"/>
  <c r="U1361" i="50"/>
  <c r="W1361" i="50"/>
  <c r="U1362" i="50"/>
  <c r="W1362" i="50"/>
  <c r="U1363" i="50"/>
  <c r="W1363" i="50"/>
  <c r="U1364" i="50"/>
  <c r="W1364" i="50"/>
  <c r="U1365" i="50"/>
  <c r="W1365" i="50"/>
  <c r="U1366" i="50"/>
  <c r="W1366" i="50"/>
  <c r="U1367" i="50"/>
  <c r="W1367" i="50"/>
  <c r="U1368" i="50"/>
  <c r="W1368" i="50"/>
  <c r="U1369" i="50"/>
  <c r="W1369" i="50"/>
  <c r="U1370" i="50"/>
  <c r="W1370" i="50"/>
  <c r="U1371" i="50"/>
  <c r="W1371" i="50"/>
  <c r="U1372" i="50"/>
  <c r="W1372" i="50"/>
  <c r="U1373" i="50"/>
  <c r="W1373" i="50"/>
  <c r="U1374" i="50"/>
  <c r="W1374" i="50"/>
  <c r="U1375" i="50"/>
  <c r="W1375" i="50"/>
  <c r="U1376" i="50"/>
  <c r="W1376" i="50"/>
  <c r="U1377" i="50"/>
  <c r="W1377" i="50"/>
  <c r="U1378" i="50"/>
  <c r="W1378" i="50"/>
  <c r="U1379" i="50"/>
  <c r="AA1379" i="50"/>
  <c r="U1380" i="50"/>
  <c r="Z1380" i="50"/>
  <c r="AA1380" i="50"/>
  <c r="U1381" i="50"/>
  <c r="Z1381" i="50"/>
  <c r="AA1381" i="50"/>
  <c r="U1382" i="50"/>
  <c r="Z1382" i="50"/>
  <c r="AA1382" i="50"/>
  <c r="U1383" i="50"/>
  <c r="Z1383" i="50"/>
  <c r="AA1383" i="50"/>
  <c r="U1384" i="50"/>
  <c r="Z1384" i="50"/>
  <c r="AA1384" i="50"/>
  <c r="U1385" i="50"/>
  <c r="AA1385" i="50"/>
  <c r="U1386" i="50"/>
  <c r="Z1386" i="50"/>
  <c r="U13" i="50"/>
  <c r="X13" i="50"/>
  <c r="U14" i="50"/>
  <c r="AA14" i="50"/>
  <c r="U15" i="50"/>
  <c r="W15" i="50"/>
  <c r="U12" i="50"/>
  <c r="W12" i="50"/>
  <c r="X12" i="50"/>
  <c r="AA12" i="50"/>
  <c r="A3" i="50" l="1"/>
  <c r="N10" i="50" l="1"/>
  <c r="E11" i="50" l="1"/>
  <c r="F11" i="50"/>
  <c r="G11" i="50"/>
  <c r="H11" i="50"/>
  <c r="I11" i="50"/>
  <c r="J11" i="50"/>
  <c r="K11" i="50"/>
  <c r="L11" i="50"/>
  <c r="M11" i="50"/>
  <c r="N11" i="50"/>
  <c r="O11" i="50"/>
  <c r="P11" i="50"/>
  <c r="Q11" i="50"/>
  <c r="R11" i="50"/>
  <c r="S11" i="50"/>
  <c r="Z11" i="50" s="1"/>
  <c r="T11" i="50"/>
  <c r="AA11" i="50" s="1"/>
  <c r="D11" i="50"/>
  <c r="E10" i="50"/>
  <c r="F10" i="50"/>
  <c r="G10" i="50"/>
  <c r="H10" i="50"/>
  <c r="I10" i="50"/>
  <c r="J10" i="50"/>
  <c r="K10" i="50"/>
  <c r="L10" i="50"/>
  <c r="M10" i="50"/>
  <c r="O10" i="50"/>
  <c r="P10" i="50"/>
  <c r="Q10" i="50"/>
  <c r="R10" i="50"/>
  <c r="S10" i="50"/>
  <c r="T10" i="50"/>
  <c r="D10" i="50"/>
  <c r="X10" i="50" l="1"/>
  <c r="Y10" i="50"/>
  <c r="W10" i="50"/>
  <c r="Z10" i="50"/>
  <c r="V10" i="50"/>
  <c r="P9" i="50"/>
  <c r="Q9" i="50"/>
  <c r="N9" i="50"/>
  <c r="U11" i="50"/>
  <c r="T9" i="50"/>
  <c r="AA10" i="50"/>
  <c r="D9" i="50"/>
  <c r="U10" i="50"/>
  <c r="J9" i="50"/>
  <c r="I9" i="50"/>
  <c r="L9" i="50"/>
  <c r="H9" i="50"/>
  <c r="E9" i="50"/>
  <c r="F9" i="50"/>
  <c r="M9" i="50"/>
  <c r="S9" i="50"/>
  <c r="Z9" i="50" s="1"/>
  <c r="O9" i="50"/>
  <c r="K9" i="50"/>
  <c r="G9" i="50"/>
  <c r="R9" i="50"/>
  <c r="Y9" i="50" s="1"/>
  <c r="V9" i="50" l="1"/>
  <c r="U9" i="50"/>
  <c r="W9" i="50"/>
  <c r="X9" i="50"/>
  <c r="AA9" i="50"/>
  <c r="N4" i="50" l="1"/>
  <c r="E4" i="50" l="1"/>
  <c r="F4" i="50" s="1"/>
  <c r="BK44" i="20" l="1"/>
  <c r="L38" i="20" l="1"/>
  <c r="D47" i="20" l="1"/>
  <c r="D38" i="20"/>
  <c r="H35" i="20"/>
  <c r="L39" i="20"/>
  <c r="S35" i="20"/>
  <c r="AM35" i="20" l="1"/>
  <c r="AO4" i="20" l="1"/>
  <c r="AP4" i="20"/>
  <c r="AB35" i="20"/>
  <c r="AK35" i="20"/>
  <c r="AL35" i="20"/>
  <c r="AA62" i="20" l="1"/>
  <c r="AA64" i="20"/>
  <c r="AJ96" i="20"/>
  <c r="AJ35" i="20" s="1"/>
  <c r="AC35" i="20"/>
  <c r="L97" i="20"/>
  <c r="AA35" i="20" l="1"/>
  <c r="Q35" i="20"/>
  <c r="R35" i="20"/>
  <c r="T35" i="20"/>
  <c r="Y35" i="20"/>
  <c r="Z35" i="20"/>
  <c r="AD35" i="20"/>
  <c r="AE35" i="20"/>
  <c r="AF35" i="20"/>
  <c r="AG35" i="20"/>
  <c r="AH35" i="20"/>
  <c r="AI35" i="20"/>
  <c r="AN35" i="20"/>
  <c r="L36" i="20" l="1"/>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BK12" i="20"/>
  <c r="AT12" i="20"/>
  <c r="BD12" i="20"/>
  <c r="J41" i="27"/>
  <c r="J41" i="28"/>
  <c r="D33" i="1"/>
  <c r="E33" i="1" s="1"/>
  <c r="E39" i="1"/>
  <c r="D23" i="3"/>
  <c r="H25" i="3"/>
  <c r="H33" i="3"/>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H23" i="6"/>
  <c r="K23" i="6" s="1"/>
  <c r="X10" i="7"/>
  <c r="U138" i="24"/>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G11" i="27" l="1"/>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E10" i="33"/>
  <c r="D24" i="1"/>
  <c r="D22" i="1" s="1"/>
  <c r="D20" i="33"/>
  <c r="E20" i="33" s="1"/>
  <c r="BC13" i="20"/>
  <c r="BC12" i="20" s="1"/>
  <c r="AY13" i="20"/>
  <c r="D32" i="1"/>
  <c r="U68" i="24"/>
  <c r="G12" i="3"/>
  <c r="D156" i="24"/>
  <c r="U71" i="24"/>
  <c r="U78" i="24"/>
  <c r="AS12" i="20"/>
  <c r="J12" i="6"/>
  <c r="J27" i="26"/>
  <c r="E37" i="2"/>
  <c r="D114" i="24"/>
  <c r="U187" i="24"/>
  <c r="C8" i="13"/>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W15" i="7"/>
  <c r="M10" i="7"/>
  <c r="K110" i="26"/>
  <c r="J110" i="26"/>
  <c r="E109" i="26"/>
  <c r="E11" i="27"/>
  <c r="J10" i="25"/>
  <c r="F10" i="27"/>
  <c r="F9" i="27" s="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G11" i="3"/>
  <c r="E10" i="3"/>
  <c r="G10" i="3" s="1"/>
  <c r="F23" i="1"/>
  <c r="E23" i="1"/>
  <c r="H10" i="27"/>
  <c r="H9" i="27" s="1"/>
  <c r="F10" i="6"/>
  <c r="I11" i="6"/>
  <c r="O10" i="24"/>
  <c r="U196" i="24"/>
  <c r="D195" i="24"/>
  <c r="U195" i="24" s="1"/>
  <c r="F45" i="1"/>
  <c r="E45" i="1"/>
  <c r="K37" i="26"/>
  <c r="J37" i="26"/>
  <c r="G10" i="27" l="1"/>
  <c r="G9" i="27" s="1"/>
  <c r="J12" i="27"/>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U156" i="24" l="1"/>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sharedStrings.xml><?xml version="1.0" encoding="utf-8"?>
<sst xmlns="http://schemas.openxmlformats.org/spreadsheetml/2006/main" count="4117" uniqueCount="2921">
  <si>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</si>
  <si>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</si>
  <si>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</si>
  <si>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</si>
  <si>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</si>
  <si>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</si>
  <si>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</si>
  <si>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</si>
  <si>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</si>
  <si>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</si>
  <si>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</si>
  <si>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</si>
  <si>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</si>
  <si>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</si>
  <si>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</si>
  <si>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</si>
  <si>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</si>
  <si>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</si>
  <si>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</si>
  <si>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</si>
  <si>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</si>
  <si>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</si>
  <si>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</si>
  <si>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</si>
  <si>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</si>
  <si>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</si>
  <si>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</si>
  <si>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</si>
  <si>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</si>
  <si>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</si>
  <si>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</si>
  <si>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</si>
  <si>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</si>
  <si>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</si>
  <si>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</si>
  <si>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</si>
  <si>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</si>
  <si>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</si>
  <si>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</si>
  <si>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</si>
  <si>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</si>
  <si>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</si>
  <si>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</si>
  <si>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</si>
  <si>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</si>
  <si>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</si>
  <si>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</si>
  <si>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</si>
  <si>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</si>
  <si>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</si>
  <si>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</si>
  <si>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</si>
  <si>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</si>
  <si>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</si>
  <si>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</si>
  <si>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</si>
  <si>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</si>
  <si>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</si>
  <si>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</si>
  <si>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</si>
  <si>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</si>
  <si>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</si>
  <si>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</si>
  <si>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</si>
  <si>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</si>
  <si>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</si>
  <si>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</si>
  <si>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</si>
  <si>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</si>
  <si>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</si>
  <si>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</si>
  <si>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</si>
  <si>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</si>
  <si>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</si>
  <si>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</si>
  <si>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</si>
  <si>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</si>
  <si>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</si>
  <si>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</si>
  <si>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</si>
  <si>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</si>
  <si>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</si>
  <si>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</si>
  <si>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</si>
  <si>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</si>
  <si>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</si>
  <si>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</si>
  <si>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</si>
  <si>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</si>
  <si>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</si>
  <si>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</si>
  <si>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</si>
  <si>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</si>
  <si>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</si>
  <si>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</si>
  <si>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</si>
  <si>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</si>
  <si>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</si>
  <si>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</si>
  <si>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</si>
  <si>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</si>
  <si>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</si>
  <si>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</si>
  <si>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</si>
  <si>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</si>
  <si>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</si>
  <si>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</si>
  <si>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</si>
  <si>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</si>
  <si>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</si>
  <si>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</si>
  <si>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</si>
  <si>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</si>
  <si>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</si>
  <si>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</si>
  <si>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</si>
  <si>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</si>
  <si>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</si>
  <si>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</si>
  <si>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</si>
  <si>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</si>
  <si>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</si>
  <si>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</si>
  <si>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</si>
  <si>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</si>
  <si>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</si>
  <si>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</si>
  <si>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</si>
  <si>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</si>
  <si>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</si>
  <si>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</si>
  <si>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</si>
  <si>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</si>
  <si>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</si>
  <si>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</si>
  <si>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</si>
  <si>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</si>
  <si>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</si>
  <si>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</si>
  <si>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</si>
  <si>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</si>
  <si>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</si>
  <si>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</si>
  <si>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</si>
  <si>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</si>
  <si>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</si>
  <si>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</si>
  <si>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</si>
  <si>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</si>
  <si>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</si>
  <si>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</si>
  <si>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</si>
  <si>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</si>
  <si>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</si>
  <si>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</si>
  <si>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</si>
  <si>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</si>
  <si>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</si>
  <si>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</si>
  <si>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</si>
  <si>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</si>
  <si>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</si>
  <si>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</si>
  <si>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</si>
  <si>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</si>
  <si>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</si>
  <si>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</si>
  <si>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</si>
  <si>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</si>
  <si>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</si>
  <si>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</si>
  <si>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</si>
  <si>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</si>
  <si>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</si>
  <si>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</si>
  <si>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</si>
  <si>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Chi quốc phòng</t>
  </si>
  <si>
    <t>Chi an ninh và trật tự an toàn xã hội</t>
  </si>
  <si>
    <t>Chi giáo dục - đào tạo và dạy nghề</t>
  </si>
  <si>
    <t>Chi các hoạt động kinh tế</t>
  </si>
  <si>
    <t>Chi hoạt động của các cơ quan quản lý nhà nước, đảng, đoàn thể</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</si>
  <si>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</si>
  <si>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</si>
  <si>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</si>
  <si>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</si>
  <si>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</si>
  <si>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</si>
  <si>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</si>
  <si>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</si>
  <si>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</si>
  <si>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</si>
  <si>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</si>
  <si>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</si>
  <si>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</si>
  <si>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</si>
  <si>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</si>
  <si>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</si>
  <si>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</si>
  <si>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</si>
  <si>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</si>
  <si>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</si>
  <si>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</si>
  <si>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</si>
  <si>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</si>
  <si>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</si>
  <si>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</si>
  <si>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</si>
  <si>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</si>
  <si>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</si>
  <si>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</si>
  <si>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</si>
  <si>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</si>
  <si>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</si>
  <si>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</si>
  <si>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</si>
  <si>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</si>
  <si>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</si>
  <si>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</si>
  <si>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</si>
  <si>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</si>
  <si>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</si>
  <si>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</si>
  <si>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</si>
  <si>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</si>
  <si>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</si>
  <si>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</si>
  <si>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</si>
  <si>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</si>
  <si>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</si>
  <si>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</si>
  <si>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</si>
  <si>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</si>
  <si>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</si>
  <si>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</si>
  <si>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</si>
  <si>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</si>
  <si>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</si>
  <si>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</si>
  <si>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</si>
  <si>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</si>
  <si>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</si>
  <si>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</si>
  <si>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</si>
  <si>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</si>
  <si>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</si>
  <si>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</si>
  <si>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</si>
  <si>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</si>
  <si>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</si>
  <si>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</si>
  <si>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</si>
  <si>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</si>
  <si>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</si>
  <si>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</si>
  <si>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</si>
  <si>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</si>
  <si>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</si>
  <si>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</si>
  <si>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</si>
  <si>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</si>
  <si>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</si>
  <si>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</si>
  <si>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</si>
  <si>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</si>
  <si>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</si>
  <si>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</si>
  <si>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</si>
  <si>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</si>
  <si>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</si>
  <si>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</si>
  <si>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</si>
  <si>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</si>
  <si>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</si>
  <si>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</si>
  <si>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</si>
  <si>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</si>
  <si>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</si>
  <si>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</si>
  <si>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</si>
  <si>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</si>
  <si>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</si>
  <si>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</si>
  <si>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</si>
  <si>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</si>
  <si>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</si>
  <si>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</si>
  <si>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</si>
  <si>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</si>
  <si>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</si>
  <si>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</si>
  <si>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</si>
  <si>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</si>
  <si>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</si>
  <si>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</si>
  <si>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</si>
  <si>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</si>
  <si>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</si>
  <si>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</si>
  <si>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</si>
  <si>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</si>
  <si>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</si>
  <si>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</si>
  <si>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</si>
  <si>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</si>
  <si>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</si>
  <si>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</si>
  <si>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</si>
  <si>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</si>
  <si>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</si>
  <si>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</si>
  <si>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</si>
  <si>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</si>
  <si>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</si>
  <si>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</si>
  <si>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</si>
  <si>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</si>
  <si>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</si>
  <si>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</si>
  <si>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</si>
  <si>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</si>
  <si>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</si>
  <si>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</si>
  <si>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</si>
  <si>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</si>
  <si>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</si>
  <si>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</si>
  <si>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</si>
  <si>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</si>
  <si>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</si>
  <si>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</si>
  <si>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</si>
  <si>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</si>
  <si>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</si>
  <si>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</si>
  <si>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</si>
  <si>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</si>
  <si>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</si>
  <si>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</si>
  <si>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</si>
  <si>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</si>
  <si>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</si>
  <si>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</si>
  <si>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</si>
  <si>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</si>
  <si>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</si>
  <si>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</si>
  <si>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</si>
  <si>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</si>
  <si>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</si>
  <si>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</si>
  <si>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</si>
  <si>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</si>
  <si>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</si>
  <si>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</si>
  <si>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</si>
  <si>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</si>
  <si>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</si>
  <si>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</si>
  <si>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</si>
  <si>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</si>
  <si>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</si>
  <si>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</si>
  <si>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</si>
  <si>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</si>
  <si>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</si>
  <si>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</si>
  <si>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</si>
  <si>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</si>
  <si>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</si>
  <si>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</si>
  <si>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</si>
  <si>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</si>
  <si>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</si>
  <si>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</si>
  <si>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</si>
  <si>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</si>
  <si>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</si>
  <si>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</si>
  <si>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</si>
  <si>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</si>
  <si>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</si>
  <si>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</si>
  <si>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</si>
  <si>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</si>
  <si>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</si>
  <si>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</si>
  <si>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</si>
  <si>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</si>
  <si>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</si>
  <si>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</si>
  <si>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</si>
  <si>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</si>
  <si>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</si>
  <si>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</si>
  <si>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</si>
  <si>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</si>
  <si>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</si>
  <si>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</si>
  <si>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</si>
  <si>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</si>
  <si>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</si>
  <si>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</si>
  <si>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</si>
  <si>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</si>
  <si>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</si>
  <si>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</si>
  <si>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</si>
  <si>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</si>
  <si>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</si>
  <si>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</si>
  <si>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</si>
  <si>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</si>
  <si>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</si>
  <si>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</si>
  <si>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</si>
  <si>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</si>
  <si>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</si>
  <si>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</si>
  <si>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</si>
  <si>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</si>
  <si>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</si>
  <si>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</si>
  <si>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</si>
  <si>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</si>
  <si>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</si>
  <si>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</si>
  <si>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</si>
  <si>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</si>
  <si>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</si>
  <si>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</si>
  <si>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</si>
  <si>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</si>
  <si>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</si>
  <si>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</si>
  <si>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</si>
  <si>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</si>
  <si>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</si>
  <si>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</si>
  <si>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</si>
  <si>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</si>
  <si>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</si>
  <si>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</si>
  <si>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</si>
  <si>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</si>
  <si>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</si>
  <si>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</si>
  <si>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</si>
  <si>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</si>
  <si>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</si>
  <si>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</si>
  <si>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</si>
  <si>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</si>
  <si>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</si>
  <si>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</si>
  <si>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</si>
  <si>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</si>
  <si>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</si>
  <si>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</si>
  <si>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</si>
  <si>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</si>
  <si>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</si>
  <si>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</si>
  <si>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</si>
  <si>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</si>
  <si>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</si>
  <si>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</si>
  <si>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</si>
  <si>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</si>
  <si>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</si>
  <si>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</si>
  <si>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</si>
  <si>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</si>
  <si>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</si>
  <si>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</si>
  <si>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</si>
  <si>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</si>
  <si>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</si>
  <si>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</si>
  <si>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</si>
  <si>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</si>
  <si>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</si>
  <si>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</si>
  <si>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</si>
  <si>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</si>
  <si>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</si>
  <si>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</si>
  <si>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</si>
  <si>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</si>
  <si>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</si>
  <si>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</si>
  <si>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</si>
  <si>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</si>
  <si>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</si>
  <si>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</si>
  <si>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</si>
  <si>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</si>
  <si>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</si>
  <si>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</si>
  <si>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</si>
  <si>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</si>
  <si>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</si>
  <si>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</si>
  <si>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</si>
  <si>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</si>
  <si>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</si>
  <si>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</si>
  <si>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</si>
  <si>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</si>
  <si>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</si>
  <si>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</si>
  <si>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</si>
  <si>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</si>
  <si>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</si>
  <si>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</si>
  <si>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</si>
  <si>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</si>
  <si>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</si>
  <si>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</si>
  <si>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</si>
  <si>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</si>
  <si>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</si>
  <si>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</si>
  <si>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</si>
  <si>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</si>
  <si>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</si>
  <si>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</si>
  <si>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</si>
  <si>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</si>
  <si>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</si>
  <si>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</si>
  <si>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</si>
  <si>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</si>
  <si>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</si>
  <si>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</si>
  <si>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</si>
  <si>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</si>
  <si>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</si>
  <si>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</si>
  <si>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</si>
  <si>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</si>
  <si>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</si>
  <si>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</si>
  <si>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</si>
  <si>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</si>
  <si>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</si>
  <si>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</si>
  <si>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</si>
  <si>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</si>
  <si>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</si>
  <si>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</si>
  <si>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</si>
  <si>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</si>
  <si>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</si>
  <si>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</si>
  <si>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</si>
  <si>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</si>
  <si>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</si>
  <si>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</si>
  <si>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</si>
  <si>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</si>
  <si>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</si>
  <si>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</si>
  <si>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</si>
  <si>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</si>
  <si>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</si>
  <si>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</si>
  <si>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</si>
  <si>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</si>
  <si>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</si>
  <si>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</si>
  <si>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</si>
  <si>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</si>
  <si>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</si>
  <si>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</si>
  <si>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</si>
  <si>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</si>
  <si>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</si>
  <si>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</si>
  <si>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</si>
  <si>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</si>
  <si>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</si>
  <si>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</si>
  <si>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</si>
  <si>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</si>
  <si>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</si>
  <si>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</si>
  <si>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</si>
  <si>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</si>
  <si>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</si>
  <si>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</si>
  <si>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</si>
  <si>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</si>
  <si>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</si>
  <si>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</si>
  <si>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</si>
  <si>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</si>
  <si>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</si>
  <si>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</si>
  <si>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</si>
  <si>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</si>
  <si>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</si>
  <si>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</si>
  <si>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</si>
  <si>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</si>
  <si>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</si>
  <si>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</si>
  <si>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</si>
  <si>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</si>
  <si>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</si>
  <si>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</si>
  <si>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</si>
  <si>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</si>
  <si>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</si>
  <si>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</si>
  <si>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</si>
  <si>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</si>
  <si>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</si>
  <si>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</si>
  <si>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</si>
  <si>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</si>
  <si>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</si>
  <si>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</si>
  <si>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</si>
  <si>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</si>
  <si>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</si>
  <si>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</si>
  <si>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</si>
  <si>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</si>
  <si>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</si>
  <si>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</si>
  <si>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</si>
  <si>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</si>
  <si>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</si>
  <si>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</si>
  <si>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</si>
  <si>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</si>
  <si>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</si>
  <si>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</si>
  <si>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</si>
  <si>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</si>
  <si>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</si>
  <si>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</si>
  <si>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</si>
  <si>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</si>
  <si>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</si>
  <si>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</si>
  <si>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</si>
  <si>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</si>
  <si>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</si>
  <si>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</si>
  <si>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</si>
  <si>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</si>
  <si>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</si>
  <si>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</si>
  <si>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</si>
  <si>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</si>
  <si>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</si>
  <si>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</si>
  <si>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</si>
  <si>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</si>
  <si>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</si>
  <si>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</si>
  <si>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</si>
  <si>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</si>
  <si>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</si>
  <si>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</si>
  <si>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</si>
  <si>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</si>
  <si>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</si>
  <si>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</si>
  <si>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</si>
  <si>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</si>
  <si>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</si>
  <si>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</si>
  <si>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</si>
  <si>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</si>
  <si>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</si>
  <si>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</si>
  <si>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</si>
  <si>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</si>
  <si>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</si>
  <si>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</si>
  <si>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</si>
  <si>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</si>
  <si>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</si>
  <si>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</si>
  <si>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</si>
  <si>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</si>
  <si>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</si>
  <si>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</si>
  <si>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</si>
  <si>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</si>
  <si>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</si>
  <si>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</si>
  <si>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</si>
  <si>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</si>
  <si>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</si>
  <si>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</si>
  <si>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</si>
  <si>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</si>
  <si>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</si>
  <si>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</si>
  <si>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</si>
  <si>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</si>
  <si>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</si>
  <si>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</si>
  <si>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</si>
  <si>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</si>
  <si>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</si>
  <si>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</si>
  <si>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</si>
  <si>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</si>
  <si>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</si>
  <si>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</si>
  <si>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</si>
  <si>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</si>
  <si>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</si>
  <si>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</si>
  <si>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</si>
  <si>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</si>
  <si>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</si>
  <si>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</si>
  <si>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</si>
  <si>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</si>
  <si>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</si>
  <si>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</si>
  <si>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</si>
  <si>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</si>
  <si>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</si>
  <si>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</si>
  <si>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</si>
  <si>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</si>
  <si>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</si>
  <si>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</si>
  <si>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</si>
  <si>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</si>
  <si>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</si>
  <si>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</si>
  <si>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</si>
  <si>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</si>
  <si>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</si>
  <si>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</si>
  <si>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</si>
  <si>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</si>
  <si>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</si>
  <si>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</si>
  <si>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</si>
  <si>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</si>
  <si>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</si>
  <si>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</si>
  <si>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</si>
  <si>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</si>
  <si>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</si>
  <si>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</si>
  <si>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</si>
  <si>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</si>
  <si>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</si>
  <si>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</si>
  <si>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</si>
  <si>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</si>
  <si>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</si>
  <si>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</si>
  <si>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</si>
  <si>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</si>
  <si>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</si>
  <si>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</si>
  <si>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</si>
  <si>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</si>
  <si>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</si>
  <si>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</si>
  <si>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</si>
  <si>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</si>
  <si>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</si>
  <si>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</si>
  <si>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</si>
  <si>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</si>
  <si>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</si>
  <si>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</si>
  <si>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</si>
  <si>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</si>
  <si>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</si>
  <si>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</si>
  <si>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</si>
  <si>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</si>
  <si>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</si>
  <si>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</si>
  <si>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</si>
  <si>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</si>
  <si>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</si>
  <si>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</si>
  <si>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</si>
  <si>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</si>
  <si>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</si>
  <si>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</si>
  <si>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</si>
  <si>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</si>
  <si>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</si>
  <si>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</si>
  <si>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</si>
  <si>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</si>
  <si>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</si>
  <si>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</si>
  <si>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</si>
  <si>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</si>
  <si>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</si>
  <si>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</si>
  <si>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</si>
  <si>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</si>
  <si>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</si>
  <si>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</si>
  <si>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</si>
  <si>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</si>
  <si>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</si>
  <si>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</si>
  <si>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</si>
  <si>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</si>
  <si>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</si>
  <si>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</si>
  <si>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</si>
  <si>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</si>
  <si>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</si>
  <si>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</si>
  <si>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</si>
  <si>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</si>
  <si>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</si>
  <si>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</si>
  <si>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</si>
  <si>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</si>
  <si>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</si>
  <si>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</si>
  <si>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</si>
  <si>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</si>
  <si>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</si>
  <si>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</si>
  <si>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</si>
  <si>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</si>
  <si>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</si>
  <si>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</si>
  <si>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</si>
  <si>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</si>
  <si>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</si>
  <si>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</si>
  <si>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</si>
  <si>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</si>
  <si>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</si>
  <si>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</si>
  <si>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</si>
  <si>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</si>
  <si>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</si>
  <si>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</si>
  <si>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</si>
  <si>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</si>
  <si>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</si>
  <si>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</si>
  <si>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</si>
  <si>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</si>
  <si>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</si>
  <si>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</si>
  <si>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</si>
  <si>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</si>
  <si>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</si>
  <si>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</si>
  <si>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</si>
  <si>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</si>
  <si>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</si>
  <si>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</si>
  <si>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</si>
  <si>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</si>
  <si>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</si>
  <si>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</si>
  <si>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</si>
  <si>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</si>
  <si>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</si>
  <si>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</si>
  <si>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</si>
  <si>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</si>
  <si>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</si>
  <si>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</si>
  <si>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</si>
  <si>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</si>
  <si>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</si>
  <si>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</si>
  <si>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</si>
  <si>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</si>
  <si>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</si>
  <si>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</si>
  <si>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</si>
  <si>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</si>
  <si>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</si>
  <si>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</si>
  <si>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</si>
  <si>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</si>
  <si>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</si>
  <si>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</si>
  <si>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</si>
  <si>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</si>
  <si>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</si>
  <si>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</si>
  <si>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</si>
  <si>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</si>
  <si>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</si>
  <si>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</si>
  <si>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</si>
  <si>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</si>
  <si>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</si>
  <si>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</si>
  <si>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</si>
  <si>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</si>
  <si>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</si>
  <si>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</si>
  <si>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</si>
  <si>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</si>
  <si>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</si>
  <si>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</si>
  <si>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</si>
  <si>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</si>
  <si>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</si>
  <si>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</si>
  <si>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</si>
  <si>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</si>
  <si>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</si>
  <si>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</si>
  <si>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</si>
  <si>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</si>
  <si>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</si>
  <si>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</si>
  <si>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</si>
  <si>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</si>
  <si>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</si>
  <si>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</si>
  <si>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</si>
  <si>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</si>
  <si>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</si>
  <si>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</si>
  <si>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</si>
  <si>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</si>
  <si>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</si>
  <si>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</si>
  <si>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</si>
  <si>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</si>
  <si>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</si>
  <si>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</si>
  <si>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</si>
  <si>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</si>
  <si>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</si>
  <si>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</si>
  <si>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</si>
  <si>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</si>
  <si>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</si>
  <si>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</si>
  <si>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</si>
  <si>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</si>
  <si>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</si>
  <si>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</si>
  <si>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</si>
  <si>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</si>
  <si>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</si>
  <si>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</si>
  <si>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</si>
  <si>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</si>
  <si>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</si>
  <si>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</si>
  <si>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</si>
  <si>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</si>
  <si>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</si>
  <si>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</si>
  <si>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</si>
  <si>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</si>
  <si>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</si>
  <si>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</si>
  <si>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</si>
  <si>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</si>
  <si>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</si>
  <si>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</si>
  <si>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</si>
  <si>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</si>
  <si>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</si>
  <si>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</si>
  <si>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</si>
  <si>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</si>
  <si>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</si>
  <si>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</si>
  <si>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</si>
  <si>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</si>
  <si>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</si>
  <si>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</si>
  <si>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</si>
  <si>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</si>
  <si>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</si>
  <si>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</si>
  <si>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</si>
  <si>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</si>
  <si>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</si>
  <si>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</si>
  <si>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</si>
  <si>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</si>
  <si>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</si>
  <si>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</si>
  <si>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</si>
  <si>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</si>
  <si>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</si>
  <si>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</si>
  <si>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</si>
  <si>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</si>
  <si>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</si>
  <si>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</si>
  <si>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</si>
  <si>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</si>
  <si>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</si>
  <si>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</si>
  <si>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</si>
  <si>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</si>
  <si>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</si>
  <si>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</si>
  <si>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</si>
  <si>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</si>
  <si>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</si>
  <si>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</si>
  <si>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</si>
  <si>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</si>
  <si>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</si>
  <si>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</si>
  <si>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</si>
  <si>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</si>
  <si>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</si>
  <si>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</si>
  <si>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</si>
  <si>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</si>
  <si>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</si>
  <si>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</si>
  <si>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</si>
  <si>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</si>
  <si>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</si>
  <si>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</si>
  <si>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</si>
  <si>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</si>
  <si>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</si>
  <si>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</si>
  <si>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</si>
  <si>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</si>
  <si>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</si>
  <si>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</si>
  <si>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</si>
  <si>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</si>
  <si>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</si>
  <si>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</si>
  <si>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</si>
  <si>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</si>
  <si>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</si>
  <si>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</si>
  <si>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</si>
  <si>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</si>
  <si>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</si>
  <si>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</si>
  <si>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</si>
  <si>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</si>
  <si>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</si>
  <si>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</si>
  <si>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</si>
  <si>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</si>
  <si>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</si>
  <si>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</si>
  <si>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</si>
  <si>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</si>
  <si>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</si>
  <si>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</si>
  <si>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</si>
  <si>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</si>
  <si>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</si>
  <si>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</si>
  <si>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</si>
  <si>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</si>
  <si>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</si>
  <si>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</si>
  <si>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</si>
  <si>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</si>
  <si>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</si>
  <si>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</si>
  <si>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</si>
  <si>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</si>
  <si>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</si>
  <si>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</si>
  <si>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</si>
  <si>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</si>
  <si>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</si>
  <si>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</si>
  <si>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</si>
  <si>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</si>
  <si>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</si>
  <si>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</si>
  <si>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</si>
  <si>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</si>
  <si>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</si>
  <si>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</si>
  <si>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</si>
  <si>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</si>
  <si>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</si>
  <si>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</si>
  <si>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</si>
  <si>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</si>
  <si>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</si>
  <si>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</si>
  <si>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</si>
  <si>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</si>
  <si>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</si>
  <si>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</si>
  <si>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</si>
  <si>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</si>
  <si>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</si>
  <si>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</si>
  <si>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</si>
  <si>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</si>
  <si>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</si>
  <si>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</si>
  <si>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</si>
  <si>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</si>
  <si>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</si>
  <si>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</si>
  <si>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</si>
  <si>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</si>
  <si>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</si>
  <si>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</si>
  <si>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</si>
  <si>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</si>
  <si>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</si>
  <si>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</si>
  <si>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</si>
  <si>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</si>
  <si>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</si>
  <si>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</si>
  <si>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</si>
  <si>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</si>
  <si>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</si>
  <si>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</si>
  <si>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</si>
  <si>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</si>
  <si>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</si>
  <si>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QUYẾT TOÁN CHI CHƯƠNG TRÌNH MỤC TIÊU QUỐC GIA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</si>
  <si>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</si>
  <si>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</si>
  <si>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</si>
  <si>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</si>
  <si>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</si>
  <si>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</si>
  <si>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</si>
  <si>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</si>
  <si>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</si>
  <si>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</si>
  <si>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</si>
  <si>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</si>
  <si>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</si>
  <si>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</si>
  <si>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</si>
  <si>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</si>
  <si>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</si>
  <si>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</si>
  <si>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</si>
  <si>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</si>
  <si>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Sở Dân tộc và Tôn giáo tỉnh Lạng Sơn</t>
  </si>
  <si>
    <t>Ban quản lý Khu kinh tế cửa khẩu Đồng Đăng - Lạng Sơn</t>
  </si>
  <si>
    <t>Đài phát thanh-Truyền hình tỉnh Lạng Sơn</t>
  </si>
  <si>
    <t>Liên minh Hợp tác xã tỉnh Lạng Sơn</t>
  </si>
  <si>
    <t>Sở Giáo dục và Đào tạo tỉnh Lạng Sơn</t>
  </si>
  <si>
    <t>Sở Khoa học và Công nghệ tỉnh Lạng Sơn</t>
  </si>
  <si>
    <t>Trung tâm Phát triển quỹ đất tỉnh Lạng Sơn</t>
  </si>
  <si>
    <t>Trường cao đẳng nghề Lạng Sơn</t>
  </si>
  <si>
    <t>Sở Nông nghiệp và Môi trường tỉnh Lạng Sơn</t>
  </si>
  <si>
    <t>Sở Tài chính tỉnh Lạng Sơn</t>
  </si>
  <si>
    <t>Sở Văn hoá, Thể thao và Du lịch Lạng Sơn</t>
  </si>
  <si>
    <t>Sở Xây dựng tỉnh Lạng Sơn</t>
  </si>
  <si>
    <t>Sở Y tế tỉnh Lạng Sơn</t>
  </si>
  <si>
    <t>7221808</t>
  </si>
  <si>
    <t>Bệnh viện đa khoa tỉnh Lạng Sơn, giai đoạn I (TMĐT 1.193.890, trđ đối ứng NST 301983)</t>
  </si>
  <si>
    <t>7003143</t>
  </si>
  <si>
    <t>Bệnh viện Y dược học cổ truyền tỉnh</t>
  </si>
  <si>
    <t>8008912</t>
  </si>
  <si>
    <t>7420421</t>
  </si>
  <si>
    <t>Bãi xử lý rác thải huyện Đình Lập</t>
  </si>
  <si>
    <t>Mở rộng NC Bãi xử lý rác thải Tân Lang (Vốn DN 1 tỷ đồng)</t>
  </si>
  <si>
    <t>Điều chỉnh quy hoạch tỉnh Lạng Sơn, thời kỳ 2021-2030</t>
  </si>
  <si>
    <t>Mã dùng chung BQP</t>
  </si>
  <si>
    <t>Mã dùng chung CA</t>
  </si>
  <si>
    <t>Cấp nước thị trấn Đình Lập</t>
  </si>
  <si>
    <t>8041407</t>
  </si>
  <si>
    <t xml:space="preserve">Đầu tư camera phóng viên và hệ thống máy dựng hình chuyên dụng Đài Phát thanh và Truyền hình tỉnh </t>
  </si>
  <si>
    <t>Dự án chuyển đổi số trong tổ chức triển khai thực hiện Chương trình mục tiêu quốc gia phát triển kinh tế - xã hội vùng đồng bào dân tộc thiểu số và miền núi</t>
  </si>
  <si>
    <t>7295975</t>
  </si>
  <si>
    <t>Trường THPT Hội Hoan</t>
  </si>
  <si>
    <t>Trường phổ thông dân tộc nội trú THCS và THPT huyện Văn Quan</t>
  </si>
  <si>
    <t>Trường PTDTNT THCS &amp; THPT Hữu Lũng</t>
  </si>
  <si>
    <t>8129043</t>
  </si>
  <si>
    <t>Trường PTDTNT THCS &amp; THPT Lộc Bình</t>
  </si>
  <si>
    <t>Trường PTDTNT THCS &amp; THPT Đình Lập</t>
  </si>
  <si>
    <t>Trường PTDTNT THCS &amp; THPT Văn Lãng</t>
  </si>
  <si>
    <t>Trường PTDTNT THCS &amp; THPT Bắc Sơn</t>
  </si>
  <si>
    <t>8172058</t>
  </si>
  <si>
    <t>Trường phổ thông nội trú TH&amp;THCS Khuất Xá, xã Khuất Xá, tỉnh Lạng Sơn</t>
  </si>
  <si>
    <t>8172059</t>
  </si>
  <si>
    <t>Trường phổ thông nội trú TH&amp;THCS Kiên Mộc, xã Kiên Mộc, tỉnh Lạng Sơn</t>
  </si>
  <si>
    <t>8116370</t>
  </si>
  <si>
    <t>Dự án hỗ trợ thiết lập các điểm hỗ trợ đồng bào dân tộc thiểu số ứng dụng công nghệ thông tin tại Ủy ban nhân dân xã để phục vụ phát triển kinh tế - xã hội và đảm bảo anh ninh trật tự</t>
  </si>
  <si>
    <t>Dự án Bảo tồn Làng văn hoá truyền thống - Làng đá Thạch Khuyên xã Xuất Lễ, huyện Cao Lộc</t>
  </si>
  <si>
    <t>Dự án Bảo tồn Làng văn hoá truyền thống - thôn Lân Châu, xã Hữu Liên, huyện Hữu Lũng</t>
  </si>
  <si>
    <t>7990581</t>
  </si>
  <si>
    <t>7990582</t>
  </si>
  <si>
    <t>Bảo tồn, phát huy giá trị văn hóa truyền thống Làng VH du lịch cộng đồng Quỳnh Sơn, xã Bắc Quỳnh</t>
  </si>
  <si>
    <t>Tôn tạo Di tích Đội cứu quốc quan bắc sơn; hạng mục nhà đón tiếp, nhà ban quản lý, bãi đỗ xe.</t>
  </si>
  <si>
    <t>Công trình bến xe Huyện Đình Lập</t>
  </si>
  <si>
    <t>Giải phóng mặt bằng Trụ sở  Công an Xã Hòa Cư, huyện Cao Lộc</t>
  </si>
  <si>
    <t>Giải phóng mặt bằng Trụ sở  Công an Xã Lộc Yên, huyện Cao Lộc</t>
  </si>
  <si>
    <t>Giải phóng mặt bằng Trụ sở  Công an Xã Thạch Đạn, huyện Cao Lộc</t>
  </si>
  <si>
    <t>Giải phóng mặt bằng Trụ sở  Công an Xã Hải Yến, huyện Cao Lộc</t>
  </si>
  <si>
    <t>Giải phóng mặt bằng Trụ sở  Công an Xã Hồng Phong, huyện Cao Lộc</t>
  </si>
  <si>
    <t>Giải phóng mặt bằng Trụ sở  Công an Xã Tân Liên, huyện Cao Lộc</t>
  </si>
  <si>
    <t>Giải phóng mặt bằng Trụ sở  Công an Xã Yên Trạch, huyện Cao Lộc</t>
  </si>
  <si>
    <t>San lấp và giải phóng mặt bằng Trụ sở Công an xã Tân Thành, huyện Cao Lộc</t>
  </si>
  <si>
    <t>San lấp và giải phóng mặt bằng trụ sở công an xã Bình Trung</t>
  </si>
  <si>
    <t>8113962</t>
  </si>
  <si>
    <t>Giải phóng mặt bằng trụ sở công an xã Gia Cát, huyện Cao Lộc</t>
  </si>
  <si>
    <t>Dự án Tín dụng ngành GTVT để cải tạo mạng lưới đường Quốc gia lần thứ 2 _ Dự án Cầu Pác Luồng</t>
  </si>
  <si>
    <t>8108547</t>
  </si>
  <si>
    <t>Tiểu dự án giải phóng mặt bằng địa phận huyện Văn Lãng, tỉnh Lạng Sơn</t>
  </si>
  <si>
    <t>8069243</t>
  </si>
  <si>
    <t>8175769</t>
  </si>
  <si>
    <t>Quy hoạch phân khu xây dựng Khu vực cửa khẩu quốc tế Hữu Nghị</t>
  </si>
  <si>
    <t>8156000</t>
  </si>
  <si>
    <t>Quy hoạch phân khu xây dựng Khu Công nghiệp Na Dương, tỷ lệ 1/2000; quy mô khoảng 220,0ha</t>
  </si>
  <si>
    <t>8175639</t>
  </si>
  <si>
    <t>Nâng cấp, mở rộng tuyến chính Đường nội bộ khu vực cửa khẩu Hữu Nghị đoạn từ Km1+106,19 - Km1+838,85</t>
  </si>
  <si>
    <t>7504338</t>
  </si>
  <si>
    <t>Đường Bản Giểng (nối từ dường Chi Ma - Tú Mịch sang Co Sa)</t>
  </si>
  <si>
    <t>7469871</t>
  </si>
  <si>
    <t>Hợp phần 3: Cơ sở hạ tầng chuỗi giá trị nông nghiệp</t>
  </si>
  <si>
    <t>8164503</t>
  </si>
  <si>
    <t>Dự án chỉnh lý biến động hồ sơ địa chính, hoàn thiện cơ sở dữ liệu đất đai trên địa bàn tỉnh sau khi sắp xếp đơn vị hành chính cấp xã đối với khu vực tỷ lệ 1/500 và 1/1.000</t>
  </si>
  <si>
    <t>8164502</t>
  </si>
  <si>
    <t>Dự án Xây dựng cơ sở dữ liệu nền địa lý quốc gia, thành lập bộ bản đồ địa hình quốc gia tỷ lệ 1:2.000 và tỷ lệ 1:5.000 trên địa bàn tỉnh Lạng Sơn</t>
  </si>
  <si>
    <t>Lập kế hoạch sử dụng đất năm 2024 huyện Tràng Định</t>
  </si>
  <si>
    <t>Lập điều chỉnh quy hoạch sử dụng đất đến năm 2030 huyện Tràng Định</t>
  </si>
  <si>
    <t>8121619</t>
  </si>
  <si>
    <t>Lập kế hoạch sử dụng đất năm 2025 huyện Đình Lập</t>
  </si>
  <si>
    <t>8122443</t>
  </si>
  <si>
    <t>Kiểm kê đất đai năm 2024</t>
  </si>
  <si>
    <t>8122950</t>
  </si>
  <si>
    <t>Lập kế hoạch sử dụng đất năm 2025 huyện Tràng Định</t>
  </si>
  <si>
    <t>8129904</t>
  </si>
  <si>
    <t>Kiểm kê đất đai, lập bản đồ hiện trạng sử dụng đất năm 2024 cấp huyện, cấp xã</t>
  </si>
  <si>
    <t>Kiểm kê đất đai, lập bản đồ hiện trạng sử dụng đất năm 2024 huyện Tràng Định</t>
  </si>
  <si>
    <t>Xác định giá đất cụ thể làm căn cứ tính tiền bồi thường khi Nhà nước thu hồi đất để thực hiện DA Cao tốc Đồng Đăng tỉnh Lạng Sơn - Trà Lĩnh tỉnh Cao Bằng theo HT PPP (Giai đoạn 1)</t>
  </si>
  <si>
    <t>Lập quy hoạch sử dụng đất thời kỳ 2021-2030 và KH sử dụng đất năm 2021 huyện Hữu Lũng</t>
  </si>
  <si>
    <t>8143329</t>
  </si>
  <si>
    <t>Lập kế hoạch sử dụng đất năm 2025</t>
  </si>
  <si>
    <t>8147867</t>
  </si>
  <si>
    <t>Kiểm kê đất đai, lập bản đồ hiện trạng sử dụng đất trên địa bàn huyện Hữu Lũng năm 2024</t>
  </si>
  <si>
    <t>8156074</t>
  </si>
  <si>
    <t>Thanh toán Điều chỉnh Quy hoạch sử dụng đất thời kỳ 2021 - 2030 và Kế hoạch sử dụng đất năm đầu (2023) của điều chỉnh quy hoạch sử dụng đất huyện Văn Lãng</t>
  </si>
  <si>
    <t>7680527</t>
  </si>
  <si>
    <t>Đo đạc chỉnh lý, đo vẽ lại bản đồ địa chính, lập hồ sơ địa chính, cấp giấy chứng nhận quyền sử dụng đất 8 phường, xã trên địa bàn thành phố Lạng Sơn.</t>
  </si>
  <si>
    <t>7918110</t>
  </si>
  <si>
    <t xml:space="preserve"> Chuyển đổi hệ tọa độ, đo đạc chỉnh lý bản đồ địa chính, lập hồ sơ địa chính, cấp giấy chứng nhận quyền sử dụng đất và xây dựng cơ sở dữ liệu địa chính thị trấn Bắc Sơn, huyện Bắc Sơn</t>
  </si>
  <si>
    <t>7983091</t>
  </si>
  <si>
    <t>Đo đạc bản đồ địa chính, lập hồ sơ địa chính, xây dựng cơ sở dữ liệu địa chính. Lập hồ sơ cấp giấy chứng nhận xã Nhật Tiến</t>
  </si>
  <si>
    <t>8018660</t>
  </si>
  <si>
    <t>Đo đạc chỉnh lý bản đồ địa chính, lập hồ sơ địa chính, cấp giấy chứng nhận quyền sử dụng đất 9 xã, thị trấn trên địa bàn huyện Cao Lộc</t>
  </si>
  <si>
    <t>8057405</t>
  </si>
  <si>
    <t>Lập kế hoạch sử dụng đất năm 2023</t>
  </si>
  <si>
    <t>8057406</t>
  </si>
  <si>
    <t>Lập kế hoạch sử dụng đất năm 2024</t>
  </si>
  <si>
    <t>8058256</t>
  </si>
  <si>
    <t>Đo đạc bản đồ địa chính, lập hồ sơ địa chính, cấp giấy chứng nhận quyền sử dụng đất, xây dựng cơ sở dữ liệu đất đai xã Minh Hòa</t>
  </si>
  <si>
    <t>Kiểm kê đất đai đất năm 2024 trên địa bàn huyện Chi Lăng, tỉnh Lạng Sơn QĐ 1745</t>
  </si>
  <si>
    <t>Dự án: Điều chỉnh quy hoạch sử dụng đất đến năm 2030 huyện Cao Lộc, tỉnh Lạng Sơn</t>
  </si>
  <si>
    <t>Lập Kế hoạch sử dụng đất năm 2025 huyện Chi Lăng, tỉnh Lạng Sơn</t>
  </si>
  <si>
    <t>Đo đạc chỉnh lý bản đồ địa chính đất lâm nghiệp tỷ lệ 1/10.000 thị trấn Đồng Mỏ và lập cơ sở dữ liệu đất đai đối với đất lâm nghiệp thị trấn Đồng Mỏ</t>
  </si>
  <si>
    <t>8122444</t>
  </si>
  <si>
    <t>Đo đạc, chỉnh lý bản đồ địa chính,  chỉnh lý Giấy chứng nhận quyền sử dụng đất đối với các trường hợp cá nhân, tổ chức, cộng đồng dân cư hiến tặng đất để xây dựng công trình công công cộng</t>
  </si>
  <si>
    <t>Lập kế hoạch sử dụng đất năm 2025 huyện Cao Lộc</t>
  </si>
  <si>
    <t>8130598</t>
  </si>
  <si>
    <t>Kiểm kê đất đai, lập bản đồ hiện trạng năm 2024 trên địa bàn huyện Cao Lộc</t>
  </si>
  <si>
    <t>8156075</t>
  </si>
  <si>
    <t>Công tác tổng kiểm kê đất đai năm 2024 - 2025</t>
  </si>
  <si>
    <t>7799837</t>
  </si>
  <si>
    <t>Đo đạc, chỉnh lý bản đồ địa chính, lập hồ sơ địa chính, cấp giấy CNQSD đất và XD cơ sở dữ liệu đất đai trên địa bàn TT Đình Lập, TT Nông trường TB</t>
  </si>
  <si>
    <t>7914293</t>
  </si>
  <si>
    <t>Lập Quy hoạch sử dụng đất đến năm 2030, lập Kế hoạch sử dụng đất năm 2021 cấp huyện</t>
  </si>
  <si>
    <t>8122419</t>
  </si>
  <si>
    <t>Lập điều chỉnh quy hoạch sử dụng đất đến năm 2030 huyện Bắc Sơn, tỉnh Lạng Sơn</t>
  </si>
  <si>
    <t>Công tác đo đạc, đăng ký đất đai, cấp giấy chứng nhận xây dựng cơ sở dữ liệu đất đai và đăng ký biến động, chỉnh lý HS địa chính</t>
  </si>
  <si>
    <t>Điều chỉnh quy hoạch sửa dụng đất đến năm 2030 huyện Chi Lăng, Lạng Sơn  QĐ 1745</t>
  </si>
  <si>
    <t>8090008</t>
  </si>
  <si>
    <t>Lập điều chỉnh quy hoạch sử dụng đất năm 2030 (theo qđ 234 ngày 10/2/25)</t>
  </si>
  <si>
    <t>8160726</t>
  </si>
  <si>
    <t>Nâng cấp đường tỉnh ĐT.242, huyện Hữu Lũng kết nối với huyện Yên Thế, tỉnh Bắc Giang</t>
  </si>
  <si>
    <t>8160725</t>
  </si>
  <si>
    <t>Cải tạo, sửa chữa đường tỉnh ĐT.243 (Gốc Me - Hữu Liên - Mỏ Nhai - Tam Canh), huyện Hữu Lũng, huyện Bắc Sơn, tỉnh Lạng Sơn</t>
  </si>
  <si>
    <t>8160724</t>
  </si>
  <si>
    <t>Cải tạo, nâng cấp ĐT.236 (Chi Ma - Lộc Bình)</t>
  </si>
  <si>
    <t>8160727</t>
  </si>
  <si>
    <t>Cải tạo, sửa chữa đường tỉnh ĐT.231 (Na Sầm - Văn Mịch - Hưng Đạo - Cốc Tàn), huyện Văn Lãng, huyện Bình Gia, tỉnh Lạng Sơn</t>
  </si>
  <si>
    <t>8160723</t>
  </si>
  <si>
    <t>Cải tạo, nâng cấp đường Mỏ Nhài - Ngả Hai, huyện Bắc Sơn, tỉnh Lạng Sơn</t>
  </si>
  <si>
    <t>8160722</t>
  </si>
  <si>
    <t>Cải tạo, nâng cấp đường tỉnh ĐT.250 (Đồng Bục - Hữu Kiên - Đồng Mỏ), huyện Lộc Bình, huyện Chi Lăng, tỉnh Lạng Sơn</t>
  </si>
  <si>
    <t>Nâng cấp đường Bình Gia – Thất Khê, đường tỉnh ĐT.226, huyện Bình Gia, huyện Tràng Định, tỉnh Lạng Sơn</t>
  </si>
  <si>
    <t>Đường Hòa Thắng- Phố Vị - Hòa Sơn - Hòa Lạc (ĐT.245)</t>
  </si>
  <si>
    <t>Quy hoạch phân khu xây dựng Khu du lịch văn hóa tín ngưỡng Mẫu Sơn, tỷ lệ 1/2000; Quy mô khoảng 452,5ha</t>
  </si>
  <si>
    <t>8160609</t>
  </si>
  <si>
    <t>Quy hoạch phân khu xây dựng Khu sinh thái cảnh quan và du lịch cộng đồng, tỷ lệ 1/2000; quy mô khoảng 420,0ha</t>
  </si>
  <si>
    <t>7341577</t>
  </si>
  <si>
    <t>Hỗ trợ xi măng giao thông nông thôn, thủy lợi  huyện Đình Lập</t>
  </si>
  <si>
    <t>7351815</t>
  </si>
  <si>
    <t>Hỗ trợ xi măng giao thông nông thôn</t>
  </si>
  <si>
    <t>7352726</t>
  </si>
  <si>
    <t>Xi măng làm đường giao thông nông thôn</t>
  </si>
  <si>
    <t>7353478</t>
  </si>
  <si>
    <t>Hỗ trợ xi măng làm đường giao thông nông thôn</t>
  </si>
  <si>
    <t>7353482</t>
  </si>
  <si>
    <t>Hỗ trợ xi măng làm thủy lợi nhỏ</t>
  </si>
  <si>
    <t>Xi măng làm thủy lợi nhỏ</t>
  </si>
  <si>
    <t>7353608</t>
  </si>
  <si>
    <t>Hỗ trợ XM làm thủy lợi nhỏ huyện Cao Lộc</t>
  </si>
  <si>
    <t>7394473</t>
  </si>
  <si>
    <t>Xi măng làm công trình thủy lợi nhỏ</t>
  </si>
  <si>
    <t>Sửa chữa, nâng cấp đường giao thông nông thôn Thạch Lùng - Lân Luông xã Thiện Hòa</t>
  </si>
  <si>
    <t>Sửa chữa, nâng cấp đường Giao thông nông thôn Bản Chang - Pắc Giắm, xã Quang Trung</t>
  </si>
  <si>
    <t>8156770</t>
  </si>
  <si>
    <t>Sửa chữa đường huyện ĐH.60 đoạn Km4 + 600 vuốt nối đường lên UBND xã Hồng Thái</t>
  </si>
  <si>
    <t>Sửa chữa, nâng cấp đường vào khu dân cư Rừng Thông - Bó Buông, Khối phố Tân Thành, thị trấn Bình Gia</t>
  </si>
  <si>
    <t>Sửa chữa xử lý điểm đen tai nạn giao thông tại KM 3+00-Km 3+500/ĐH 62 đường huyện (Khau Ra - Quang Trung - Văn Mịch)</t>
  </si>
  <si>
    <t>7350912</t>
  </si>
  <si>
    <t>Hỗ trợ xi măng làm đường giao thông nông thôn cho các xã, thị trấn huyện Chi Lăng</t>
  </si>
  <si>
    <t>8100458</t>
  </si>
  <si>
    <t>Chương trình phát triển đô thị thị trấn Hữu Lũng đến năm 2025</t>
  </si>
  <si>
    <t>8100459</t>
  </si>
  <si>
    <t>Quy chế quản lý Kiến trúc đô thị thị trấn Hữu Lũng, huyện Hữu Lũng</t>
  </si>
  <si>
    <t>Quy hoạch chi tiết Khu dân cư Hồ Sơn 1, xã Hồ Sơn, huyện Hữu Lũng, tỷ lệ 1/500</t>
  </si>
  <si>
    <t>Quy hoạch chi tiết Khu dân cư Đồng Gia, xã Hồ Sơn</t>
  </si>
  <si>
    <t>Quy hoạch chi tiết Khu dân cư Hồ Sơn 2, huyện Hữu Lũng, tỉnh Lạng Sơn, tỷ lệ 1/500</t>
  </si>
  <si>
    <t>8072851</t>
  </si>
  <si>
    <t>Kinh phí lập quy hoạch phân khu phía Tây Bắc thành phố Lạng Sơn, tỷ lệ 1/2000</t>
  </si>
  <si>
    <t>8072850</t>
  </si>
  <si>
    <t>Kinh phí lập quy hoạch phân khu phía Tây Nam thành phố Lạng Sơn, tỷ lệ 1/2000</t>
  </si>
  <si>
    <t>8078730</t>
  </si>
  <si>
    <t>Kinh phí lập quy hoạch phân khu khu vực trung tâm thành phố Lạng Sơn, tỷ lệ 1/2000</t>
  </si>
  <si>
    <t>Kinh phí lập quy hoạch chi tiết xây dựng Khu đô thị mới nghỉ dưỡng và vui chơi giải trí Mai Pha - Yên Trạch, thành phố Lạng Sơn, tỉnh LS , tỷ lệ 1/500</t>
  </si>
  <si>
    <t>7170016</t>
  </si>
  <si>
    <t>Hỗ trợ xi măng làm đường GTNT 2024</t>
  </si>
  <si>
    <t>7353212</t>
  </si>
  <si>
    <t>Xi măng giao thông</t>
  </si>
  <si>
    <t>7353214</t>
  </si>
  <si>
    <t>Xi măng thủy lợi</t>
  </si>
  <si>
    <t>Hỗ trợ Xi măng làm GTNT</t>
  </si>
  <si>
    <t>7354748</t>
  </si>
  <si>
    <t>Đầu tư xây dựng điểm trường Cơ Khí,
Trường Tiểu học 2 thị trấn Đồng Mỏ, huyện Chi Lăng</t>
  </si>
  <si>
    <t>Xây dựng mới trường THPT tại các huyện Hữu Lũng, Cao Lộc, Lộc Bình, TP. Lạng Sơn</t>
  </si>
  <si>
    <t>Nâng cấp, cải tạo các Trường THPT trên địa bàn tỉnh</t>
  </si>
  <si>
    <t>8136955</t>
  </si>
  <si>
    <t>Xây mới trường tiểu học Chi Lăng 2</t>
  </si>
  <si>
    <t>7942355</t>
  </si>
  <si>
    <t>Trường PTDTNT THPT Tràng Định</t>
  </si>
  <si>
    <t>Nâng cấp, mở rộng  Trường THPT Lộc Bình</t>
  </si>
  <si>
    <t>Trường THCS xã Hải Yến, huyện Cao Lộc. HM: Phòng hội đồng, truyền thống nhà kho, nhà vệ sinh giáo viên</t>
  </si>
  <si>
    <t>Trường MN xã Thụy Hùng, huyện Cao Lộc</t>
  </si>
  <si>
    <t>Bổ sung một số hạng mục Trường MN xã Thụy Hùng, huyện Cao Lộc</t>
  </si>
  <si>
    <t>8056473</t>
  </si>
  <si>
    <t>Xây dựng trường Tiểu học &amp; THCS, xã Bảo Lâm, huyện Cao Lộc (giai đoạn 2)</t>
  </si>
  <si>
    <t>8083785</t>
  </si>
  <si>
    <t>Bổ sung một số hạng mục trường THCS xã Tân Liên, huyện Cao Lộc</t>
  </si>
  <si>
    <t>8088516</t>
  </si>
  <si>
    <t>Bổ sung một số hạng mục trường Tiểu học xã Tân Liên, huyện Cao Lộc (Thuộc dự án Mở rộng trường Tiểu học xã Tân Liên)</t>
  </si>
  <si>
    <t>Bổ sung một số hạng mục trường THCS xã Cao Lâu, huyện Cao Lộc (Thuộc dự án: Mở rộng trường THCS xã Cao Lâu)</t>
  </si>
  <si>
    <t>Trường Mầm non xã Cao Lâu, huyện Cao Lộc</t>
  </si>
  <si>
    <t>8129925</t>
  </si>
  <si>
    <t>Trường PTDTBT THCS xã Xuân Long, huyện Cao Lộc</t>
  </si>
  <si>
    <t>Trường THCS Sàn Viên  xã Sàn Viên, huyện Lộc Bình, tỉnh Lạng Sơn</t>
  </si>
  <si>
    <t>Bổ sung một số hạng mục Trường Tiểu học &amp; THCS xã Hòa Cư năm 2025 huyện Cao Lộc</t>
  </si>
  <si>
    <t>Nâng cấp, mở rộng Trường THPT Cao Lộc</t>
  </si>
  <si>
    <t>7872335</t>
  </si>
  <si>
    <t>Trường TH TT Đồng Đăng, huyện Cao Lộc</t>
  </si>
  <si>
    <t>San ủi mặt bằng trường MN xã Cao Lâu, huyện cao Lộc thuộc dự án (Mở rộng Trường Mầm non xã Cao Lâu (trường chính) tại thôn Bản Đon)</t>
  </si>
  <si>
    <t>Xây dựng trường Tiểu học &amp; THCS xã Bảo Lâm, huyện Cao Lộc</t>
  </si>
  <si>
    <t xml:space="preserve">Trường Tiểu học xã Hòa Sơn </t>
  </si>
  <si>
    <t>Bổ sung một số hạng mục trường Tiểu học xã Tân Liên, huyện Cao Lộc (giai đoạn 2)</t>
  </si>
  <si>
    <t>8112614</t>
  </si>
  <si>
    <t>Trường MN Sàn Viên,  xã Sàn Viên</t>
  </si>
  <si>
    <t>8128562</t>
  </si>
  <si>
    <t>Bổ sung một số hạng mục trường Mầm non xã Hải Yến, huyện Cao Lộc</t>
  </si>
  <si>
    <t>Trường mầm non thị trấn Đồng Đăng, huyện Cao Lộc</t>
  </si>
  <si>
    <t>7967300</t>
  </si>
  <si>
    <t>Bổ sung một số hạng mục trường TH Cao Lâu</t>
  </si>
  <si>
    <t>Trường mầm non xã Yên Trạch, huyện Cao Lộc</t>
  </si>
  <si>
    <t>8117557</t>
  </si>
  <si>
    <t>Xây mới điểm trường Kéo Cặp, trường Mầm non xã Hòa Cư</t>
  </si>
  <si>
    <t>Mở rộng diện tích trường THCS xã Thụy Hùng Huyện Cao Lộc</t>
  </si>
  <si>
    <t>Xây dựng trường MN xã Tân Liên, huyện Cao Lộc</t>
  </si>
  <si>
    <t>San ủi mặt bằng trường Tiểu học xã Thạch Đạn, huyện Cao Lộc</t>
  </si>
  <si>
    <t>8132509</t>
  </si>
  <si>
    <t>BS 1 HM trường TH&amp;THCS xã Bình Trung, huyện Cao Lộc (tên cũ Sửa chữa trụ sở UBND xã Bình Trung, huyện Cao Lộc)</t>
  </si>
  <si>
    <t>Xây dựng trường mầm non xã Bảo Lâm. Hạng mục 02 phòng học văn hóa, 03 phòng hành chính phụ trợ</t>
  </si>
  <si>
    <t>Bổ sung một số hạng mục trường THCS TT Đồng Đăng</t>
  </si>
  <si>
    <t>Trường MN Ba Sơn, xã Xuất Lễ huyện Cao Lộc</t>
  </si>
  <si>
    <t>8175053</t>
  </si>
  <si>
    <t>Trại thực nghiệm và các trang thiết bị kỹ thuật</t>
  </si>
  <si>
    <t>Cải tạo, nâng cấp Trung tâm y tế huyện Đình Lập</t>
  </si>
  <si>
    <t>Dự án đầu tư xây dựng khoa Truyền nhiễm Bệnh viện đa khoa</t>
  </si>
  <si>
    <t>7690305</t>
  </si>
  <si>
    <t>San ủi mặt bằng Trạm Y tế và trường Mầm non xã Hợp Thành, huyện Cao Lộc.</t>
  </si>
  <si>
    <t xml:space="preserve">Trạm y tế phường Tam Thanh </t>
  </si>
  <si>
    <t>Dự án thành phần 8: Dự án đầu tư xây dựng, cải tạo Trạm Y tế tuyến
xã trên địa bàn huyện Cao Lộc.</t>
  </si>
  <si>
    <t>Cải tạo chỉnh trang khu di tích, danh thắng Nhị -Tam Thanh, phường Tam Thanh</t>
  </si>
  <si>
    <t>Trung tâm triển lãm và tổ chức sự kiện văn hóa</t>
  </si>
  <si>
    <t>7675623</t>
  </si>
  <si>
    <t>Nhà văn hóa thôn Tềnh Chè, xã Hồng Phong, huyện Cao Lộc</t>
  </si>
  <si>
    <t xml:space="preserve">Sân thể thao xã Cao Lâu </t>
  </si>
  <si>
    <t>7831344</t>
  </si>
  <si>
    <t xml:space="preserve"> Nhà Văn hóa xã Xuất Lễ, huyện Cao Lộc</t>
  </si>
  <si>
    <t>Mở rộng khuôn viên tượng đài Lương Văn Tri (đ/c tăng theo qd 939 qd-ubnd 18/4/2025</t>
  </si>
  <si>
    <t>San ủi mặt bằng Xây dựng nhà văn hóa và sân thể thao xã Phú Xá</t>
  </si>
  <si>
    <t>Xây dựng Nhà văn hóa xã Tân Liên, huyện Cao Lộc</t>
  </si>
  <si>
    <t>Xây dựng Nhà văn hóa xã Bảo Lâm, huyện Cao Lộc</t>
  </si>
  <si>
    <t>Cải tạo sửa chữa Trung tâm văn hoá Thể thao và truyền thông huyện Cao Lộc</t>
  </si>
  <si>
    <t>8173450</t>
  </si>
  <si>
    <t>Khu liên hợp thể thao tỉnh Lạng Sơn (giai đoạn 2)</t>
  </si>
  <si>
    <t>8119308</t>
  </si>
  <si>
    <t>Sân thể thao xã Hòa Cư, huyện Cao Lộc</t>
  </si>
  <si>
    <t>Xây dựng  sân thế thao xã Thụy Hùng, huyện Cao Lộc</t>
  </si>
  <si>
    <t>7568872</t>
  </si>
  <si>
    <t>Di dân lập bản mới giáp biên Nà Khoang, xã Tam Gia, huyện Lộc Bình</t>
  </si>
  <si>
    <t>Kè bờ phải sông Kỳ Cùng, thành phố Lạng Sơn, đoạn từ trường THPT Chu Văn An đến Cầu 17/10</t>
  </si>
  <si>
    <t>7853336</t>
  </si>
  <si>
    <t>Cải tạo nâng cấp QL4B (đoạn Km3+700 đến Km18)</t>
  </si>
  <si>
    <t>7846078</t>
  </si>
  <si>
    <t>Xây dựng mở mới tuyến liên xã từ trung tâm thị trấn Chi Lăng vào xã Y Tịch, huyện Chi Lăng</t>
  </si>
  <si>
    <t>7853345</t>
  </si>
  <si>
    <t>Cải tạo, nâng cấp đường Cao Lộc - Ba Sơn (ĐH.28), huyện Cao Lộc</t>
  </si>
  <si>
    <t xml:space="preserve">Khu tái định cư, dân cư xã Hồ Sơn và xã Hòa Thắng, huyện Hữu Lũng </t>
  </si>
  <si>
    <t>8066896</t>
  </si>
  <si>
    <t>Tuyến cao tốc cửa khẩu Hữu Nghị - Chi Lăng theo hình thức BOT</t>
  </si>
  <si>
    <t>7954875</t>
  </si>
  <si>
    <t>8132281</t>
  </si>
  <si>
    <t>Đường BTXM Lũng Phúc - Thồng Duống, xã Tri Lễ</t>
  </si>
  <si>
    <t>Dự án Phát triển cơ sở hạ tầng thích ứng với biến đổi khí hậu để hỗ trợ sản xuất cho đồng bào dân tộc các tỉnh miền núi, trung du phía Bắc, tỉnh Lạng Sơn</t>
  </si>
  <si>
    <t>Nâng cấp đường kết nối từ đường tỉnh ĐT.245 với đường tỉnh ĐT.289 và khu du lịch hồ Khuôn Thần, tỉnh Bắc Giang</t>
  </si>
  <si>
    <t>Đường kết nối từ ĐT.234 đến QL.1, thành phố Lạng Sơn, tỉnh Lạng Sơn</t>
  </si>
  <si>
    <t>Đường tránh trung tâm TP. Lạng Sơn, kết nối từ QL.1 đến QL.4B, thành phố Lạng Sơn, tỉnh Lạng Sơn</t>
  </si>
  <si>
    <t>Cải tạo, nâng cấp đường Bến Bắc - Khuổi Mạ - Khánh Khê</t>
  </si>
  <si>
    <t>8155650</t>
  </si>
  <si>
    <t>Đường nối ĐT.243, ĐT.244 huyện Hữu Lũng với QL17 huyện Yên Thế, tỉnh Bắc Giang</t>
  </si>
  <si>
    <t>Cải tạo, sửa chữa đường tỉnh ĐT.246 (Bính Xá -Bắc Xa) đoạn từ Km0 -Km19, huyện Đình Lập, tỉnh Lạng Sơn</t>
  </si>
  <si>
    <t>8172392</t>
  </si>
  <si>
    <t>Cải tạo, sửa chữa tuyến đường Tồng Nọt - Y Tịch (ĐH.88), huyện Chi Lăng, tỉnh Lạng Sơn</t>
  </si>
  <si>
    <t>8172314</t>
  </si>
  <si>
    <t>Đường ĐH.21 (Cao Lâu - Xuất Lễ), huyện Cao Lộc</t>
  </si>
  <si>
    <t>8172315</t>
  </si>
  <si>
    <t>Đường ĐH24 (Cao Lộc - Lộc Yên - Đông Nọi), huyện Cao Lộc</t>
  </si>
  <si>
    <t>8171862</t>
  </si>
  <si>
    <t>Đường nội thị Đồng Đăng, nhánh Bưu điện - Pắc Mật, thị trấn Đồng Đăng, huyện Cao Lộc</t>
  </si>
  <si>
    <t>8172313</t>
  </si>
  <si>
    <t>Cải tạo, sửa chữa tuyến đường Bản Giềng - Đèo Cướm - Bằng Mạc, huyện Văn Quan, huyện Chi Lăng, tỉnh Lạng Sơn</t>
  </si>
  <si>
    <t>8172338</t>
  </si>
  <si>
    <t>Cầu Gốc Hồng (Tân Minh - Tân Nhiên)</t>
  </si>
  <si>
    <t>Sửa chữa hệ thống hồ chứa trên địa bàn tỉnh</t>
  </si>
  <si>
    <t>Tuyến mương kết nối Suối Vị, Suối Ngang và Sông Thương với hạ tầng khu công nghiệp VSIP</t>
  </si>
  <si>
    <t>8172312</t>
  </si>
  <si>
    <t>Xây dựng hệ thống xử lý nước thải tập trung tại Cụm công nghiệp địa phương số 2, xã Hợp Thành, huyện Cao Lộc</t>
  </si>
  <si>
    <t>8172382</t>
  </si>
  <si>
    <t>Đầu tư xây dựng hạ tầng kỹ thuật ngoài hàng rào cụm công nghiệp Na Dương 1, 2, 3</t>
  </si>
  <si>
    <t>Khu dân cư, tái định cư xã Hòa Lạc</t>
  </si>
  <si>
    <t>8173454</t>
  </si>
  <si>
    <t>Khu dân cư, tái định cư xã Tân Thành</t>
  </si>
  <si>
    <t>Đầu tư xây dựng mới cầu Na Sầm</t>
  </si>
  <si>
    <t>Đường kết nối từ QL.1A đến Trường chính trị Hoàng Văn Thụ</t>
  </si>
  <si>
    <t xml:space="preserve">Xây dựng mới Đường kết nối từ ngã 3 nút giao đường 242 từ khu đô thị mới Hữu Lũng đến nút giao cao tốc Bắc Giang - Lạng Sơn </t>
  </si>
  <si>
    <t>8175052</t>
  </si>
  <si>
    <t>Đầu tư xây dựng hạ tầng kỹ thuật ngoài hàng rào cụm công nghiệp Văn Lãng, Văn Lãng 2</t>
  </si>
  <si>
    <t>8175051</t>
  </si>
  <si>
    <t>Đầu tư xây dựng hạ tầng kỹ thuật ngoài hàng rào cụm công nghiệp Hợp thành 1, 2 và Khu chế xuất 1</t>
  </si>
  <si>
    <t>Cải tạo, sửa chữa Đường Khánh Long - Vĩnh Tiến, xã Đoàn Kết, tỉnh Lạng Sơn</t>
  </si>
  <si>
    <t>8172389</t>
  </si>
  <si>
    <t>Sửa chữa nền mặt đường và hệ thống thoát nước đường đến trung tâm các xã Hưng Vũ, Vũ Lăng, Nhất Hoà</t>
  </si>
  <si>
    <t>8172307</t>
  </si>
  <si>
    <t>Sửa chữa nền, mặt đường và hệ thống thoát nước đường Khuổi Mạ - Khánh Khê, Xã Khánh Khê</t>
  </si>
  <si>
    <t>8172391</t>
  </si>
  <si>
    <t>Sửa chữa nền, mặt đường và hệ thống thoát nước đường Bản Loỏng -Đồng Giáp- Khánh Khê</t>
  </si>
  <si>
    <t>8172390</t>
  </si>
  <si>
    <t>Sửa chữa mặt đường và hệ thống thoát nước ĐT.232 đoạn Km0-Km2+200, Km4+900 - Km15, xã Điềm He</t>
  </si>
  <si>
    <t>8172383</t>
  </si>
  <si>
    <t>Cải tạo, sửa chữa tuyến đường Khuổi Sắp – Khuổi Nà, xã Thiện Hoà</t>
  </si>
  <si>
    <t>8172309</t>
  </si>
  <si>
    <t>Cải tạo, sửa chữa tuyến đường huyện ĐH.35 ( Ái Quốc – Lợi Bác) đoạn từ Km27+500 - 43+500, xã Xuân Dương</t>
  </si>
  <si>
    <t>8172387</t>
  </si>
  <si>
    <t>Sửa chữa hệ thống nền, mặt đường và hệ thống thoát nước, an toàn giao thông tuyến đường ĐH.01 (Trung Thành - Tân Minh), xã Kháng Chiến</t>
  </si>
  <si>
    <t>8172385</t>
  </si>
  <si>
    <t>Xây dựng cầu Nà Pàng 1 lý trình Km7+050 và Nà Pàng 2 lý trình Km7+580 trên đường huyện ĐH.05 (Xe Lán - Bản Ca), xã Thất Khê</t>
  </si>
  <si>
    <t>8172386</t>
  </si>
  <si>
    <t>Xử lý điểm ngập úng đảm bảo an toàn giao thông mùa mưa lũ tại ngầm Nà Mục, xã Tri Lễ</t>
  </si>
  <si>
    <t>8172311</t>
  </si>
  <si>
    <t>Đầu tư xây dựng hệ thống thoát nước các tuyến từ đường Bà Triệu đến suối Lao Ly và từ Cầu Đen (khu vực chợ Giếng Vuông) đến sông Kỳ Cùng</t>
  </si>
  <si>
    <t>8172310</t>
  </si>
  <si>
    <t>Công viên cây xanh, bãi đỗ xe trên địa bàn phường Tam Thanh (đoạn từ khu vực trước cổng Cung văn hoá thiếu nhi đến trước Cổng nhà hàng Newcentury)</t>
  </si>
  <si>
    <t xml:space="preserve"> Khu tái định cư Phú Lộc IV - Điểm tái định cư tiếp giáp nút giao thông số 4 (giải phóng mặt bằng nút giao thông số 3) </t>
  </si>
  <si>
    <t>Mở rộng Khu tái định cư Hoàng Văn Thụ, TT Đồng Đăng</t>
  </si>
  <si>
    <t>7933571</t>
  </si>
  <si>
    <t>7875753</t>
  </si>
  <si>
    <t>Công viên bờ sông Kỳ Cùng (Đoạn từ cầu Đông Kinh đến khách sạn Đông Kinh)</t>
  </si>
  <si>
    <t>7875752</t>
  </si>
  <si>
    <t>Trục đường đối ngoại và hạ tầng kỹ thuật khu tái định cư thuộc dự án Trụ sở làm việc Công an tỉnh</t>
  </si>
  <si>
    <t>7587130</t>
  </si>
  <si>
    <t>Hệ thống trạm bơm điện Yên Bình - Hòa Bình - Quyết Thắng Huyện Hữu Lũng, tỉnh Lạng Sơn</t>
  </si>
  <si>
    <t>Cầu Thác Mạ, thành phố Lạng Sơn</t>
  </si>
  <si>
    <t>Đường đến trung tâm các xã Xuân Dương - Ái Quốc (huyện Lộc Bình) và xã Thái Bình (huyện Đình Lập), tỉnh Lạng Sơn.</t>
  </si>
  <si>
    <t>7514792</t>
  </si>
  <si>
    <t>Đường Bản Ngõa - Xả Thướn - Bản Lầy - Pắc Lệ</t>
  </si>
  <si>
    <t>7523009</t>
  </si>
  <si>
    <t>7901364</t>
  </si>
  <si>
    <t>Đường Trung Thành - Tân Minh đấu nối đường tuần tra biên giới (Vốn dự phòng NSTW: 80 tỷ; NSĐP: 12,123 tỷ)</t>
  </si>
  <si>
    <t xml:space="preserve">Kè suối lao ly </t>
  </si>
  <si>
    <t>7769583</t>
  </si>
  <si>
    <t>Hạ tầng kỹ thuật khu dân cư Trần Quang Khải P. Chi Lăng</t>
  </si>
  <si>
    <t>7672799</t>
  </si>
  <si>
    <t xml:space="preserve">Hạ tầng kỹ thuật khu tái định cư và dân cư Mỹ Sơn </t>
  </si>
  <si>
    <t>7843103</t>
  </si>
  <si>
    <t xml:space="preserve">Hạ tầng kỹ thuật khu dân cư khối 9 P Vĩnh Trại ( Ao cạn - Bãi Than) </t>
  </si>
  <si>
    <t>7671657</t>
  </si>
  <si>
    <t xml:space="preserve">Tiểu khu tái định cư khối 9, phường Vĩnh Trại </t>
  </si>
  <si>
    <t>Xây mới chợ Mai Pha thành phố Lạng Sơn</t>
  </si>
  <si>
    <t>7903769</t>
  </si>
  <si>
    <t xml:space="preserve">Xây dựng các tuyến đường đối ngoại giáp Nhà ở xã hội 2 và hạ tầng kỹ thuật khu dân cư liền kề </t>
  </si>
  <si>
    <t>8047397</t>
  </si>
  <si>
    <t>Cải tạo, mở rộng mặt đường giao thông vào thôn Tằng Khảm, xã Hoàng Đồng</t>
  </si>
  <si>
    <t>8046807</t>
  </si>
  <si>
    <t>Mở mới đường liên thôn Nà Sèn - Đồi Chè và nâng cấp, mở rộng đường thôn Đồi Chè, xã Hoàng Đồng, thành phố Lạng Sơn</t>
  </si>
  <si>
    <t>7950324</t>
  </si>
  <si>
    <t xml:space="preserve">Cải tạo, mở rộng cảnh quan khuôn viên trước cửa hang Chùa Tiên </t>
  </si>
  <si>
    <t>7964724</t>
  </si>
  <si>
    <t xml:space="preserve">Chỉnh trang hệ thống vỉa hè điện chiếu sáng, trang trí phường Chi Lăng </t>
  </si>
  <si>
    <t>7869909</t>
  </si>
  <si>
    <t xml:space="preserve">Cải tạo, chỉnh trang khuôn viên Hồ Phai Loạn </t>
  </si>
  <si>
    <t>Đường Nà Nùng - Pò Tang, xã Hợp Thành</t>
  </si>
  <si>
    <t>7784821</t>
  </si>
  <si>
    <t xml:space="preserve">Cải tạo, mở rộng cảnh quan khuôn viên trước cửa hang Tam Thanh, phường Tam Thanh </t>
  </si>
  <si>
    <t>Kè bảo vệ bờ sông Kỳ Cùng, GĐ 2</t>
  </si>
  <si>
    <t>Đường Còn Khoang - Pá Phiêng (Km2+500 QL 1B) xã Hồng Phong, huyện Cao Lộc</t>
  </si>
  <si>
    <t>Đường Pò Lèo - Nà Nùng - Kéo Tào, xã Hợp Thành, huyện Cao Lộc</t>
  </si>
  <si>
    <t>Đường Tân Tri - Nghinh Tường (ĐH.77), huyện Bắc Sơn</t>
  </si>
  <si>
    <t>Nút giao cao tốc vào khu công nghiệp Hữu Lũng</t>
  </si>
  <si>
    <t>Sửa chữa nền mặt đường và hệ thống thoát nước đoạn Km0-Km8+500 đường ĐH.29 (Khánh Khê - Khuổi Mạ)</t>
  </si>
  <si>
    <t>Cải tạo, sửa chữa chợ Gia Cát, xã Gia Cát, huyện Cao Lộc</t>
  </si>
  <si>
    <t>8054644</t>
  </si>
  <si>
    <t>Đường nội thị (19/4) kéo dài, thị trấn Bình Gia, huyện Bình Gia</t>
  </si>
  <si>
    <t>8067677</t>
  </si>
  <si>
    <t>Bến xe huyện Đình Lập</t>
  </si>
  <si>
    <t>Đường Nà Ca - Bản Tàn, xã Xuân Long</t>
  </si>
  <si>
    <t>Xây dựng đường Co Loi - Khuổi Phiêng-Khuổi Đeng, xã Mẫu Sơn, huyện Cao Lộc</t>
  </si>
  <si>
    <t>8139659</t>
  </si>
  <si>
    <t xml:space="preserve">Mở đường Co Loi - Khuổi Kè,  xã Mẫu Sơn huyện Cao Lộc </t>
  </si>
  <si>
    <t>8143332</t>
  </si>
  <si>
    <t>Xây dựng Mương Vằng Tào, Thôn Bản Sâm, xã Cao Lâu, huyện Cao Lộc</t>
  </si>
  <si>
    <t>8153906</t>
  </si>
  <si>
    <t>Cải tạo, nâng cấp đèn chiếu sáng hiện hữu bằng đèn Led tiết kiệm năng lượng trên địa bàn TPLS giai đoạn 2</t>
  </si>
  <si>
    <t>7365525</t>
  </si>
  <si>
    <t>Đường giao thông trong khu hợp tác kinh tế biên giới Đồng Đăng, hạng mục: Trục đường Vành đai phía đông thuộc khu số 3 đoạn I</t>
  </si>
  <si>
    <t>7452793</t>
  </si>
  <si>
    <t>Hệ thống trạm bơm điện Tằm Nguyên huyện Cao Lộc</t>
  </si>
  <si>
    <t>Đường GTNT Khuổi Vai, xã Đề Thám - Pàn Dào, Kéo Vèng, xã Kim Đồng, huyện Tràng Định</t>
  </si>
  <si>
    <t>7529436</t>
  </si>
  <si>
    <t>Đường đến Trung tâm xã Tân Yên, huyện Tràng Định</t>
  </si>
  <si>
    <t>Đường Giao thông khu Công nghiệp Đồng Bành (giai đoạn 2)</t>
  </si>
  <si>
    <t>7344922</t>
  </si>
  <si>
    <t>Tòa nhà cửa khẩu Hữu Nghị</t>
  </si>
  <si>
    <t>7932096</t>
  </si>
  <si>
    <t>Dự án Đường Lũng Vài - Bình Độ -Tân Minh đoạn từ Km12 - Km20</t>
  </si>
  <si>
    <t>7932100</t>
  </si>
  <si>
    <t>CTSC đường Khuổi Khỉn - Bản Chắt (ĐT237), đoạn từ K14+320 đến Km32</t>
  </si>
  <si>
    <t>Tiểu dự án giải phóng mặt bằng địa phận huyện Tràng Định, tỉnh Lạng Sơn</t>
  </si>
  <si>
    <t>8123756</t>
  </si>
  <si>
    <t>Xử lý điểm tiềm ẩn tai nạn giao thông tại Km8+600, DH59A, huyện Văn Quan theo qd 939 qd-ubnd 18/4/2025</t>
  </si>
  <si>
    <t>8136954</t>
  </si>
  <si>
    <t>Nâng cấp mở rộng  hệ thống cấp nước thị trấn Lộc Bình, huyện Lộc Bình</t>
  </si>
  <si>
    <t>Công viên bờ sông Kỳ Cùng (đoạn từ Khách sạn Đông Kinh đến Đền Kỳ Cùng), phường Đông Kinh và bãi đỗ xe công cộng tại phường Lương Văn Tri</t>
  </si>
  <si>
    <t>Tiểu khu tái định cư khối 2, phường Vĩnh Trại</t>
  </si>
  <si>
    <t>Sửa chữa hư hỏng cục bộ nền, mặt đường đoạn Km0 - Km1+500, Km10+100 - Km11+200, Km25 - Km27+600, ĐH.28 (Cao Lộc - Ba Sơn)</t>
  </si>
  <si>
    <t>Cải tạo, nâng cấp đường ĐH 21 Bản Ngõa, xã Xuất Lễ, huyện Cao Lộc</t>
  </si>
  <si>
    <t>Cải tạo, nâng cấp đường ĐH 30  xã Tân Liên, huyện Cao Lộc</t>
  </si>
  <si>
    <t>Sửa chữa hư hỏng cục bộ nền đường, mặt đường và công trình thoát nước đoạn Km0+00 -Km2+600, đường tỉnh ĐT.234</t>
  </si>
  <si>
    <t>7921608</t>
  </si>
  <si>
    <t>Cải tạo, sửa chữa khuôn viên cây xanh N16 (giáp QL1), thị trấn Cao Lộc, huyện Cao Lộc</t>
  </si>
  <si>
    <t>Sửa chữa hư hỏng cục bộ nền đường, mặt đường và công trình thoát nước đoạn Km0 - Km2 ĐH 24 (Cao Lộc - Lộc Yên - Đông Nọi) huyện Cao Lộc</t>
  </si>
  <si>
    <t>Đường diện xã Công Sơn, huyên Cao Lộc</t>
  </si>
  <si>
    <t>Trạm biến áp Điện thôn Hợp Tân, xã Gia Cát, huyện Cao Lộc</t>
  </si>
  <si>
    <t xml:space="preserve"> Đường Pò Nhùng - Khau khe, xã Bảo Lâm, huyện Cao Lộc (Giai đoạn 2)</t>
  </si>
  <si>
    <t>Ngầm tràn Nà Pinh bắc qua sông Kỳ Cùng nối 02 xã Tân Liên và xã Gia Cát huyện Cao Lộc</t>
  </si>
  <si>
    <t>Cải tạo mặt đường và hệ thống thoát nước đường Lê Hồng Phong (đoạn từ Trần Đăng Ninh đến Ngã 6), phường Tam Thanh, thành phố Lạng Sơn</t>
  </si>
  <si>
    <t>8101150</t>
  </si>
  <si>
    <t>Đầu tư Hạ tầng kỹ thuật khu đất đấu giá quyền sử dụng đất điểm dân cư (Trại chăn nuôi cũ) xã Minh Sơn</t>
  </si>
  <si>
    <t xml:space="preserve"> Cầu Nà Soong</t>
  </si>
  <si>
    <t>Xây dựng Điểm đỗ xe Công viên địa chất tại huyện Cao Lộc</t>
  </si>
  <si>
    <t xml:space="preserve">Dự án xây dựng khu dân cư tập trung Than Muội </t>
  </si>
  <si>
    <t>Khu dân cư xã Hòa Sơn</t>
  </si>
  <si>
    <t>Đường từ QL 1B - Nà Hốc, xã Bình Trung</t>
  </si>
  <si>
    <t>Hỗ trợ GPMB Nâng cấp, cải tạo đường DH58 (Ba Xã - Chợ Bãi)</t>
  </si>
  <si>
    <t>Đường bê tông Ngàn Pặc - Thán Dìu xã Công Sơn năm 2025</t>
  </si>
  <si>
    <t xml:space="preserve">Xây dựng cầu + đường bê tông xi măng Tân Thanh 2 - Thanh Xuân, thị trấn Văn Quan </t>
  </si>
  <si>
    <t>8135044</t>
  </si>
  <si>
    <t>Đường BTXM Nà Phạ - Mốc 1165, thôn Bản Lòa, xã Thanh Lòa, huyện Cao Lộc</t>
  </si>
  <si>
    <t>Xây dựng hạ tầng khu dân cư Vườn cây ăn quả Bác Hồ, khối 5, thị trấn Cao Lộc, huyện Cao Lộc</t>
  </si>
  <si>
    <t>Đường Kéo Lượt - Pin Tất, xã Cao Lâu, huyện Cao Lộc</t>
  </si>
  <si>
    <t>Đường Tam Độ Nà Pinh, xã Tân Liên, huyện Cao Lộc</t>
  </si>
  <si>
    <t>Đường GTNT Co Loi - Thán Dìu, xã Mẫu Sơn và xã Công Sơn, huyện Cao Lộc</t>
  </si>
  <si>
    <t>Đường BTXM xã Tân Liên, huyện Cao Lộc</t>
  </si>
  <si>
    <t xml:space="preserve">Đường Co Luồng - Nà Hé, xã Bảo Lâm, huyện Cao Lộc </t>
  </si>
  <si>
    <t>Đường Nà Pàn - Khuổi Tao, xã Bảo Lâm, huyện Cao Lộc</t>
  </si>
  <si>
    <t>Đường Quang Slư, xã Bảo Lâm, huyện Cao Lộc</t>
  </si>
  <si>
    <t>8024483</t>
  </si>
  <si>
    <t>Đường Bản Cưởm - Bản Roọc xã Thạch Đạn, huyện Cao Lộc</t>
  </si>
  <si>
    <t>Đường Còn Háng - Giả Mộc, xã Bảo Lâm, huyện Cao Lộc</t>
  </si>
  <si>
    <t>Đường Chục Pình - Khau Khe, xã Bình Trung năm 2023</t>
  </si>
  <si>
    <t>Đường Chục Pinh- Khau Khe xã Bình Trung năm 2024</t>
  </si>
  <si>
    <t>8055008</t>
  </si>
  <si>
    <t xml:space="preserve">Nhà hành chính Trụ sở HĐND và UBND huyện Bình Gia </t>
  </si>
  <si>
    <t>7994189</t>
  </si>
  <si>
    <t>Đầu tư xây dựng Trụ sở Huyện Ủy Bắc Sơn, tỉnh Lạng Sơn</t>
  </si>
  <si>
    <t>7819014</t>
  </si>
  <si>
    <t>Thi tuyển phương án thiết kế kiến trúc công trình Tòa nhà Trung tâm hành chính tỉnh Lạng Sơn</t>
  </si>
  <si>
    <t>8173452</t>
  </si>
  <si>
    <t>Đầu tư xây dựng cơ sở mới Trường Chính trị Hoàng Văn Thụ</t>
  </si>
  <si>
    <t>8171865</t>
  </si>
  <si>
    <t>Xây dựng trụ sở làm việc Trung tâm Trợ giúp pháp lý nhà nước thuộc Sở Tư pháp</t>
  </si>
  <si>
    <t>Cải tạo, sửa chữa Cung Thanh thiếu nhi Lạng Sơn</t>
  </si>
  <si>
    <t>8172308</t>
  </si>
  <si>
    <t>Đầu tư xây dựng 05 trụ sở UBND cấp xã</t>
  </si>
  <si>
    <t>7931833</t>
  </si>
  <si>
    <t xml:space="preserve">Hỗ trợ xây dựng Trụ sở công an xã Hoàng Đồng </t>
  </si>
  <si>
    <t>8067157</t>
  </si>
  <si>
    <t>Hỗ trợ xây dựng Trụ sở Công an xã Quảng Lạc</t>
  </si>
  <si>
    <t>8104250</t>
  </si>
  <si>
    <t>Nâng cấp cải tạo hội trường Thành Ủy - UBND thành phố</t>
  </si>
  <si>
    <t>Cải tạo, sửa chữa phòng họp:Ban thường vụ Huyện uỷ, Ban Chấp hành Đảng bộ và Nhà đa năng Huyện uỷ huyện Cao Lộc</t>
  </si>
  <si>
    <t>Xây dựng Trụ sở Đội Trật tự Đô thị huyện Cao Lộc</t>
  </si>
  <si>
    <t>Bổ sung một số hạng mục phụ trợ Trụ sở các cơ quan UBND huyện Cao Lộc</t>
  </si>
  <si>
    <t>Bổ sung một số hạng mục Nhà văn hóa và Phòng làm việc đoàn thể xã Hải Yến huyện Cao Lộc</t>
  </si>
  <si>
    <t>7978971</t>
  </si>
  <si>
    <t>San lấp và giải phóng mặt bằng Trụ sở Công an xã Thụy Hùng, huyện Cao Lộc</t>
  </si>
  <si>
    <t>Trường PTDTBT TH &amp; THCS xã Lộc Yên, huyện Cao Lộc</t>
  </si>
  <si>
    <t>Trường PTDTBT TH&amp;THCS xã Mẫu Sơn, huyện Cao Lộc. HM Phòng học và bếp ăn</t>
  </si>
  <si>
    <t>8121065</t>
  </si>
  <si>
    <t>Trường mầm non xã Hòa Cư, huyện Cao Lộc</t>
  </si>
  <si>
    <t>Đường Bản Cằm, xã Hòa Cư, huyện Cao Lộc</t>
  </si>
  <si>
    <t xml:space="preserve">Trường THCS xã Chiến Thắng </t>
  </si>
  <si>
    <t>Cải tạo, mở rộng trường TH, THCS xã Đội Cấn</t>
  </si>
  <si>
    <t>Xây dựng Bổ sung một số hạng mục trường Mầm non xã Gia Cát, huyện Cao Lộc (Giai đoạn 2)</t>
  </si>
  <si>
    <t>Nhà văn hóa xã Cao Lâu, huyện Cao Lộc</t>
  </si>
  <si>
    <t>Đường Nà Pàn Khuổi Khe, xã Thuỵ Hùng, huyện Cao Lộc</t>
  </si>
  <si>
    <t xml:space="preserve">Đường Pò Nhùng - Khau Khẻ, xã Bảo Lâm, huyện Cao Lộc </t>
  </si>
  <si>
    <t>Đường Tồng Phiêng (Pò Nhùng) - Kéo Pheo, xã Cao Lâu, huyện Cao Lộc</t>
  </si>
  <si>
    <t>Đường Khuôn Van, xã Hòa Cư, huyện Cao Lộc</t>
  </si>
  <si>
    <t>Đường bê tông Bản Mới xã Hòa Cư, huyện Cao Lộc (giai đoạn 2)</t>
  </si>
  <si>
    <t>8121064</t>
  </si>
  <si>
    <t>Cải tạo, nâng cấp đường điện xã Hòa Cư, huyện Cao Lộc</t>
  </si>
  <si>
    <t>Nhà văn hóa xã Hòa Cư, huyện Cao Lộc</t>
  </si>
  <si>
    <t>Ngầm đường Nà Sâu (liên xã Hòa Cư-Thạch Đạn), huyện Cao Lộc</t>
  </si>
  <si>
    <t>Hệ thống trạm bơm điện Bản Chúc, huyện Văn Lãng, Văn Quan</t>
  </si>
  <si>
    <t>7002668</t>
  </si>
  <si>
    <t>Di dân tái định cư trường bắn TBI</t>
  </si>
  <si>
    <t>Sửa chữa, nâng cấp hồ chứa nước Cao Lan</t>
  </si>
  <si>
    <t>Sửa chữa, nâng cấp hồ chứa nước Khuổi Chủ, xã Thanh Long, huyện Cao Lộc; hồ Khua Hao, xã Quốc Khánh, huyện Tràng Định</t>
  </si>
  <si>
    <t>Đường cứu nạn cứu hộ Đoạn Lũng Vài - Bình Độ - Tân Minh, huyện Tràng Định, Văn Lãng</t>
  </si>
  <si>
    <t>Đường cứu nạn cứu hộ đoạn TT Pác Kéo -Vĩnh Lại</t>
  </si>
  <si>
    <t xml:space="preserve">Đường tránh ngập vào trung tâm các xã nghèo miền núi 30A: Đồng Thắng, Cường Lợi, Lâm Ca; bảo đảm an sinh xã hội và phục vụ an ninh - quốc phòng huyện Đình Lập </t>
  </si>
  <si>
    <t>Kè chống sạt lở cấp bách khu vực trung tâm thị trấn Đình Lập, xã Bính Xá, huyện Đình Lập và khu vực thị trấn Đồng Mỏ, huyện Chi Lăng, tỉnh Lạng Sơn.</t>
  </si>
  <si>
    <t>7502428</t>
  </si>
  <si>
    <t xml:space="preserve">Đường vào trung tâm xã Xuân Long, xã Tràng Các  </t>
  </si>
  <si>
    <t>7244497</t>
  </si>
  <si>
    <t>Cải tạo, nâng cấp đường Hữu Nghị - Bảo Lâm, huyện Cao Lộc</t>
  </si>
  <si>
    <t>Đấu nối đường Na Sầm - Na Hình (ĐT.230) với đường tuần tra biên giới</t>
  </si>
  <si>
    <t>Cầu Thị Trấn Lộc Bình, Huyện Lộc Bình</t>
  </si>
  <si>
    <t>7942377</t>
  </si>
  <si>
    <t>8016055</t>
  </si>
  <si>
    <t>Trường TH &amp; THCS xã Hòa Cư, huyện Cao Lộc</t>
  </si>
  <si>
    <t>Trường PTDTBT TH&amp; THCS xã Thanh Lòa, huyện Cao Lộc</t>
  </si>
  <si>
    <t xml:space="preserve">Trường PTDTBT TH&amp;THCS xã Thạch Đạn huyện Cao Lộc: HM phòng học </t>
  </si>
  <si>
    <t>Trường TH xã Thạch Đạn, huyện Cao Lộc, Hạng mục phòng học, phòng giáo viên, khu phụ trợ</t>
  </si>
  <si>
    <t>8101780</t>
  </si>
  <si>
    <t>Dự án trường mầm non xã Hòa Thắng</t>
  </si>
  <si>
    <t>Trường PTDTBT TH&amp; THCS xã Phú Xá</t>
  </si>
  <si>
    <t>Xây dựng nhà hành chính, phòng bộ môn Trường Tiểu học và THCS 2 An Sơn</t>
  </si>
  <si>
    <t>BS một số HM Trường TH&amp;THCS xã Hòa Cư năm 2023 huyện Cao Lộc</t>
  </si>
  <si>
    <t>Trường TH&amp;THCS xã Bình Trung</t>
  </si>
  <si>
    <t>Cải tạo, sửa chữa nâng cấp Trạm y tế xã Cao Lâu, huyện Cao Lộc</t>
  </si>
  <si>
    <t>Đường Kéo Cặp-Pàn Cù xã Hòa Cư huyện Cao Lộc năm 2021</t>
  </si>
  <si>
    <t>Đường BT trục thôn từ đường Co Loi Thán Dìu đến xóm Khau Vàng xã Mẫu Sơn huyện Cao Lộc</t>
  </si>
  <si>
    <t>Đường BT Nà Bó-Sông Danh huyện Cao Lộc</t>
  </si>
  <si>
    <t>Đường BT Ngàn Pặc-Pắc Đây Km 14/ĐT 241 xã Công Sơn huyện Cao Lộc</t>
  </si>
  <si>
    <t>Đường khai hoang Nà Phạ mốc 1158 xã Thanh Lòa huyện Cao Lộc</t>
  </si>
  <si>
    <t>Đường Còn Trang xã Phú Xá huyện Cao Lộc</t>
  </si>
  <si>
    <t>Đường Còn Chủ-Lộc Hồ-Nà Hốc- xã Phú Xá huyện Cao Lộc</t>
  </si>
  <si>
    <t>Đường Khuổi Mạ, xã Bình Trung, huyện Cao Lộc</t>
  </si>
  <si>
    <t>BT hóa đường Nà Luộc-Nà Hộc thôn Nà Thâm xã Cao Lâu huyện Cao Lộc</t>
  </si>
  <si>
    <t>Đường Kéo Cặp - Pàn Cù, xã Hòa Cư, huyện Cao Lộc năm 2023</t>
  </si>
  <si>
    <t>Đường Co Cam - Bản Lành, xã Hòa Cư, huyện Cao Lộc</t>
  </si>
  <si>
    <t>Đường Co Loi - Khuổi Phiêng - Khuổi Đeng xã Mẫu Sơn (Km3+00 ĐH 22) , huyện Cao Lộc năm 2024</t>
  </si>
  <si>
    <t>Mương Khau Vàng, xã Mẫu Sơn, huyện Cao Lộc</t>
  </si>
  <si>
    <t>Đường BTXM Nà Lượt - Bản Kình - Bản Đú, xã Lương Năng</t>
  </si>
  <si>
    <t>8155659</t>
  </si>
  <si>
    <t>Nâng cấp, cải tạo tuyến đường huyện ĐH93 (Đồng Tiến-Thiện Tân) GĐ2</t>
  </si>
  <si>
    <t>Đường BT Bản Mới xã Hòa Cư huyện Cao Lộc</t>
  </si>
  <si>
    <t>Cấp nước sinh hoạt tập trung xã Thạch Đạn huyện Cao Lộc</t>
  </si>
  <si>
    <t>Cải tạo, SC chợ Ba Sơn xã Cao Lâu huyện Cao Lộc</t>
  </si>
  <si>
    <t>Đường Bản Giếng xã Lộc Yên huyện Cao Lộc</t>
  </si>
  <si>
    <t>Đường Khuổi Tát-Biên Giới xã Xuất Lễ</t>
  </si>
  <si>
    <t>Đường Chè Lân-Lục Luông xã Lộc Yên huyện Cao Lộc</t>
  </si>
  <si>
    <t>Đưởng Bản Dọn-Lục Luông xã Lộc Yên huyện Cao Lộc năm 2022</t>
  </si>
  <si>
    <t>Đường BT Pắc Đây-Thán Dìu xã Công Sơn huyện Cao Lộc</t>
  </si>
  <si>
    <t>Cấp nước sinh hoạt tập trung xã Công Sơn huyện Cao Lộc</t>
  </si>
  <si>
    <t>Đường Pò Phấy Nà Thâm Sông Danh xã Cao Lâu huyện Cao Lộc</t>
  </si>
  <si>
    <t>Đường Co Loi-Ngàn Pặc xã Mẫu Sơn ĐH 22 huyện Cao Lộc</t>
  </si>
  <si>
    <t>8173990</t>
  </si>
  <si>
    <t>Đầu tư xây dựng đường giao thông thôn Còn Chang - Bản Giếng, xã Cao lộc</t>
  </si>
  <si>
    <t>8122449</t>
  </si>
  <si>
    <t>Đường Nà Văng - Nà mần, xã Hòa Bình, huyện Văn Quan</t>
  </si>
  <si>
    <t>7987006</t>
  </si>
  <si>
    <t>Sắp xếp ổn định dân cư tại chỗ, thành lập bản mới giáp biên vùng đặc biệt khó khăn, vùng biên giới, vùng có nguy cơ thiên tai cấp bách tại xã Tân Minh</t>
  </si>
  <si>
    <t>7987455</t>
  </si>
  <si>
    <t>Sắp xếp ổn định dân cư tại chỗ vùng đặc biệt khó khăn, vùng có nguy cơ thiên tai cấp bách tại xã Chí Minh</t>
  </si>
  <si>
    <t>Hỗ trợ nhà ở trên địa bàn xã Tân Liên</t>
  </si>
  <si>
    <t>Đường Lũng Coọng Nà Pàn, xã Thụy Hùng,  huyện Cao Lộc</t>
  </si>
  <si>
    <t>Cấp nước sinh hoạt tập trung xã Thụy Hùng huyện Cao Lộc</t>
  </si>
  <si>
    <t>Đường Nà Lại, xã Thụy Hùng,  huyện Cao Lộc</t>
  </si>
  <si>
    <t>Xây dựng phòng bộ môn Trường Tiểu học và THCS 1 An Sơn</t>
  </si>
  <si>
    <t>8055566</t>
  </si>
  <si>
    <t xml:space="preserve"> Xây dựng các tuyến nhánh từ cầu Đức Hinh - QL.279 </t>
  </si>
  <si>
    <t>8102638</t>
  </si>
  <si>
    <t>Đường nối từ thôn Đồng Văn, xã Đồng Giáp, thông Cốc Ca, xã Khánh Khê</t>
  </si>
  <si>
    <t>Đầu tư trang thiết bị công nghệ thông tin để hiện đại hóa hệ thống thông tin thị trường lao động, hình thành sàn giao dịch việc làm trực tuyến và xây dựng cơ sở dữ liệu</t>
  </si>
  <si>
    <t>Kè bảo vệ ổn định đường biên giới tại 04 khu vực sạt lở, sụt lún nghiêm trọng cấp bách (Khu vực mốc: 1242-1244, 1264 + 1294m,1286+450m, 1292+1320m)</t>
  </si>
  <si>
    <t>8146022</t>
  </si>
  <si>
    <t>Kè khắc phục sạt lở bờ sông Bắc Khê, huyện Tràng Định, tỉnh Lạng Sơn</t>
  </si>
  <si>
    <t>8138748</t>
  </si>
  <si>
    <t>Dự án mở rộng đường chuyên dụng vận chuyển hàng hóa khu vực mốc 1088/2-1089 cửa khẩu quốc tế Hữu Nghị</t>
  </si>
  <si>
    <t>8138749</t>
  </si>
  <si>
    <t>Đầu tư xây dựng nhà làm việc liên ngành cho các lực lượng chức năng tại đường chuyên dụng vận chuyển hàng hóa mốc 1088/2-1089</t>
  </si>
  <si>
    <t>8112112</t>
  </si>
  <si>
    <t>Trường Mầm non thị trấn Nông Trường Thái Bình</t>
  </si>
  <si>
    <t>Trường Mầm non Yên Khoái. Hạng mục: Sửa chữa lớp học điểm trường Bản Khoai</t>
  </si>
  <si>
    <t xml:space="preserve">Trường Mầm non Tú Mịch, huyện Lộc Bình, phân trường Bản Luồng	</t>
  </si>
  <si>
    <t>Trường mầm non TT Lộc Bình</t>
  </si>
  <si>
    <t>Cải tạo trưởng tiểu học TT Na Dương</t>
  </si>
  <si>
    <t>Trường tiểu học sàn viên I</t>
  </si>
  <si>
    <t>8067664</t>
  </si>
  <si>
    <t>Trường THCS thị trấn Nông Trường Thái Bình</t>
  </si>
  <si>
    <t>Cải tao, nâng cấp trường THCS TT Lộc Bình</t>
  </si>
  <si>
    <t>Đầu tư xây dựng, cải tạo Trạm y tế tuyến xã trên địa bàn huyện Lộc Bình</t>
  </si>
  <si>
    <t>8019733</t>
  </si>
  <si>
    <t>Nhà VH thị trấn Nông Trường Thái Bình</t>
  </si>
  <si>
    <t>7899824</t>
  </si>
  <si>
    <t>Giải phóng MB, san lấp MB khu trung tâm VHTT và dân cư huyện Đình Lập</t>
  </si>
  <si>
    <t>7939205</t>
  </si>
  <si>
    <t>Nhà văn hóa,  quảng trường khu trung tâm VHTT và dân cư huyện Đình Lập</t>
  </si>
  <si>
    <t>8112107</t>
  </si>
  <si>
    <t>Nhà Văn hóa thị trấn Đình Lập</t>
  </si>
  <si>
    <t>Xây mới nhà văn hóa khu 5A, thị trấn Na Dương</t>
  </si>
  <si>
    <t>Xây mới nhà văn hóa khu Lao Động, thị trấn Lộc Bình</t>
  </si>
  <si>
    <t>Nhà văn hóa xã Xuân Dương</t>
  </si>
  <si>
    <t>Các hạng mục phụ trợ Nhà văn hóa các thôn Còn Tồng, Bản Lòng - Pò Bó xã Tam Gia</t>
  </si>
  <si>
    <t>Nhà văn hóa thị trấn Lộc Bình</t>
  </si>
  <si>
    <t>Các hạng mục phụ trợ Nhà văn hóa Tam Gia</t>
  </si>
  <si>
    <t>7938128</t>
  </si>
  <si>
    <t>Sân vận động, hạ tầng kỹ thuật khu trung tâm VHTT và dân cư huyện Đình Lập</t>
  </si>
  <si>
    <t>8024151</t>
  </si>
  <si>
    <t>Cứng hóa đường GTNT ĐX.423 Pắc Vằn - Nà Khu - Khe Buông - Bản Xum (giai đoạn 2), xã Lâm Ca</t>
  </si>
  <si>
    <t>7959781</t>
  </si>
  <si>
    <t>Cứng hóa đường ĐX.427 Bình Lâm - Hòa Bình, xã Lâm Ca, huyện Đình Lập</t>
  </si>
  <si>
    <t>8084854</t>
  </si>
  <si>
    <t>Cứng hóa đường GTNT ĐX.439 Nà Tù- Pắc Dầu, xã Đồng Thắng, huyện Đình Lập</t>
  </si>
  <si>
    <t>7959780</t>
  </si>
  <si>
    <t>Cứng hóa đường ĐH.44 (1.Pắc Vằn - Khe Xiếc [Bắc Giang] 2.Xưởng, Bình Lâm - Khe Chim [Quảng Ninh], xã Lâm Ca, huyện Đình Lập</t>
  </si>
  <si>
    <t>8099605</t>
  </si>
  <si>
    <t>Đường ĐX.415 Khe Bó  -Bản xum - QL.31, xã Cường Lợi (GD2)</t>
  </si>
  <si>
    <t>8110292</t>
  </si>
  <si>
    <t xml:space="preserve">Đường từ xóm Khe Lỏong thôn Khe Đa II, xã Thái Bình đến khu Thống Nhất thị trấn Nông trường Thái Bình </t>
  </si>
  <si>
    <t>8110293</t>
  </si>
  <si>
    <t>Sửa chữa nâng cấp đường ĐX.440 Tà Hón - Còn Mò, xã Đình Lập, huyện Đình Lập</t>
  </si>
  <si>
    <t>8116776</t>
  </si>
  <si>
    <t>Cứng hóa Đường ĐX.426 Bình Thắng – Khe Lầm – Nà Khu, xã Lâm Ca, huyện Đình Lập</t>
  </si>
  <si>
    <t>Đường Chộc Vằng - Bản Thét, thị trấn Lộc Bình</t>
  </si>
  <si>
    <t>Đường BTXM Bàn Lòng-Bản Chắt ( ĐH.30 ) xã Tam Gia</t>
  </si>
  <si>
    <t>Đường BTXM Bản Lòng-Phạ Tầm xã Tam Gia</t>
  </si>
  <si>
    <t>Đường BTXM Còn Chào-Khuổi O xã Tam Gia. HM nền đường và các công trình phòng hộ</t>
  </si>
  <si>
    <t>Đường BTXM Còn Chào-Khuổi O xã Tam Gia</t>
  </si>
  <si>
    <t>Cải tạo, nâng cấp Đường ĐH.37 đoạn qua xã Sàn Viên</t>
  </si>
  <si>
    <t>Công trình C1 huyện Lộc Bình</t>
  </si>
  <si>
    <t>Nền đường Khòn Cháo - Bản Choong, xã Sàn Viên</t>
  </si>
  <si>
    <t>Bái đổ thải vật liệu xây dựng</t>
  </si>
  <si>
    <t>8118134</t>
  </si>
  <si>
    <t>Nước sinh hoạt thôn Pò Khoang xã Đình Lập</t>
  </si>
  <si>
    <t>8019734</t>
  </si>
  <si>
    <t>Trụ sở UBND thị trấn Nông Trường Thái Bình</t>
  </si>
  <si>
    <t>Xây dựng mới Trụ sở Bộ phận Tiếp nhận và Trả kết quả huyện Lộc Bình</t>
  </si>
  <si>
    <t>Cải tạo, nâng cấp trụ sở Ủy ban nhân dân xã Tam Gia</t>
  </si>
  <si>
    <t>Sửa chữa trụ sở UBND xã Khánh Xuân</t>
  </si>
  <si>
    <t>Cải tạo, nâng cấp trụ sở UBND xã Sàn Viên</t>
  </si>
  <si>
    <t>8020324</t>
  </si>
  <si>
    <t>Nhà làm việc khối đoàn thể xã Đồng Thắng</t>
  </si>
  <si>
    <t>Nước sinh hoạt xã Sàn Viên</t>
  </si>
  <si>
    <t>Bố trí ổn định dân cư, ổn định tại chỗ xã Tú Mịch</t>
  </si>
  <si>
    <t>Trường mầm non Xuân Dương. HM Điềm trường Bản Lạu, co hồng</t>
  </si>
  <si>
    <t>Trường mầm non Xuân Dương. HM Điểm trường Suối Mành</t>
  </si>
  <si>
    <t>Trường mầm non Xuân Dương</t>
  </si>
  <si>
    <t>8102054</t>
  </si>
  <si>
    <t>Đập, mương Cốc Nâm thôn Bản Chạo xã Kiên Mộc</t>
  </si>
  <si>
    <t>8112111</t>
  </si>
  <si>
    <t>Đạp, mương Bình Thắng xã Lâm Ca</t>
  </si>
  <si>
    <t>8090476</t>
  </si>
  <si>
    <t>Cứng hóa đường từ trạm phát sóng - thôn Khe Chim, xã Lâm Ca</t>
  </si>
  <si>
    <t>8091905</t>
  </si>
  <si>
    <t>Nâng cấp, cải tạo đường ĐX.406 (thôn Bản Chạo - Nhà văn hóa), xã Kiên Mộc</t>
  </si>
  <si>
    <t>8120604</t>
  </si>
  <si>
    <t>Đường ĐX. 402 từ ĐH.40 đến nhà văn háo thôn Khe Chòi, xã Bắc Lãng</t>
  </si>
  <si>
    <t>Đường bê tông xi măng Nà Mò - Tà Lạn - Pò Nhàng (GĐ1)</t>
  </si>
  <si>
    <t>Đường BTXM Khòn Cháo - Co Cai, xã Sàn Viên</t>
  </si>
  <si>
    <t>Đường BTXM Khòn Cháo - Bản Choong, xã Sàn Viên đoạn Km2+500 - Km5+00</t>
  </si>
  <si>
    <t>Đường BTXM Khòn Cháo - Bản Choong, xã Sàn Viên đoạn Km2+00 - Km2+500</t>
  </si>
  <si>
    <t>Trường THCS Tĩnh Bắc</t>
  </si>
  <si>
    <t>7946068</t>
  </si>
  <si>
    <t>Điểm trường Nà Van trường mầm non xã Châu Sơn</t>
  </si>
  <si>
    <t>Trường Mầm non Khánh Xuân</t>
  </si>
  <si>
    <t>Sửa chữa, cải tạo các điểm trường Pò Có, Pò Bó, Bản Lòng trường Mầm non Tam Gia</t>
  </si>
  <si>
    <t>Trường Mầm non Tam Gia, điểm trường chính</t>
  </si>
  <si>
    <t>Trường Mầm non Yên Khoái (Hạng mục: Xây mới 01 Kho chứa lương thực, xây dựng nhà kho, 01 khu vệ sinh; sửa chữa nhà bếp)</t>
  </si>
  <si>
    <t>Nhà bếp, nhà ăn Trường THCS tiểu học I xã Kiên Mộc</t>
  </si>
  <si>
    <t>Trường Tiểu học và THCS Tam Gia, điểm trường Phiêng Chài</t>
  </si>
  <si>
    <t>Trường Tiểu học và THCS Tam Gia. Hạng mục: Khối Tiểu học và Khối hành chính</t>
  </si>
  <si>
    <t>Trường Tiểu học và THCS Tam Gia. Hạng mục: Khối Trung học cơ sở và các hạng mục phụ trợ</t>
  </si>
  <si>
    <t>Trường Tiểu học Yên Khoái (Hạng mục: Xây mới 01 Bếp ăn, 01 Phòng bộ môn Âm nhạc, 01 Phòng Đoàn thể; 01 kho trường; 01 kho lương thực)</t>
  </si>
  <si>
    <t>Trường PTDT Bán trú TH&amp;THCS Xuân Dương. Hạng mục: Khối phòng học, khu nội trú và các hạng mục phụ trợ</t>
  </si>
  <si>
    <t>Trường Trung học cơ sở Khánh Xuân</t>
  </si>
  <si>
    <t>8009088</t>
  </si>
  <si>
    <t xml:space="preserve">Trường Trung học cơ sở Khánh Xuân. Hạng mục: Nhà đa năng	</t>
  </si>
  <si>
    <t>Trường THCS Yên Khoái (Hạng mục: Xây mới dãy ba tầng 09 phòng học bộ môn, hành chính, Khu vệ sinh, sửa chữa các phòng học)</t>
  </si>
  <si>
    <t>Xây mới Nhà văn hóa các thôn Còn Tồng, Bản Lòng, Pò Bó, xã Tam Gia</t>
  </si>
  <si>
    <t>Sửa chữa Nhà văn hóa các thôn Nà Căng, Pò Có, Còn Chè, Còn Cảm, Bản Tre xã Tam Gia</t>
  </si>
  <si>
    <t>Xây mới Nhà văn hóa các thôn Nà Ỏ, Khuổi O, xã Tam Gia</t>
  </si>
  <si>
    <t>8011986</t>
  </si>
  <si>
    <t>Nhà văn hóa xã Khánh Xuân</t>
  </si>
  <si>
    <t>Nhà văn hóa 10 thôn xã Khánh Xuân Hạng mục: 10 nhà để xe; 02 nhà vệ sinh</t>
  </si>
  <si>
    <t>San gạt mặt bằng sân vận động xã Tam Gia</t>
  </si>
  <si>
    <t>8045462</t>
  </si>
  <si>
    <t>Xây dựng kè bờ suối Đình Lập, TT Đình Lập</t>
  </si>
  <si>
    <t>8045483</t>
  </si>
  <si>
    <t>Nâng cấp, cải tạo đường ĐX.415 Khe Bó- Bản Xum- QL.31, xã Cường Lợi, huyện Đình Lập</t>
  </si>
  <si>
    <t>Nâng cấp, sửa chữa tuyến đường xã ĐX.430 Khu 1 - Nà Cà, thị trấn Nông trường Thái Bình</t>
  </si>
  <si>
    <t>8045590</t>
  </si>
  <si>
    <t>Nâng cấp, sửa chữa tuyến đường nội thị Cầu Bình Nguyên- Xóm Đảo, thị trấn Nông Trường Thái Bình, huyện Đình Lập</t>
  </si>
  <si>
    <t>Nâng cấp, sửa chữa các tuyến đường khu phố trên địa bàn các thị trấn Nông Trường Thái Bình</t>
  </si>
  <si>
    <t>Nâng cấp, cải tạo đường ĐX.426 Bình Thắng - Khe Lầm - Nà Khu, xã Lâm Ca</t>
  </si>
  <si>
    <t>Nâng cấp, sửa chữa các tuyến đường khu phố trên địa bàn các thị trấn Đình Lập</t>
  </si>
  <si>
    <t>8103771</t>
  </si>
  <si>
    <t>Nâng cấp, cải tạo đường ĐX.448 Bản Mạ - Song Phe, xã Bắc Xa (giai đoạn 2), huyện Đình Lập</t>
  </si>
  <si>
    <t>Đường 237 đến Nhà văn hóa thôn Còn Chào, xã Tam Gia</t>
  </si>
  <si>
    <t>Đường BTXM Bản Tre - Co Lượt, xã Tam Gia</t>
  </si>
  <si>
    <t>Xây dựng đường ống cấp nước Pò Mòn, xã Khánh Xuân</t>
  </si>
  <si>
    <t>8029190</t>
  </si>
  <si>
    <t>Sửa chữa, kiên cố mương Bản Tẳng</t>
  </si>
  <si>
    <t xml:space="preserve">Chợ trung tâm huyện </t>
  </si>
  <si>
    <t>7971518</t>
  </si>
  <si>
    <t>Nước sinh hoạt tập trung thôn Khe Dăm</t>
  </si>
  <si>
    <t>7973725</t>
  </si>
  <si>
    <t>Nước sinh hoạt tập trung thôn Thống Nhất, xã Châu Sơn</t>
  </si>
  <si>
    <t>8019367</t>
  </si>
  <si>
    <t>Nước sinh hoạt tập trung thôn Bình Thắng, Khe Sen</t>
  </si>
  <si>
    <t>Nước sinh hoạt xã Nam Quan, huyện Lộc Bình</t>
  </si>
  <si>
    <t>Nước sinh hoạt xã Lợi Bác, huyện Lộc Bình</t>
  </si>
  <si>
    <t xml:space="preserve">Nước sinh hoạt xã Ái Quốc, huyện Lộc Bình </t>
  </si>
  <si>
    <t xml:space="preserve">Nước sinh hoạt xã Mẫu Sơn </t>
  </si>
  <si>
    <t>Nước sinh hoạt xã Xuân Dương, huyện Lộc Bình, tỉnh Lạng Sơn</t>
  </si>
  <si>
    <t>Nước sinh hoạt xã Đông Quan</t>
  </si>
  <si>
    <t>Nước sinh hoạt xã Ái Quốc</t>
  </si>
  <si>
    <t>Điểm trường Mầm non Khe Pùng</t>
  </si>
  <si>
    <t>8003200</t>
  </si>
  <si>
    <t>Điểm trường Hòa An, trường Mầm non xã Thái Bình</t>
  </si>
  <si>
    <t>8003204</t>
  </si>
  <si>
    <t>Trường mầm non I xã Lâm Ca</t>
  </si>
  <si>
    <t>8020327</t>
  </si>
  <si>
    <t>Trường Mầm non Tĩnh Bắc, huyện Lộc Bình, tỉnh Lạng Sơn</t>
  </si>
  <si>
    <t>Trường PTDTBT Tiểu học và THCS Xuân Dương. Điểm trường Co Hồng</t>
  </si>
  <si>
    <t>Trường Tiểu học Tĩnh Bắc</t>
  </si>
  <si>
    <t>8022520</t>
  </si>
  <si>
    <t>Trường PTDTBT Tiểu học &amp; THCS Xuân Dương, huyện Lộc Bình, tỉnh Lạng Sơn. Điểm trường chính</t>
  </si>
  <si>
    <t>Cải tạo, sữa chữa Trường TH&amp;THCS Thống Nhất (Hạng mục: Khối THCS và các phòng chức năng)</t>
  </si>
  <si>
    <t>Cải tạo, sửa chữa trường TH và THCS Quan Bản</t>
  </si>
  <si>
    <t>8002462</t>
  </si>
  <si>
    <t>Điểm trường Khe Buông, trường Tiểu học II xã Lâm Ca</t>
  </si>
  <si>
    <t>7947489</t>
  </si>
  <si>
    <t>Trạm Y tế xã Châu Sơn</t>
  </si>
  <si>
    <t>8074360</t>
  </si>
  <si>
    <t>Cải tạo, sửa chữa trạm y tế xã Lợi Bác</t>
  </si>
  <si>
    <t>Nhà văn hóa xã Châu Sơn</t>
  </si>
  <si>
    <t>7939204</t>
  </si>
  <si>
    <t>Nhà văn hóa xã Đồng Thắng</t>
  </si>
  <si>
    <t>Thủy lợi thôn Khe Sen xã Lâm Ca</t>
  </si>
  <si>
    <t>Kiên cố mương thủy lợi Pác Sàn xã Xuân Dương</t>
  </si>
  <si>
    <t>Cứng hóa mặt đường Bình Thắng - Khe Sen ĐX.426</t>
  </si>
  <si>
    <t>Cứng hóa đường Km5+300 ĐH.43- Khe Sân ĐX411</t>
  </si>
  <si>
    <t>7912129</t>
  </si>
  <si>
    <t>Cứng hóa mặt đường ĐX 427 Bình Lâm - Hòa Bình xã Lâm Ca</t>
  </si>
  <si>
    <t>Cứng hóa ĐX.422, Khe Xiếc - Khe Loòng, xã Lâm Ca</t>
  </si>
  <si>
    <t>Nâng cấp, sửa chữa đường ĐX 423 Pắc Vằn - Nà Khu - Khe Buông - Bản Xum</t>
  </si>
  <si>
    <t>Cải tạo, nâng cấp đường Khe Dăm - Nà Mười - Đông Luông</t>
  </si>
  <si>
    <t>Cải tạo, nâng cấp đường Khe Lầm - Nà Khu</t>
  </si>
  <si>
    <t>8089501</t>
  </si>
  <si>
    <t>Nâng cấp, cải tạo đường ĐX.411 (Trung tâm xã - Bản Chu), xã Thái Bình</t>
  </si>
  <si>
    <t>8092566</t>
  </si>
  <si>
    <t>Nâng cấp, cải tạo đường ĐH.44 (đoạn Trung tâm xã -  Khe Xiếc), xã Lâm Ca</t>
  </si>
  <si>
    <t>Đường bê tông xi măng Thôn Suối Lông, xã Hữu Lân</t>
  </si>
  <si>
    <t>Đường BTXM Già nàng-Nà phu xã Lợi Bác ( Dự toán cấp 0-Đã hủy chưa phân bổ lại )</t>
  </si>
  <si>
    <t>Đường bê tông xi măng Nà Thì - Cốc Lại, xã Minh Hiệp</t>
  </si>
  <si>
    <t>Đường bê tông xi măng thôn Lặp Pịa, xã Mẫu Sơn</t>
  </si>
  <si>
    <t>Đường BTXM các thôn Tà Lạn - Pò Nhàng, Nà Làng, xã Sàn Viên</t>
  </si>
  <si>
    <t>Đường BTXM thôn Nà Làng, Nà Phầy,  xã Sàn Viên</t>
  </si>
  <si>
    <t>Nền đường vào xóm Tà Lạn, xã Sàn Viên</t>
  </si>
  <si>
    <t>Đường vào xóm Co Cai, xã Sàn Viên</t>
  </si>
  <si>
    <t>Nền đường vào trung tâm thôn Nà Làng xã Sàn Viên</t>
  </si>
  <si>
    <t>Đường bê tông xi măng Bản Chành - Nà Lâu (GĐ3)</t>
  </si>
  <si>
    <t>Đường BTXM Bản Tó - Cốc Sâu xã Nam Quan</t>
  </si>
  <si>
    <t>Đường bê tông xi măng liên xã Nam Quan - Ái Quốc (GĐ3)</t>
  </si>
  <si>
    <t>Đường bê tông xi măng Khòn Mùm - Thôn Mới (GĐ 2)</t>
  </si>
  <si>
    <t>Đường BTXM Sham Chọm - Nà Hao (GĐ 2) xã Minh Hiệp</t>
  </si>
  <si>
    <t xml:space="preserve">Đường BTXM Nà Sả - Thồng Niểng - Nà Tủng </t>
  </si>
  <si>
    <t>Đường BTXM thôn Lặp Pịa, xã mẫu sơn</t>
  </si>
  <si>
    <t>Đường BTXM Khuổi Tẳng - Khuổi Lầy  xã Mẫu Sơn</t>
  </si>
  <si>
    <t>Đường bê tông xi măng Nà Mu - Nà Xỏm (GĐ3) xã Lợi Bác</t>
  </si>
  <si>
    <t>Đường bê tông xi măng Thôn Khuổi Thướn xã Ái Quốc</t>
  </si>
  <si>
    <t>Đường BTXM Kéo Cọ - Pò Nhàng - Khòn Cháo, huyện Lộc Bình đoạn (Km 13+150 - Km15+950)</t>
  </si>
  <si>
    <t>Đường BTXM Kéo Cọ - Pò Nhàng - Khòn Cháo, huyện Lộc Bình đoạn (Km 15+950- Km18+650)</t>
  </si>
  <si>
    <t>Đường bê tông xi măng thôn Bộ xã Hữu Lân</t>
  </si>
  <si>
    <t>Đường BTXM thôn Suối Vằm xã Hữu Lân</t>
  </si>
  <si>
    <t>Nền đường vào trung tâm thôn Bản Mới B, xã Sàn Viên</t>
  </si>
  <si>
    <t>Nền đường Khòn Cháo - Co Cai, xã Sàn Viên</t>
  </si>
  <si>
    <t>Đường bê tông xi măng Thôn Nà Noong xã Minh Hiệp</t>
  </si>
  <si>
    <t>Đường bê tông xi măng thôn Nà Mò xã Mẫu Sơn</t>
  </si>
  <si>
    <t xml:space="preserve"> Xây mới chợ Hữu Lân, xã Hữu Lân</t>
  </si>
  <si>
    <t>Trường Mầm non, Tiểu học xã Đồng Thắng</t>
  </si>
  <si>
    <t>Trường tiểu học II xã Lâm Ca</t>
  </si>
  <si>
    <t>Trường PTDT bán trú Tiểu học Ái Quốc (Hạng mục Xây mới 06 phòng công vụ giáo viên; 06 phòng ở HS bán trú; 02 phòng quản lý học sinh; 01 nhà bếp, kho lương thực; 01 nhà  nhà văn hóa dân tộc)</t>
  </si>
  <si>
    <t>Trường PTDT bán trú Tiểu học Hữu Lân  (Hạng mục: Xây mới 01 phòng quản lý học sinh bán trú; 01 kho; 01 nhà  nhà văn hóa dân tộc);</t>
  </si>
  <si>
    <t>Trường Tiểu học Lợi Bác (Hạng mục: Xây mới 01 bếp ăn, 1 kho lương thực điểm trường Nà Mu; 01 nhà ăn điểm trường chính)</t>
  </si>
  <si>
    <t>Trường Tiểu học Nam Quan (Hạng mục: xây mới 01 nhà ăn, bếp ăn; 01 kho chứa lương thực)</t>
  </si>
  <si>
    <t>Trường PTDT bán trú Tiểu học Minh Phát (Hạng mục: Xây mới 05 phòng ở học sinh bán trú; sửa chữa 01 nhà bếp, nhà ăn; xây mới 01 nhà văn hóa dân tộc).</t>
  </si>
  <si>
    <t>Trường tiểu học sàn viên I. HM xây mới 01 nhà bếp, 01 nhà ăn</t>
  </si>
  <si>
    <t>Trường PTDT bán trú THCS Hữu Lân (Hạng mục: 01 nhà văn hóa dân tộc, 01 kho chứa lương thực; 02 phòng ở HS bán trú)</t>
  </si>
  <si>
    <t>Trường PTDT bán trú THCS Ái Quốc (Hạng mục: Xây mới: 01  nhà văn hóa dân tộc)</t>
  </si>
  <si>
    <t>Trường PTDT bán trú THCS Lợi Bác (Hạng mục: xây mới 06 phòng ở HSBT; 02 phòng quản lý HS; 01 kho; 01 nhà văn hóa dân tộc)</t>
  </si>
  <si>
    <t>Trường PTDT bán trú THCS Minh Phát (Hạng mục: Cải tạo, sửa chữa 04 phòng ở bán trú, 01 nhà ăn, bếp ăn; xây mới 01 nhà văn hóa dân tộc)</t>
  </si>
  <si>
    <t>Xây dựng Nhà văn hóa thôn Chè Lân, xã Hòa Cư, huyện Cao Lộc</t>
  </si>
  <si>
    <t>Điểm trường Khe Bủng, trường mầm non xã Kiên Mộc</t>
  </si>
  <si>
    <t>8065326</t>
  </si>
  <si>
    <t>Trường Mầm non xã Đình Lập</t>
  </si>
  <si>
    <t>7947487</t>
  </si>
  <si>
    <t>Điểm trường Khe Pặn Ngọn trường tiểu học xã Châu Sơn</t>
  </si>
  <si>
    <t>Trường Tiểu học và THCS xã Cường Lợi</t>
  </si>
  <si>
    <t>8066895</t>
  </si>
  <si>
    <t>Trường Tiểu học I xã Thái Bình</t>
  </si>
  <si>
    <t>8003208</t>
  </si>
  <si>
    <t>Trường PTDTBT THCS xã Bính Xá</t>
  </si>
  <si>
    <t>Công trình xử lý nước thải sinh hoạt tập trung thị trấn Đình Lập</t>
  </si>
  <si>
    <t>7909773</t>
  </si>
  <si>
    <t>Cứng hóa đường Nà Loòng - Bản Xả ( GĐ 2 )</t>
  </si>
  <si>
    <t>7912131</t>
  </si>
  <si>
    <t>Cứng hóa đường ĐX 445 Nà Pè + Ngầm Nà Pè, xã Bắc Xa</t>
  </si>
  <si>
    <t>7912132</t>
  </si>
  <si>
    <t>Cứng hóa đường Nà thuộc ĐX 446 Nà Thuộc - Khuổi Tà, xã Bắc Xa</t>
  </si>
  <si>
    <t>7947488</t>
  </si>
  <si>
    <t>Xây mới cầu ngầm Khe Hả</t>
  </si>
  <si>
    <t>Nâng cấp, cải tạo đường ĐH42-ĐH49 Khe Bủng xã Kiên Mộc</t>
  </si>
  <si>
    <t>Nâng cấp, cải tạo đường ĐX.448 Bản Mạ - Soong Phe xã Bắc Xa</t>
  </si>
  <si>
    <t>8062410</t>
  </si>
  <si>
    <t>Nâng cấp, cải tạo đường ĐX.412 (Trung tâm xã - Bình Thái), xã Thái Bình</t>
  </si>
  <si>
    <t>7902118</t>
  </si>
  <si>
    <t>Nước SH thôn Bản Quầy, Nà Thuộc ( GĐ 2 ) xã Bắc Xa</t>
  </si>
  <si>
    <t>7903767</t>
  </si>
  <si>
    <t>Nước SH tập trung thôn Khe Mạ, Phật Chỉ xã Đình Lập</t>
  </si>
  <si>
    <t>Đập, mương Lục Duốc, thôn Bản Chắt, xã Bính Xá</t>
  </si>
  <si>
    <t>8104540</t>
  </si>
  <si>
    <t>Nước sinh hoạt tập trung thôn Bản Mục xã Thái Bình</t>
  </si>
  <si>
    <t>7886122</t>
  </si>
  <si>
    <t>Cải tạo, sửa chữa và bổ sung CSVC Trường Mầm non Nam La ( Điểm trường chính)</t>
  </si>
  <si>
    <t>Trường Mầm non xã Trùng Khánh (điểm trường Bản Pẻn)</t>
  </si>
  <si>
    <t>Bổ sung CSCV Trường Mầm non xã Tân Thanh</t>
  </si>
  <si>
    <t>Bổ sung CSVC Trường Mầm non xã Hồng Thái</t>
  </si>
  <si>
    <t>Bổ sung  CSVC Trường mầm non Hoàng Văn Thụ</t>
  </si>
  <si>
    <t>8134757</t>
  </si>
  <si>
    <t>Bổ sung CSVC Trường mầm non Tân Mỹ ( Điểm trường Tà Lài)</t>
  </si>
  <si>
    <t>Bổ sung cơ sở vật chất Trường mầm non Thụy Hùng, huyện Văn Lãng</t>
  </si>
  <si>
    <t>Bổ sung một số hạng mục Trường tiểu học và trung học cơ sở xã Trùng Khánh (Điểm trường Bản Manh) huyện Văn Lãng</t>
  </si>
  <si>
    <t>Bổ sung CSVC trường TH Hoàng Văn Thụ</t>
  </si>
  <si>
    <t>Cải tạo SC trường TH và THCS Trùng Khánh ( điểm trường Nà Tồng )</t>
  </si>
  <si>
    <t>Bổ sung CSVC Tiểu học Tân Thanh</t>
  </si>
  <si>
    <t>Bổ sung CSVC trường TH &amp; THCS Bắc Việt</t>
  </si>
  <si>
    <t>Cải tạo sửa chữa và bổ sung cơ sở vật chất THCS Hội Hoan</t>
  </si>
  <si>
    <t>Bổ sung CSVC trường THCS xã Hoàng Việt, xã Hoàng Việt, huyện Văn Lãng</t>
  </si>
  <si>
    <t>Bổ sung CSVC Trường PTDTBT THCS xã Hồng Thái</t>
  </si>
  <si>
    <t>8139658</t>
  </si>
  <si>
    <t>Bổ sung CSVC Trường THCS xã Tân Mỹ</t>
  </si>
  <si>
    <t>8018594</t>
  </si>
  <si>
    <t>Bổ sung CSVC Trường THCS  xã Thanh Long</t>
  </si>
  <si>
    <t>Dự án đầu tư xây dựng, cải tạo Trạm Y tế tuyến xã trên địa bàn huyện Tràng Định</t>
  </si>
  <si>
    <t>Xây dựng sân thể thao xã Trùng Khánh</t>
  </si>
  <si>
    <t>7956478</t>
  </si>
  <si>
    <t>Nâng cấp mương thủy lợi thôn Pò Mánh (giai đoạn 2), xã Gia Miễn</t>
  </si>
  <si>
    <t>Đường GTNT Khau Luông - Cò Vài, xã Kim Đồng</t>
  </si>
  <si>
    <t>Cầu Pàn Cọn, thôn Bắc Khê, xã Kim Đồng</t>
  </si>
  <si>
    <t>Chưa có mã</t>
  </si>
  <si>
    <t>Cầu Khuổi Háo, xã Khánh Long</t>
  </si>
  <si>
    <t>Đường ĐX.108B (Nà Pò - Nà Pùng), xã Tân Minh huyện Tràng Định</t>
  </si>
  <si>
    <t>Đường GTNT Khuổi Đăng - Khuổi Phạ, xã Chi Minh, huyện Tràng Định</t>
  </si>
  <si>
    <t>Đường GTNT thôn Pò Muồng, xã Đề Thám - thôn Hang Dường, Khau Luông, Pò Đỏong, Khuổi Chiếp, xã Kim đồng</t>
  </si>
  <si>
    <t>Đường GTLT Hang Dường - Khau Luông, xã Bắc Ái</t>
  </si>
  <si>
    <t>Đường GTNT Cốc toòng Thà Lừa, xã Chí Minh</t>
  </si>
  <si>
    <t>Nâng cấp mặt đường BTXM từ cầu Nặm Dùng - nhà văn hóa thôn Cốc Nhảng, xã Gia Miễn</t>
  </si>
  <si>
    <t>7831347</t>
  </si>
  <si>
    <t>Mở đường Bản Mìn - Bản Đon - Tà Phảng, xã Thành Hòa</t>
  </si>
  <si>
    <t>7893287</t>
  </si>
  <si>
    <t>Nâng cấp Mặt đường BTXM Pác Sao (thôn Nà Luông) - Nà Cột (Bản Cấn), xã Tân Tác</t>
  </si>
  <si>
    <t>7892178</t>
  </si>
  <si>
    <t>Nâng cấp mặt đường BTXM Nà Lẹng , xã Tân Mỹ - Lũng Ngòa, xã Hồng Thái</t>
  </si>
  <si>
    <t>7892289</t>
  </si>
  <si>
    <t>Nâng cấp mặt đường BTXM từ đỉnh dốc Pác Quý - Manh Dưới</t>
  </si>
  <si>
    <t>7892294</t>
  </si>
  <si>
    <t>Mở mới Đường Nà Trò - Bản Mới thôn Nà Kéo Mới</t>
  </si>
  <si>
    <t>7948073</t>
  </si>
  <si>
    <t>Nâng cấp mặt đường BTXM vào thôn Co Tào (giai đoạn 2), xã Hội Hoan</t>
  </si>
  <si>
    <t>Cải tạo, nâng cấp mặt đường BTXM Lùng Lẹng – Bản Pẻn, xã Trùng Khánh, huyện Văn Lãng</t>
  </si>
  <si>
    <t>Đường BTXM Khun Cùng - Khun Mắng thôn Vạn Xuân</t>
  </si>
  <si>
    <t>Nâng cấp mặt đường BTXM Nà Danh - Lũng Mười xã Hồng Thái,  huyện Văn Lãng</t>
  </si>
  <si>
    <t>Hỗ trợ vật liệu làm đường GTNT Nghị quyết 03 cho huyện Văn Lãng, tỉnh Lạng Sơn.</t>
  </si>
  <si>
    <t>Nâng cấp mặt đường BTXM vào thôn Phai Nà xã Gia Miễn, huyện Văn Lãng</t>
  </si>
  <si>
    <t>Cải tạo, sửa chữa Trụ sở MTTQ và các đoàn thể huyện Tràng Định</t>
  </si>
  <si>
    <t>Cải tạo, sửa chữa các phòng làm việc trụ sở Huyện ủy Tràng Định</t>
  </si>
  <si>
    <t>Sửa chữa, lắp đặt thiết bị phòng họp Ban thường vụ Huyện ủy</t>
  </si>
  <si>
    <t>Xây kè chống sạt lở, nhà công vụ, khuôn viên huyện ủy</t>
  </si>
  <si>
    <t>Xây mới Nhà 02 tầng Khu điều trị bệnh lây nhiễm và cách lyTrung tâm y tế huyện Tràng Định</t>
  </si>
  <si>
    <t>Sửa chữa mái phòng học điểm trường Pác Nặm trường tiểu học xã Quốc Việt, huyện Tràng Định</t>
  </si>
  <si>
    <t>Kè chống sạt lở đoạn nhà văn hóa khu 5 đến UBND huyện</t>
  </si>
  <si>
    <t>San ủi, GPMB xây dựng Trụ sở UBND xã, Nhà văn hóa xã, sân tập thể thao, trụ sở Công an xã, BCHQS xã Kháng Chiến</t>
  </si>
  <si>
    <t>San ủi, GPMB Trường THCS xã Kháng Chiến</t>
  </si>
  <si>
    <t>San ủi, GPMB Trụ sở Công an xã Chi Lăng</t>
  </si>
  <si>
    <t>Sửa chữa Trường Mầm non Hùng Việt</t>
  </si>
  <si>
    <t>Sửa chữa Trường Tiểu học Tri Phương</t>
  </si>
  <si>
    <t>Sửa chữa Trường Mầm non Đào Viên</t>
  </si>
  <si>
    <t>San ủi, GPMB Trụ sở Công an xã Hùng Việt</t>
  </si>
  <si>
    <t>San ủi, GPMB Trụ sở Công an xã Tân Yên</t>
  </si>
  <si>
    <t>San ủi mặt bằng trường Mầm non Quốc Khánh (Phân trường)</t>
  </si>
  <si>
    <t>Trạm y tế xã Trung Thành</t>
  </si>
  <si>
    <t>Kè chống sạt lở Trường PT DTBT TH, THCS xã Vĩnh Tiến</t>
  </si>
  <si>
    <t>Xây dựng nhà chứa tài sản tịch thu kết hợp nhà để xe; sửa chữa một số hạng mục trụ sở Phòng Tài chính - Kế hoạch huyện</t>
  </si>
  <si>
    <t>San lấp mặt bằng, giải phóng mặt bằng xây dựng trụ sở làm việc Công an xã Tân Mỹ, huyện Văn Lãng</t>
  </si>
  <si>
    <t>San lấp mặt bằng, giải phóng mặt bằng xây dựng trụ sở làm việc Công an xã Hoàng Văn Thụ, huyện Văn Lãng</t>
  </si>
  <si>
    <t>Trụ sở công an xã Gia Miễn, huyện Văn Lãng</t>
  </si>
  <si>
    <t>Trụ sở công an xã Hội Hoan, huyện Văn Lãng</t>
  </si>
  <si>
    <t>San lấp mặt bằng, giải phóng mặt bằng xây dựng trụ sở Công an xã Bắc La, huyện Văn Lãng</t>
  </si>
  <si>
    <t>San lấp mặt bằng, giải phóng mặt bằng xây dựng trụ sở làm việc công an xã Tân Tác, huyện Văn Lãng</t>
  </si>
  <si>
    <t>Nước sinh hoạt tập trung thôn Khòn Búm xã Bắc Hùng, huyện Văn Lãng</t>
  </si>
  <si>
    <t>Trụ sở UBND xã Thành Hòa</t>
  </si>
  <si>
    <t>Trụ sở UBND xã  Bắc La</t>
  </si>
  <si>
    <t>Trụ sở UBND xã Hoàng Văn Thụ</t>
  </si>
  <si>
    <t>Cải tạo, sửa chữa một số hạng mục trụ sở làm việc Phòng Tài nguyên và Môi trường huyện Văn Lãng</t>
  </si>
  <si>
    <t>Trụ sở làm việc Ban tiếp công dân huyện, Trung tâm phát triển quỹ đất và một số tổ chức hội huyện Văn Lãng</t>
  </si>
  <si>
    <t>Cải tạo, sửa chữa Trụ sở UBND huyện Văn Lãng</t>
  </si>
  <si>
    <t>Cải tạo, sửa chữa một số hạng mục trụ sở làm việc Huyện ủy Văn Lãng</t>
  </si>
  <si>
    <t>Cải tạo sửa chữa Trụ sở làm việc Ban CHQS và UBND xã Thụy Hùng</t>
  </si>
  <si>
    <t>Cải tạo, sửa chữa trụ sở làm việc Huyện ủy Văn Lãng</t>
  </si>
  <si>
    <t>Nước sinh hoạt tập trung xã Tân Minh</t>
  </si>
  <si>
    <t>Nước sinh hoạt tập trung xã Đào Viên</t>
  </si>
  <si>
    <t>Đường GTNT Bản Tét - Phạc Giàng, xã Hùng Việt</t>
  </si>
  <si>
    <t>Đường GTNT Xe Lán - Bản Ca (Giai đoạn 2)</t>
  </si>
  <si>
    <t>Đường GTNT UBND xã - Bản Pùng, Đào Viên</t>
  </si>
  <si>
    <t>Đường GTNT thôn Khuổi Vai, xã Đề Thám</t>
  </si>
  <si>
    <t>Đường GTNT thôn Bản Piềng, xã Hùng Sơn</t>
  </si>
  <si>
    <t>Đường GTNT thôn Bản Pìoong, xã Hùng Sơn</t>
  </si>
  <si>
    <t>Cầu Pác Cáp (thôn Kéo Danh), xã Cao Minh</t>
  </si>
  <si>
    <t>Đường GTNT thôn Bản Chang, xã Đội cấn</t>
  </si>
  <si>
    <t>Đường GTNT thôn Bản Dỉ, xã Quốc Khánh</t>
  </si>
  <si>
    <t>Đường GTNT thôn Lũng Tòong, xã Quốc Khánh</t>
  </si>
  <si>
    <t>Đường GTNT từ ĐT229 đến cuối thôn Kéo Phấy, xã Quốc Việt</t>
  </si>
  <si>
    <t>Đường GTNT thôn 1, xã Kháng Chiến</t>
  </si>
  <si>
    <t>Đường từ Bản Nằm - thôn 2, xã Kháng Chiến</t>
  </si>
  <si>
    <t>Đường đến trung tâm xã Khánh Long</t>
  </si>
  <si>
    <t>Đường GTNT Xe Lán - Bản Ca</t>
  </si>
  <si>
    <t>Đường đến trung tâm xã Đào Viên</t>
  </si>
  <si>
    <t>Đường liên xã từ thôn Bản Kìa xã Hội Hoan đến thôn Nà Pục, xã Bắc La, huyện Văn Lãng</t>
  </si>
  <si>
    <t>Cải tạo, sửa chữa Trạm y tế xã Tân Tiến</t>
  </si>
  <si>
    <t>Công trình nước sinh hoạt tập trung thôn Nặm Hép</t>
  </si>
  <si>
    <t>8019622</t>
  </si>
  <si>
    <t>Nước sinh hoạt tập trung thôn Nà Phân, xã Thanh Long</t>
  </si>
  <si>
    <t>Nước sinh hoạt tập trung xóm Hát Hút, thôn Pác Ca, xã Thành Hòa, huyện Văn Lãng</t>
  </si>
  <si>
    <t>Trường Mầm non xã Hoàng Việt</t>
  </si>
  <si>
    <t>Cải tạo, sửa chữa Trường Mầm non xã Tân  Mỹ</t>
  </si>
  <si>
    <t>Bổ sung CSVC Trường Mầm non xã Thanh Long  (Điểm trường Chính)</t>
  </si>
  <si>
    <t>Cải tạo, sửa chữa Trường Tiểu học xã Tân Mỹ</t>
  </si>
  <si>
    <t>Bổ sung CSVC Trường PTDTBT TH xã Thanh Long (Điểm trường Pò Hén)</t>
  </si>
  <si>
    <t>Bổ sung CSVC Trường PTDTBT TH xã Thanh Long (Điểm trường Chính)</t>
  </si>
  <si>
    <t>7918105</t>
  </si>
  <si>
    <t>Trạm y tế xã Hoàng Văn Thụ</t>
  </si>
  <si>
    <t>Nhà văn hóa xã Hồng Thái</t>
  </si>
  <si>
    <t>Sân thể thao Hồng Thái (Vừa có 161, vừa có 221)</t>
  </si>
  <si>
    <t>Nước sinh soạt tập trung thôn Nà Tồng (Vừa có 283, vừa có 311)</t>
  </si>
  <si>
    <t>Nâng cấp mặt đường BTXM Pác Sàng - Nà Giáp ( GĐ III ) xã Hồng Thái</t>
  </si>
  <si>
    <t>Cải tạo sửa chữa nền đường Nà Danh-Nà Lẹng xã Hồng Thái</t>
  </si>
  <si>
    <t>Cải tạo sửa chữa nền đường Nà Càng-Cốc Sâu, xã Hồng Thái</t>
  </si>
  <si>
    <t>Cải tạo sửa chữa nền đường Nà Lẹng - Quảng Pải xã Hồng Thái</t>
  </si>
  <si>
    <t>Cải tạo sửa chữa nền đường Lũng Mười - Nà Tao xã Hồng Thái</t>
  </si>
  <si>
    <t>Đường BTXM thôn Bản Nhùng xã Hồng Thái</t>
  </si>
  <si>
    <t>Đường giao thông nông thôn Bản Gioong - Khun Sâu</t>
  </si>
  <si>
    <t>Đường giao thôn nông thôn Nà Mần</t>
  </si>
  <si>
    <t>Cải tạo nâng cấp mặt đường BTXM Manh Dưới - UBND xã Trùng Khánh</t>
  </si>
  <si>
    <t>Nâng cấp mặt đường BTXM Khun Chặm - Khun Lỳ</t>
  </si>
  <si>
    <t>Cải tạo, nâng cấp mặt đường BTXM Bản Manh - Nà Sla</t>
  </si>
  <si>
    <t>7946586</t>
  </si>
  <si>
    <t>Cải tạo, nâng cấp mặt đường BTXM Đông Slấn - UBND xã</t>
  </si>
  <si>
    <t>7950187</t>
  </si>
  <si>
    <t>Cải tạo, nâng cấp mặt đường BTXM Pò Hà - Bản Cháu</t>
  </si>
  <si>
    <t>Cải tạo hệ thống điện Tân Mỹ (giai đoạn II)</t>
  </si>
  <si>
    <t>Cải tạo hệ thống điện Tân Mỹ (giai đoạn III)</t>
  </si>
  <si>
    <t>Trường MN xã Chí Minh</t>
  </si>
  <si>
    <t>Cải tạo, mở rộng Trường MN NT Quốc Khánh</t>
  </si>
  <si>
    <t>XD nhà đa năng Trường THCS Quốc Khánh</t>
  </si>
  <si>
    <t>Nhà Văn hóa xã Quốc Khánh</t>
  </si>
  <si>
    <t>Sửa chữa đập, kiên cố hóa mương Co Khảo-Kéo Tò (Từ 283 chuyển sang 311)</t>
  </si>
  <si>
    <t>Xây dựng ngầm tràn thôn Manh dưới (Từ 292 chuyển sang 338)</t>
  </si>
  <si>
    <t>Cải tạo, mở rộng đường từ Quốc lộ 4A đến sân lễ hội Bủng Kham </t>
  </si>
  <si>
    <t>Cải tạo sửa chữa, nâng cấp Trường TH xã Đề Thám</t>
  </si>
  <si>
    <t>Nước sinh hoạt tập trung xã Khánh Long</t>
  </si>
  <si>
    <t>Bổ sung CSVC Trường tiểu học xã Tân Tác (vừa có mã 10514, vừa có mã 10515)</t>
  </si>
  <si>
    <t>8043557</t>
  </si>
  <si>
    <t>Cải tạo, sửa chữa trạm y tế xã Bắc La</t>
  </si>
  <si>
    <t>Cải tạo, sửa chữa trạm y tế xã Hội Hoan</t>
  </si>
  <si>
    <t>8078727</t>
  </si>
  <si>
    <t>Nhà văn hóa xã Gia Miễn</t>
  </si>
  <si>
    <t>8078726</t>
  </si>
  <si>
    <t>Nhà văn hóa xã Thụy Hùng</t>
  </si>
  <si>
    <t>Công trình nước sinh hoạt  tập trung Mạy Hốc – Bản Phầm, thôn Phai Nà</t>
  </si>
  <si>
    <t>Nước sinh hoạt tập trung thôn Nà Vạc, xã Thanh Long</t>
  </si>
  <si>
    <t>Xây dựng đập và kiên cố hóa mương Ngù Háu, thôn Nà Vạc</t>
  </si>
  <si>
    <t>Đường GTNT Bản Tao - Cỏong Luông, xã Đào Viên</t>
  </si>
  <si>
    <t>Ngầm Nà Sluồng, xã Đoàn Kết</t>
  </si>
  <si>
    <t>Đường GTNT thôn Nà Slản - Kéo Lạ, thôn  Quyết Thắng, xã Đoàn Kết</t>
  </si>
  <si>
    <t>Đường GTNT Khuổi Hai - Nhất Tiến, xã Khánh Long</t>
  </si>
  <si>
    <t>Đường GTNT thôn Phia Khao, xã Tân Yên (giai đoạn 2)</t>
  </si>
  <si>
    <t>Cầu Pắc Mán, thôn Khuổi Phụ</t>
  </si>
  <si>
    <t>Cầu Pắc Sướng, thôn Khuổi Phụ</t>
  </si>
  <si>
    <t>Đường từ thôn 1 - thôn 6 (Pò Loi - Bản Tấp), xã Kháng Chiên</t>
  </si>
  <si>
    <t>Đường GTNT thôn Nà Đeng (thôn Pác Đeng cũ), xã Tân Yên</t>
  </si>
  <si>
    <t>Cầu Pác Vai, thôn Khuổi Vai, xã Cao minh</t>
  </si>
  <si>
    <t>Đường GTNT Nà Háo - Khuổi Sliêng, xã Tân Tiến</t>
  </si>
  <si>
    <t>Đường GTNT từ UBND xã - nhà văn hóa thôn Đông Sào, xã Vĩnh Tiến</t>
  </si>
  <si>
    <t>Đường ĐH.01 - Khuổi Kìn, thôn Khuổi Kìn</t>
  </si>
  <si>
    <t>Đường GTNT thôn Phia Khao, xã Tân Yên</t>
  </si>
  <si>
    <t>Đường GTNT Pác Phụ (Khuổi Phụ), xã Khánh Long</t>
  </si>
  <si>
    <t>Đường GTNT Khuổi Khuông</t>
  </si>
  <si>
    <t>7980561</t>
  </si>
  <si>
    <t>Nâng cấp mặt đường BTXM thôn Thống Nhất - Tiên Phong</t>
  </si>
  <si>
    <t>8019372</t>
  </si>
  <si>
    <t>Mở mới đường Bản Tăm - Khun Dương (GĐ2), xã Tân Tác</t>
  </si>
  <si>
    <t>8084279</t>
  </si>
  <si>
    <t>Cải tạo, sửa chữa nền đường Co Tào - Bản Bẻng, xã Hội Hoan</t>
  </si>
  <si>
    <t>Đường BTXM Kéo Sla - Khuổi Hoi, xã Bắc La</t>
  </si>
  <si>
    <t>8081826</t>
  </si>
  <si>
    <t>Đường BTXM thôn Trung Thành, xã Thành Hòa</t>
  </si>
  <si>
    <t>8077898</t>
  </si>
  <si>
    <t>Nâng cấp mặt đường BTXM Còn Luông - Khun Phung (GĐ 2), xã Nhạc Kỳ</t>
  </si>
  <si>
    <t>Đường BTXM Bản Cấn - Bản Tăm, xã Tân Tác</t>
  </si>
  <si>
    <t>Đường BTXM Cúc Lùng - Bản Mới, xã Thụy Hùng</t>
  </si>
  <si>
    <t>Nâng cấp mặt đường BTXM Bản Cáp – Mạy Sao (GĐ 3)</t>
  </si>
  <si>
    <t>Mở mới đường Bản Mìn – Bản Đon – Tà Phảng (GĐ 2)</t>
  </si>
  <si>
    <t>Nâng cấp mặt đường BTXM Pác Bó – Nà Tao (GĐ IV)</t>
  </si>
  <si>
    <t>Nâng cấp mặt đường BTXM thôn Pò Củi (GĐ 3)</t>
  </si>
  <si>
    <t>8134268</t>
  </si>
  <si>
    <t>Đường BTXM thôn Nà Sòm xã Bắc La</t>
  </si>
  <si>
    <t>8148608</t>
  </si>
  <si>
    <t>Đường BTXM thôn Pò Mánh xã Gia Miễn</t>
  </si>
  <si>
    <t>8136951</t>
  </si>
  <si>
    <t>Đường BTXM Còn Luông - Pá Đa xã Nhạc Kỳ (giai đoạn 2)</t>
  </si>
  <si>
    <t>8136950</t>
  </si>
  <si>
    <t>Nâng cấp mặt đường BTXM Khuổi Toọc xã Hội Hoan (giai đoạn 3)</t>
  </si>
  <si>
    <t>Đường liên thôn Nà So - Nà Luông xã Thụy Hùng</t>
  </si>
  <si>
    <t>Cải tạo, sửa chữa nền đường Còn Luông – Khun Phung, huyện Văn Lãng</t>
  </si>
  <si>
    <t>7984591</t>
  </si>
  <si>
    <t>Nâng cấp mặt đường BTXM Khuổi Toọc (GĐ2)</t>
  </si>
  <si>
    <t>8018125</t>
  </si>
  <si>
    <t>Nâng cấp mặt đường BTXM Nà So - Nà Luông, xã Thụy Hùng đến Thôn Pác Cú,  xã Thanh Long</t>
  </si>
  <si>
    <t>7979509</t>
  </si>
  <si>
    <t>Nâng cấp mặt đường BTXM Còn Luông-Pá Đa</t>
  </si>
  <si>
    <t>'8015458</t>
  </si>
  <si>
    <t>Cải tạo sửa chữa nền đường vào thôn Khuổi Toọc, xã Hội Hoan</t>
  </si>
  <si>
    <t>8078494</t>
  </si>
  <si>
    <t>Cải tạo, sửa chữa nền đường Pác Phạ - Bản Phạ, thôn Nà Luông, xã Tân Tác</t>
  </si>
  <si>
    <t>Cải tạo đường dây 0,4 Kv xã Gia Miễn</t>
  </si>
  <si>
    <t>Phai Nà Tàng, thôn Bản Piềng, xã Trung Thành</t>
  </si>
  <si>
    <t>Cải tạo, sửa chữa Trạm y tế xã Hùng Việt</t>
  </si>
  <si>
    <t>Cải tạo, sửa chữa chợ Áng Mò, xã Tân Tiến</t>
  </si>
  <si>
    <t>Bổ sung CSVC Trường MN Thụy Hùng (Trên TABMIS đang là 10516, mã ngành 341, đã chuyển nguồn)</t>
  </si>
  <si>
    <t>Bổ sung CSVC Trường Mầm non xã Nhạc Kỳ</t>
  </si>
  <si>
    <t>Trường PTDTBT TH, THCS Tân Yên</t>
  </si>
  <si>
    <t>Bổ sung cơ sở vật chất Trường Tiểu học xã Tân Tác</t>
  </si>
  <si>
    <t>Bổ sung cơ sở vật chất Trường TH&amp;THCS xã Thụy Hùng (điểm trường Pác Cáy), huyện Văn Lãng</t>
  </si>
  <si>
    <t>Bổ sung CSVC Trường PTDTBT THCS xã Hồng Thái</t>
  </si>
  <si>
    <t>Trường THCS Kim Đồng (Chuyển từ 309 sang 073)</t>
  </si>
  <si>
    <t>Trường PTDTBT TH, THCS Trung Thành</t>
  </si>
  <si>
    <t>Trường PTDTBT TH, THCS Đoàn Kết</t>
  </si>
  <si>
    <t>Trường PTDTBT TH, THCS Khánh Long</t>
  </si>
  <si>
    <t>Trường PTDTBT TH, THCS Cao Minh</t>
  </si>
  <si>
    <t>Trường PTDTBT TH, THCS Bắc Ái 1</t>
  </si>
  <si>
    <t>Trường PTDTBT TH, THCS Bắc Ái 2</t>
  </si>
  <si>
    <t>Trường PTDTBT TH, THCS Vĩnh Tiến</t>
  </si>
  <si>
    <t>Trường PTDTBT TH&amp;THCS Chí Minh</t>
  </si>
  <si>
    <t>Trường TH Đào Viên</t>
  </si>
  <si>
    <t>Trường THCS Đào Viên</t>
  </si>
  <si>
    <t>Trường TH Tân Tiến</t>
  </si>
  <si>
    <t>Trường THCS Tân Tiến</t>
  </si>
  <si>
    <t>Trường TH&amp;THCS Hùng Việt</t>
  </si>
  <si>
    <t>Trường TH, THCS xã Chí Minh</t>
  </si>
  <si>
    <t>Trường PTDTBT TH, THCS Bắc Ái II</t>
  </si>
  <si>
    <t xml:space="preserve">Trường PTDTBT TH, THCS Đoàn Kết </t>
  </si>
  <si>
    <t>Mở rộng Trường MN xã Tân Minh</t>
  </si>
  <si>
    <t>8018596</t>
  </si>
  <si>
    <t>Bổ sung CSVC Trường Mầm non xã Thanh Long  (Điểm trường Pò Hén)</t>
  </si>
  <si>
    <t>8084277</t>
  </si>
  <si>
    <t>Cải tạo, sửa chữa trường Mầm non xã  Bắc Việt</t>
  </si>
  <si>
    <t xml:space="preserve">Mở rộng Trường PTDTBT TH, THCS xã Chí Minh </t>
  </si>
  <si>
    <t>Cải tạo, sửa chữa trường TH và THCS xã Trùng Khánh (điểm trường Bản Pẻn)</t>
  </si>
  <si>
    <t>7819414</t>
  </si>
  <si>
    <t>Nhà văn hóa xã Tân Mỹ</t>
  </si>
  <si>
    <t>7899498</t>
  </si>
  <si>
    <t>Xây dựng sân thể thao xã Tân Mỹ</t>
  </si>
  <si>
    <t>Đường GTNT từ NVH Nà Pò – Pò Lạn, xã Quốc Việt</t>
  </si>
  <si>
    <t>Đường GTNT và ngầm tràn thôn Phiêng Mò (đường đến trung tâm thôn)</t>
  </si>
  <si>
    <t>ĐH.229 Cầu Nà Ca – NVH Nà Dài, xã Quốc Việt</t>
  </si>
  <si>
    <t>ĐH.02 Pò Mặn, xã Quốc Việt</t>
  </si>
  <si>
    <t>Đường GTNT từ NVH Nà Sáng – Bản Xỏm, xã Quốc Việt</t>
  </si>
  <si>
    <t>Đường GTNT từ NVH Nà Dài – Pò Chả, xã Quốc Việt</t>
  </si>
  <si>
    <t xml:space="preserve">Đường GTNT từ NVH Pác Vạt – Háng Cáu, xã Quốc Việt </t>
  </si>
  <si>
    <t>Đường GTNT từ ĐT229 đến NVH cũ thôn Kéo Phấy</t>
  </si>
  <si>
    <t>Đường GTNT cầu Nà Ca – Pò Lầu thôn Nà Dài</t>
  </si>
  <si>
    <t>Đường GTNT Cốc Pục – Nà Đao thôn Nà Dài</t>
  </si>
  <si>
    <t>Đường GTNT Phiêng Lẹng – Búm Quang thôn Nà Pò</t>
  </si>
  <si>
    <t>Đường GTNT Phiêng Mân – cuối thôn Háng Cáu</t>
  </si>
  <si>
    <t>Nâng cấp mặt đường BTXM Khun  Lỳ - Khun Đẩy</t>
  </si>
  <si>
    <t>Cải tạo, sửa chữa nền đường Khun Gioong – Nà Lừa xã Bắc Việt, huyện Văn Lãng</t>
  </si>
  <si>
    <t>Xóa công tơ điện tổng Nà Nạ (Pác Vạt), xã Quốc Việt</t>
  </si>
  <si>
    <t>Cải tạo lưới điện hạ thế chưa đạt tiêu chí 4.1 tại các trạm biến áp Nà Ca, Bình Độ, Cốc Muống, UBND Quốc Việt, Nà Pò</t>
  </si>
  <si>
    <t>Xây dựng Trụ sở UBND xã Chí Minh</t>
  </si>
  <si>
    <t>Xây dựng Nhà văn hóa xã Chí Minh</t>
  </si>
  <si>
    <t>Xây dựng Trụ sở UBND xã Kháng Chiến</t>
  </si>
  <si>
    <t>Cải tạo, sửa chữa Trường THCS xã Kháng Chiến</t>
  </si>
  <si>
    <t>Cải tạo, sửa chữa Trường mầm non xã Quốc Việt</t>
  </si>
  <si>
    <t>Cải tạo, sửa chữa Trường Tiểu học xã Quốc Việt.</t>
  </si>
  <si>
    <t>Cải tạo nâng cấp trường THCS và THPT Bình Độ xã Quốc Việt</t>
  </si>
  <si>
    <t>Cải tạo, sửa chữa trạm y tế xã Quốc Việt</t>
  </si>
  <si>
    <t>Cải tạo, nâng cấp chợ Bình Độ, xã Quốc Việt</t>
  </si>
  <si>
    <t>Bổ sung hạng mục Trường MN Chi Lăng</t>
  </si>
  <si>
    <t>Bổ sung hạng mục Trường TH Chi Lăng</t>
  </si>
  <si>
    <t>Bổ sung hạng mục Trường THCS Chi Lăng</t>
  </si>
  <si>
    <t>Nhà văn hóa xã Kháng Chiến</t>
  </si>
  <si>
    <t>Cải tạo, nâng cấp Trường TH xã Kháng Chiến</t>
  </si>
  <si>
    <t>San ủi, GPMB Trụ sở UBND xã Chí Minh</t>
  </si>
  <si>
    <t>Trường Mầm non xã Quan Sơn</t>
  </si>
  <si>
    <t>Xây dựng 02 phòng học điểm trường Làng Thượng, Trường Mầm non xã Quan Sơn</t>
  </si>
  <si>
    <t>Cải tạo, sửa chữa Trường THCS xã Quan Sơn</t>
  </si>
  <si>
    <t>Đầu tư cơ sở vật chất Trường Tiểu học xã Quan Sơn (Điểm trường chính)</t>
  </si>
  <si>
    <t xml:space="preserve">Xây dựng nhà lớp học và phòng chờ điểm trường Làng Thượng, Trường Tiểu học xã Quan Sơn </t>
  </si>
  <si>
    <t>Trường Mầm non xã Thượng Cường và 01 phòng học điểm trường Tồng Nọt</t>
  </si>
  <si>
    <t>Trường TH&amp;THCS xã Thượng Cường</t>
  </si>
  <si>
    <t xml:space="preserve">Phân trường Tồng Nọt, Trường TH&amp;THCS xã Thượng Cường </t>
  </si>
  <si>
    <t>Đầu tư cơ sở vật chất Trường Mầm non Bình Minh, thị trấn Đồng Mỏ</t>
  </si>
  <si>
    <t>Trường TH xã Chi Lăng</t>
  </si>
  <si>
    <t xml:space="preserve">Trường THCS xã Chi Lăng </t>
  </si>
  <si>
    <t>Trường Trung học cơ sở Quang Lang</t>
  </si>
  <si>
    <t>Trường Tiểu học và Trung học cơ sở Mỏ Đá</t>
  </si>
  <si>
    <t>Trường Mầm non xã Chi Lăng</t>
  </si>
  <si>
    <t>Trường Mầm non Vĩnh Thịnh</t>
  </si>
  <si>
    <t>Trường Mầm non xã Đồng Tân, huyện Hữu Lũng</t>
  </si>
  <si>
    <t>Nhà 08 phòng học Trường Tiểu học 2 thị trấn Hữu Lũng, huyện Hữu Lũng</t>
  </si>
  <si>
    <t>Trường Tiểu học 2 xã Minh Sơn, huyện Hữu Lũng</t>
  </si>
  <si>
    <t>Trường THCS xã Cai Kinh</t>
  </si>
  <si>
    <t>Trường Tiểu học II thị trấn Hữu Lũng, huyện Hữu Lũng</t>
  </si>
  <si>
    <t>Dự án đầu tư xây dựng, cải tạo Trạm Y tế tuyến xã trên địa bàn huyện Chi Lăng</t>
  </si>
  <si>
    <t>Trạm Y tế thị trấn Hữu Lũng</t>
  </si>
  <si>
    <t>Xây dựng nhà văn hoá xã Quan Sơn</t>
  </si>
  <si>
    <t>Nhà văn hoá xã Thượng Cường</t>
  </si>
  <si>
    <t>Đường liên thôn Làng Bu 1 - Co Lái - Bắc Phiềng</t>
  </si>
  <si>
    <t>Chợ nông sản và khu dân cư thị trấn Chi Lăng, huyện Chi Lăng (giai đoạn 2)</t>
  </si>
  <si>
    <t>Bê tông tuyến đường liên thôn Chợ Hoàng (Thượng Cương)-Phai xá (Bằng mạc), huyện Chi Lăng, tỉnh Lạng Sơn</t>
  </si>
  <si>
    <t>Chợ nông sản và khu dân cư thị trấn Chi Lăng, huyện Chi Lăng (Hạng mục: Nhà chợ nông sản)</t>
  </si>
  <si>
    <t>Bê tông tuyến đường liên thôn từ UBND xã Y Tịch - Na Cà, xã Y Tịch</t>
  </si>
  <si>
    <t>Trụ sở UBND xã Quan Sơn</t>
  </si>
  <si>
    <t>Bê tông tuyến đường Làng Hăng, xã Quan Sơn</t>
  </si>
  <si>
    <t>Đường liên thôn Khòn Sâu - Lũng Ca -Lũng Luông, xã Thượng Cường</t>
  </si>
  <si>
    <t>Đường trục xã Tồng Nọt - Nà Nưa - Lũng Tắng, Thượng Cường</t>
  </si>
  <si>
    <t>Cung cấp cống hỗ trợ làm đường giao thông nông thôn</t>
  </si>
  <si>
    <t>Cải tạo, nâng cấp tuyến đường ĐH 89</t>
  </si>
  <si>
    <t xml:space="preserve">Đường trục xã thôn Quán Bầu - thôn Ga, xã Chi Lăng </t>
  </si>
  <si>
    <t>Bê tông hóa tuyến đường GTNT thôn Suối Mỏ, xã Hữu Kiên</t>
  </si>
  <si>
    <t>Bê tông hóa tuyến đường Khun Thà, thôn Làng Bu, xã Lâm Sơn</t>
  </si>
  <si>
    <t>Cải tạo, sửa chữa Trụ sở UBND huyện</t>
  </si>
  <si>
    <t>Cải tạo, nâng cấp đường thôn Ga, đoạn từ Quốc lộ 1 đến Ga Chi Lăng xã Chi Lăng</t>
  </si>
  <si>
    <t>Cải tạo, sửa chữa di tích lịch sử Nhà trưng bày Chiến thắng Chi Lăng</t>
  </si>
  <si>
    <t>Đường bê tông Mè Thình, xã Hữu Kiên</t>
  </si>
  <si>
    <t>Cải tạo, sửa chữa trụ sở UBND xã Nhân Lý</t>
  </si>
  <si>
    <t>Cải tạo, sửa chữa trụ sở UBND xã Bằng Hữu</t>
  </si>
  <si>
    <t>Đường Làng Tuống – Làng Giao, xã Bằng Hữu</t>
  </si>
  <si>
    <t>Đường Nà Lai – Nà Tẻng, xã Vạn Linh</t>
  </si>
  <si>
    <t>Lập kế hoạch sử dụng đất năm 2024 huyện Chi Lăng, tỉnh Lạng Sơn</t>
  </si>
  <si>
    <t>Xây dựng phòng tiếp công dân và nhà bếp UBND xã Liên Sơn</t>
  </si>
  <si>
    <t xml:space="preserve">Trạm Y tế xã Quan Sơn (cũ), huyện Chi Lăng </t>
  </si>
  <si>
    <t>Xây dựng bộ phận tiếp nhận và trả kết quả huyện Chi Lăng</t>
  </si>
  <si>
    <t>Trụ sở UBND xã Hữu Kiên</t>
  </si>
  <si>
    <t>Cầu Làng Ngũa</t>
  </si>
  <si>
    <t>Cải tạo, nâng cấp tuyến đường ĐH 88</t>
  </si>
  <si>
    <t>Sửa chữa tuyến đường trục thôn Làng Mỏ, đoạn từ Quốc lộ 1 vào Đình Làng Mỏ, huyện Chi Lăng</t>
  </si>
  <si>
    <t>Cải tạo, sửa chữa nhà Trưng bày chiến thắng Chi Lăng</t>
  </si>
  <si>
    <t>Hỗ trợ cải tạo lưới điện hạ áp nông thôn 0,4KV xã Nhân Lý năm 2023</t>
  </si>
  <si>
    <t>Sửa chữa, cải tạo Trung tâm y tế huyện Chi Lăng; Hạng mục Hệ thống thu gom đường nước thải sinh hoạt</t>
  </si>
  <si>
    <t>Sửa chữa cục bộ nền, mặt đường và cải tạo hệ thống thoát nước đoạn Km0-Km5 đường huyện ĐH.89(Bằng Mạc-Bằng Hữu)</t>
  </si>
  <si>
    <t>Mương Nà Hoàng</t>
  </si>
  <si>
    <t>Mương Lân Tát</t>
  </si>
  <si>
    <t>Khu dân Cư Tân Mỹ I</t>
  </si>
  <si>
    <t>Cải tạo, nâng cấp đường ĐH95 từ đường 242 đến đường rẽ vào trụ sở UBND xã Minh Hòa</t>
  </si>
  <si>
    <t>Vỉa hè đường Chi Lăng (đoạn từ đầu cầu đến ngã tư Bưu điện), huyện Hữu Lũng</t>
  </si>
  <si>
    <t>Nâng cấp, cải tạo tuyến đường ĐH.98 (Đồng Lai - Gốc Hồng) giai đoạn 2</t>
  </si>
  <si>
    <t>Nâng cấp, cải tạo tuyến đường Ba Nàng, Đồng Bến, Đá Đỏ xã Cai Kinh</t>
  </si>
  <si>
    <t>Nâng cấp, cải tạo tuyến đường Khu En – Khu Ngòi Na, thị trấn Hữu Lũng, huyện Hữu Lũng</t>
  </si>
  <si>
    <t>Quy hoạch chi tiết khu tái định cư, dân cư xã Hồ Sơn và xã Hòa Thắng, huyện Hữu Lũng, tỉnh Lạng Sơn, tỷ lệ 1/500</t>
  </si>
  <si>
    <t>Đầu tư Hạ tầng kỹ thuật khu đất đấu giá quyền sử dụng đất trường Mầm non Lâm Trường cũ, thị trấn Hữu Lũng, huyện Hữu Lũng</t>
  </si>
  <si>
    <t>Đầu tư Hạ tầng kỹ thuật khu đất ACC 78 xã Sơn Hà, huyện Hữu Lũng</t>
  </si>
  <si>
    <t>Đầu tư Hạ tầng kỹ thuật khu đất đấu giá quyền sử dụng đất điểm dân cư xã Cai Kinh (UBND xã Cai Kinh cũ), huyện Hữu Lũng</t>
  </si>
  <si>
    <t>Ngầm tràn Ngôi sao Hoàng Mai - Minh Lễ tại xã Minh Tiến, huyện Hữu Lũng</t>
  </si>
  <si>
    <t>Trụ sở UBND xã Hòa Lạc</t>
  </si>
  <si>
    <t>Trụ sở UBND xã Đồng Tân</t>
  </si>
  <si>
    <t>Cải tạo sửa chữa Trung tâm bồi dưỡng Chính trị huyện Hữu Lũng</t>
  </si>
  <si>
    <t>Nhà đoàn thể xã Hồ Sơn</t>
  </si>
  <si>
    <t>Xây mới khu nhà đa năng Huyện ủy</t>
  </si>
  <si>
    <t>Cải tạo Nhà để xe, nhà kho lưu trữ và nhà tạp vụ UBND huyện</t>
  </si>
  <si>
    <t>Nâng cấp trụ sở UBND thị trấn Hữu Lũng, huyện Hữu Lũng</t>
  </si>
  <si>
    <t>Nhà đoàn thể UBND xã Thanh Sơn, huyện Hữu Lũng</t>
  </si>
  <si>
    <t>Trường TH xã Bắc Thủy (Điểm trường Rạng Đông)</t>
  </si>
  <si>
    <t>Trường PTDTBT THCS xã Hữu Kiên</t>
  </si>
  <si>
    <t>Trường THCS xã Bắc Thuỷ</t>
  </si>
  <si>
    <t>Đầu tư cơ sở vật chất Trường THCS xã Vân Thủy</t>
  </si>
  <si>
    <t>Trường PTDTBT Tiểu học 1 xã Hữu Kiên</t>
  </si>
  <si>
    <t>Trường Mầm non xã Bắc Thuỷ</t>
  </si>
  <si>
    <t>Trường PTDTBT THCS xã Vân An</t>
  </si>
  <si>
    <t xml:space="preserve">Trường MN xã Chiến Thắng </t>
  </si>
  <si>
    <t>Đầu tư cơ sở vật chất Trường TH xã Chiến Thắng</t>
  </si>
  <si>
    <t>Trường Mầm non xã Vân An</t>
  </si>
  <si>
    <t>Trường Mầm non xã Bằng Hữu</t>
  </si>
  <si>
    <t>Trường Tiểu học và Trung học cơ sở xã Liên Sơn</t>
  </si>
  <si>
    <t>Trường TH&amp;THCS xã Yên Sơn, huyện Hữu Lũng</t>
  </si>
  <si>
    <t>Xây mới 16 phòng học trường TH&amp;THCS xã Thanh Sơn, huyện Hữu Lũng</t>
  </si>
  <si>
    <t>Xây dựng Nhà vệ sinh và các hạng mục phụ trợ khác Trường PTDTBT Tiểu học 1 và Trường PTDTBT THCS 1 xã Thiện Tân, huyện Hữu Lũng</t>
  </si>
  <si>
    <t>Xây dựng Nhà vệ sinh và các hạng mục phụ trợ Trường PTDTBT Tiểu học 2 và Trường PTDTBT THCS 2 xã Thiện Tân, huyện Hữu Lũng</t>
  </si>
  <si>
    <t>Trường THCS xã Yên Bình, huyện Hữu Lũng</t>
  </si>
  <si>
    <t>Cải tạo phòng Công vụ giáo viên và hạng mục phụ trợ trường THCS xã Hữu Liên, huyện Hữu Lũng</t>
  </si>
  <si>
    <t>Nhà văn hóa xã Vân Thủy</t>
  </si>
  <si>
    <t>Nhà văn hóa xã Chiến Thắng</t>
  </si>
  <si>
    <t>Đường Bản Dù - Tình Lùng, xã Vân Thủy</t>
  </si>
  <si>
    <t>Đường Kéo Phầy - Pá Tào, xã Bằng Hữu</t>
  </si>
  <si>
    <t>Đường Cô Mìn - Nà Cải, xã Chiến Thắng</t>
  </si>
  <si>
    <t>Mở mới đường từ nhà văn hóa thôn Khuối Kháo đến phân trường Tiểu học</t>
  </si>
  <si>
    <t>Cấp nước sinh hoạt tập trung thôn Nà Pất, xã Vân Thuỷ</t>
  </si>
  <si>
    <t>Cải tạo, sửa chữa, nâng cấp chợ xã Hữu Kiên</t>
  </si>
  <si>
    <t>Cải tạo, sửa chữa, nâng cấp Trạm y tế xã Vân Thuỷ</t>
  </si>
  <si>
    <t>Đường bê tông Co Hương, xã Hữu Kiên</t>
  </si>
  <si>
    <t>Bê tông hóa tuyến đường Hợp đường, Liên Sơn - Trung Khìm, thôn Hợp Nhất xã Lâm Sơn</t>
  </si>
  <si>
    <t>Nâng cấp, cải tạo tuyến đường huyện ĐH91 đoạn từ Km7+392 đến Km13+300</t>
  </si>
  <si>
    <t>Bê tông hóa đường Chiến Thắng - Hố Mười, xã Hòa Sơn, huyện Hữu Lũng</t>
  </si>
  <si>
    <t>Đèn led năng lượng mặt trời điểm du lịch cộng đồng, xã Hữu Liên, huyện Hữu Lũng, tỉnh Lạng Sơn</t>
  </si>
  <si>
    <t>Chợ xã Hữu Liên</t>
  </si>
  <si>
    <t>Trường Mầm non xã Yên Thịnh</t>
  </si>
  <si>
    <t>Trường Mầm non xã Quyết Thắng</t>
  </si>
  <si>
    <t>Trường Tiểu học xã Yên Thịnh</t>
  </si>
  <si>
    <t>Trường Tiểu học xã Quyết Thắng, huyện Hữu Lũng</t>
  </si>
  <si>
    <t>Trường TH&amp;THCS xã Hòa Thắng, huyện Hữu Lũng</t>
  </si>
  <si>
    <t>Trường Tiểu học 1 xã Hòa Thắng, huyện Hữu Lũng</t>
  </si>
  <si>
    <t>Xây dựng Nhà 03 phòng học điểm trường Đất Đỏ, Trường Tiểu học 1 xã Hòa Thắng, huyện Hữu Lũng</t>
  </si>
  <si>
    <t>Trường THCS 1 xã Hòa Thắng, huyện Hữu Lũng</t>
  </si>
  <si>
    <t>Xây dựng nhà làm việc ban giám hiệu Trường THCS xã Quyết Thắng, huyện Hữu Lũng</t>
  </si>
  <si>
    <t>Trạm y tế xã Yên Thịnh</t>
  </si>
  <si>
    <t>Nhà văn hóa xã Hòa Thắng, huyện Hữu Lũng</t>
  </si>
  <si>
    <t>Chợ xã Quyết Thắng, huyện Hữu Lũng</t>
  </si>
  <si>
    <t>Nhà văn hóa xã Quyết Thắng, huyện Hữu Lũng</t>
  </si>
  <si>
    <t>Trường Mầm non xã Bắc Thủy (Điểm trường Rạng Đông)</t>
  </si>
  <si>
    <t>Trường TH xã Bắc Thủy (Điểm trường Khuối Kháo)</t>
  </si>
  <si>
    <t xml:space="preserve">Trường TH&amp;THCS xã Lâm Sơn </t>
  </si>
  <si>
    <t>Trường TH xã Vân An (Trường chính + Điểm trường Hồng Tân)</t>
  </si>
  <si>
    <t>Trường MN xã Vân Thủy</t>
  </si>
  <si>
    <t>Đầu tư cơ sở vật chất Trường Tiểu học xã Bằng Hữu</t>
  </si>
  <si>
    <t>Trường TH&amp;THCS xã Bằng Hữu</t>
  </si>
  <si>
    <t>Trường Mầm non xã Thanh Sơn, huyện Hữu Lũng</t>
  </si>
  <si>
    <t>Trường TH&amp;THCS xã Hữu Liên, huyện Hữu Lũng</t>
  </si>
  <si>
    <t>Trường TH&amp; THCS xã Hoà Bình, huyện Hữu Lũng</t>
  </si>
  <si>
    <t>Nhà Ban giám hiệu Trường Tiểu học &amp; THCS xã Hòa Thắng</t>
  </si>
  <si>
    <t>Xây dựng nhà vệ sinh và các hạng mục phụ trợ Trường TH&amp;THCS xã Hòa Bình, Trường Tiểu học xã Yên Bình, huyện Hữu Lũng</t>
  </si>
  <si>
    <t>Xây dựng Nhà 06 phòng học 02 tầng; Nhà 06 phòng học bộ môn + 02 phòng thư viện, thiết bị trường THCS xã Quyết Thắng</t>
  </si>
  <si>
    <t>Nhà văn hoá xã Bằng Hữu</t>
  </si>
  <si>
    <t>Mương Kéo Nọi, xã Bằng Hữu</t>
  </si>
  <si>
    <t>Đường Nà Pò - Kéo Phầy, Bằng Hữu</t>
  </si>
  <si>
    <t>Đường Suối Phầy, xã Hữu Kiên</t>
  </si>
  <si>
    <t>Đường Nà Dạ - Nà Nhì, xã Chiến Thắng</t>
  </si>
  <si>
    <t>Mương Mỏ Tuống, xã Bằng Hữu</t>
  </si>
  <si>
    <t>Mương Phai Nà, xã Bằng Hữu</t>
  </si>
  <si>
    <t>Đường Bản Lăm - Thiên Cần, xã Liên Sơn</t>
  </si>
  <si>
    <t>Đường thôn Phai Mò, xã Vân An</t>
  </si>
  <si>
    <t>Nước sạch sinh hoạt tập trung thôn Nà Dạ, xã Chiến Thắng</t>
  </si>
  <si>
    <t>Đường Nà Tình - Nà Mằn , xã Chiến Thắng</t>
  </si>
  <si>
    <t>Bê tông hóa tuyến đường Cốc Lùng - Làng Tuống, xã Bằng Mạc</t>
  </si>
  <si>
    <t>Bê tông hóa tuyến đường Hợp Đường, Chiến Thắng - Trung Khìm, Nhân Lý</t>
  </si>
  <si>
    <t>Bê tông hóa tuyến đường Cao Minh - Lũng Mắt, xã Bằng Mạc</t>
  </si>
  <si>
    <t>Bê tông hóa mặt đường thôn Cốc Lùng - Vận, xã Vân Nham</t>
  </si>
  <si>
    <t>Bê tông hóa mặt đường thôn Bản Mới - Lương, xã Vân Nham</t>
  </si>
  <si>
    <t>Nâng cấp, cải tạo tuyến đường huyện ĐH.94 đoạn từ Km0+00 đến Km5+400</t>
  </si>
  <si>
    <t>Nâng cấp, cải tạo tuyến đường huyện ĐH.93 đoạn từ đường ĐH.91 đến UBND xã Thiện Tân</t>
  </si>
  <si>
    <t>Nâng cấp, cải tạo đường huyện ĐH 93 (Đoạn từ Gốc Sau - Cây Vối xã Thiện Tân), huyện Hữu Lũng</t>
  </si>
  <si>
    <t>Nâng cấp, cải tạo tuyến đường huyện ĐH.92 đoạn từ Km1+150 đến Km6+929</t>
  </si>
  <si>
    <t>Đường thôn Rẫy, xã Quyết Thắng, huyện Hữu Lũng</t>
  </si>
  <si>
    <t>Đường thôn Trãng - Đồng Xe (GĐ2) xã Quyết Thắng, huyện Hữu Lũng</t>
  </si>
  <si>
    <t>Đường thôn Bầm, xã Quyết Thắng, huyện Hữu Lũng</t>
  </si>
  <si>
    <t>Đường thôn Bông – Rẫy xã Quyết Thắng, huyện Hữu Lũng</t>
  </si>
  <si>
    <t>Cải tạo, sửa chữa công trình nước sinh hoạt thôn Đồng Hương - Vĩnh Yên xã Hòa Bình, huyện Hữu Lũng, tỉnh Lạng Sơn</t>
  </si>
  <si>
    <t>Xây mới công trình nước sinh hoạt tập trung thôn Lán Thán xã Hòa Thắng,huyện Hữu Lũng, tỉnh Lạng Sơn</t>
  </si>
  <si>
    <t>Cải tạo, sửa chữa công trình nước sinh hoạt tập trung thôn Điển Trên xã Thanh Sơn, huyện Hữu Lũng, tỉnh Lạng Sơn</t>
  </si>
  <si>
    <t>Cải tạo, sửa chữa nước sinh hoạt tập trung thôn Mỏ Ám xã Đồng Tiến, huyện Hữu Lũng, tỉnh Lạng Sơn</t>
  </si>
  <si>
    <t>Đầu tư cơ sở vật chất Trường TH&amp;THCS xã Thượng Cường (Phân trường Đoàn Kết)</t>
  </si>
  <si>
    <t>Đầu tư cơ sở vật chất Trường Mầm non xã Thượng Cường (Phân trường Đoàn Kết)</t>
  </si>
  <si>
    <t>Trường TH xã Nhân Lý</t>
  </si>
  <si>
    <t>Trường Mầm non xã Nhân Lý</t>
  </si>
  <si>
    <t>Trường Mầm non xã Minh Tiến</t>
  </si>
  <si>
    <t>Trường Mầm non xã Yên Vượng, huyện Hữu Lũng</t>
  </si>
  <si>
    <t>Xây dựng 04 phòng chức năng trường Tiểu học 1 xã Vân Nham</t>
  </si>
  <si>
    <t>Xây dựng 04 phòng chức năng trường THCS 1 xã Vân Nham</t>
  </si>
  <si>
    <t>Trường Tiểu học 2 xã Vân Nham</t>
  </si>
  <si>
    <t>Trường TH&amp;THCS xã Minh Tiến - giai đoạn 1</t>
  </si>
  <si>
    <t>Trường TH&amp;THCS xã Minh Tiến, huyện Hữu Lũng – Giai đoạn 2</t>
  </si>
  <si>
    <t>Trường Tiểu học xã Cai Kinh, huyện Hữu Lũng</t>
  </si>
  <si>
    <t>Trường Tiểu học xã Yên Vượng, huyện Hữu Lũng</t>
  </si>
  <si>
    <t>Xây mới trạm y tế xã Yên Vượng</t>
  </si>
  <si>
    <t>Xây dựng nhà văn hóa xã Nhân Lý</t>
  </si>
  <si>
    <t>Đường Làng Nong, xã Thượng Cường</t>
  </si>
  <si>
    <t>Cải tạo, nâng cấp Chợ Nhân Lý</t>
  </si>
  <si>
    <t>Bê tông đường trục xã Khun Tiếm</t>
  </si>
  <si>
    <t>Sửa chữa, nâng cấp Đường Nà Lóong (ĐT 234-QL1)</t>
  </si>
  <si>
    <t>Đường Làng Nong - Lũng Luông, xã Thượng Cường</t>
  </si>
  <si>
    <t>Xây mới Chợ xã Cai Kinh</t>
  </si>
  <si>
    <t>Xây mới Nhà Văn hóa xã Minh Tiến</t>
  </si>
  <si>
    <t>Xây mới nhà văn hóa xã Yên Vượng</t>
  </si>
  <si>
    <t>8110114</t>
  </si>
  <si>
    <t>San lấp mặt bằng để xây dựng trụ sở công an các xã (Trấn Ninh, Tràng Phái, Lương Năng, Hữu Lễ), huyện Văn Quan</t>
  </si>
  <si>
    <t>8066311</t>
  </si>
  <si>
    <t>Trường Mầm non xã Tân Thành</t>
  </si>
  <si>
    <t>8045726</t>
  </si>
  <si>
    <t>Cải tạo, nâng cấp trường Mầm non xã Đồng Ý</t>
  </si>
  <si>
    <t>7768166</t>
  </si>
  <si>
    <t>Xây dựng Nhà bếp Điểm trường Thanh Yên thuộc trường Mầm non xã Vũ Lăng</t>
  </si>
  <si>
    <t>Trường Tiểu học xã Bắc Quỳnh</t>
  </si>
  <si>
    <t>Cải tạo, nâng cấp trường Tiểu học xã Vũ Sơn</t>
  </si>
  <si>
    <t>Trường THCS xã Bắc Quỳnh</t>
  </si>
  <si>
    <t>Xây dựng phòng học của trường THCS xã Tân Tri</t>
  </si>
  <si>
    <t>Sửa chữa nâng cấp 6 phòng học lý thuyết tại trung tâm GDNN-GDTX huyện Bắc Sơn</t>
  </si>
  <si>
    <t>Xây dựng  các phòng chức năng, phòng hành chính, phụ trợ Trường Tiểu học và THCS Trấn Ninh</t>
  </si>
  <si>
    <t>Xây dựng phòng hành chính, phòng học tập, phụ trợ Trường Mầm non Trấn Ninh</t>
  </si>
  <si>
    <t>Nhà lớp học bộ môn trường tiểu học I thị trấn Văn Quan, huyện Văn Quan, tỉnh Lạng Sơn</t>
  </si>
  <si>
    <t>Nhà đa năng Trường Tiểu học 1 thị trấn Văn Quan, huyện Văn Quan</t>
  </si>
  <si>
    <t>Xây mới phòng hành chính và các phòng chức năng Trường Mầm non Lương Năng</t>
  </si>
  <si>
    <t>Xây dựng phòng hành chính, phụ trợ điểm trường Mầm non Nà Me, và nhà hành chính trường PTDT bán trú TH và THCS Liên Hội (điểm trường Nà Me)</t>
  </si>
  <si>
    <t>8072836</t>
  </si>
  <si>
    <t>Xây dựng phòng học tập, phòng bộ môn Trường Tiểu học và THCS xã Liên Hội</t>
  </si>
  <si>
    <t>Xây dựng phòng hành chính phòng học bộ môn trường PTDT bán trú tiểu học xã Đồng Giáp</t>
  </si>
  <si>
    <t>Sửa chữa trường PTDTBT THCS Hưng Đạo</t>
  </si>
  <si>
    <t>8013394</t>
  </si>
  <si>
    <t>Cải tạo, nâng cấp đường vào Trường Mầm non, Trường Tiểu học &amp;THCS Khánh Khê</t>
  </si>
  <si>
    <t>7965120</t>
  </si>
  <si>
    <t>Nhà lớp học bộ môn Trường TH&amp;THCS Khánh Khê, huyện Văn Quan</t>
  </si>
  <si>
    <t>Dự án đầu tư xây dựng, cải tạo trạm y tế tuyến xã trên địa bàn huyện Bắc Sơn</t>
  </si>
  <si>
    <t>Dự án thành phần 9: Dự án đầu tư xây dựng cải tạo Trạm Y tế tuyến xã trên địa bàn huyện Bình Gia</t>
  </si>
  <si>
    <t>8023552</t>
  </si>
  <si>
    <t>Dự án đầu tư xây dựng, cải tạo Trạm Y tế tuyến xã trên địa bàn huyện Văn Quan</t>
  </si>
  <si>
    <t>Xây dựng Nhà văn hóa xã Bắc Sơn</t>
  </si>
  <si>
    <t>Mở rộng, nâng cấp Bảo tàng Khởi nghĩa Bắc Sơn</t>
  </si>
  <si>
    <t xml:space="preserve"> Nhà văn hóa xã Lương Năng, huyện Văn Quan</t>
  </si>
  <si>
    <t>Nhà văn hóa xã Bình La</t>
  </si>
  <si>
    <t>Nhà văn hóa xã Hoa Thám</t>
  </si>
  <si>
    <t>8157428</t>
  </si>
  <si>
    <t>Xây dựng các hạng mục phụ trợ nhà văn hóa xã Hồng Thái</t>
  </si>
  <si>
    <t>Nhà luyện tập và thi đấu thể thao huyện Văn Quan, tỉnh Lạng Sơn</t>
  </si>
  <si>
    <t>Nâng cấp, cải tạo hệ thống mương thoát nước trung tâm xã Bắc Quỳnh</t>
  </si>
  <si>
    <t>Xây dựng đập thuỷ luân Nà Gỗ và cải tạo hệ thống mương trên địa bàn xã Tân Thành</t>
  </si>
  <si>
    <t>Cầu Ra Gà thôn Nội Hoà, xã Bắc Quỳnh</t>
  </si>
  <si>
    <t>Thanh Yên 1 - Bảo Thanh - Bản Luông (qua Thanh Yên 1, Bản Luông, Bảo Thanh)</t>
  </si>
  <si>
    <t xml:space="preserve"> Liên Lạc- Làng Dọc (qua  Liên lạc, Làng Dọc)</t>
  </si>
  <si>
    <t>Đường giao thông Lân Páng - Thuỷ Hội</t>
  </si>
  <si>
    <t>Đường giao thông Tiên Hội, xã Hưng Vũ, huyện Bắc Sơn, tỉnh Lạng Sơn</t>
  </si>
  <si>
    <t>Đường giao thông An Ninh Minh Quang - Bản Đăng Bản Thí</t>
  </si>
  <si>
    <t>Tân Vũ - Bình An (qua thôn Tân Vũ, Bình An)</t>
  </si>
  <si>
    <t>Nâng cấp đường Nà Gỗ - Yên Thành, xã Tân Thành (nối tiếp GĐ1 đến địa phận xã Nhất Tiến)</t>
  </si>
  <si>
    <t>Đường giao thông thôn Bản Thí xã Long Đống (hạ đèo Nàng Tiên) huyện Bắc Sơn</t>
  </si>
  <si>
    <t>Cầu Nà Phin, xã Nhất Tiến</t>
  </si>
  <si>
    <t>8122446</t>
  </si>
  <si>
    <t>Cầu Nà Luông, xã Vũ Lễ, huyện Bắc Sơn, tỉnh Lạng Sơn</t>
  </si>
  <si>
    <t>Đường giao thông Nà Niệc - Ao Nai, xã Nhất Tiến</t>
  </si>
  <si>
    <t>Trụ sở UBND thị trấn Bắc Sơn</t>
  </si>
  <si>
    <t>Cải tạo, sửa chữa nhà làm việc UBND xã Bắc Quỳnh</t>
  </si>
  <si>
    <t>Cải tạo nâng cấp trụ sở UBND xã Long Đống và các hạng mục phụ trợ</t>
  </si>
  <si>
    <t>Cải tạo, nâng cấp sân trụ sở Huyện Ủy, sân HĐND&amp;UBND huyện và mặt sân vận động trung tâm huyện Bắc Sơn</t>
  </si>
  <si>
    <t>Sửa chữa sân trung tâm hành chính huyện và sửa chữa nhà sàn truyền thống Bắc Sơn</t>
  </si>
  <si>
    <t>Sửa chữa, cải tạo khắc phục 2 điểm thoát nước, tiêu úng chống ngập xã Long Đống và thị trấn Bắc Sơn</t>
  </si>
  <si>
    <t>Cầu Pác Làng, xã Điềm He</t>
  </si>
  <si>
    <t>Cầu Pác Cắp, xã Bình Phúc</t>
  </si>
  <si>
    <t>Cầu Pác Đuốc, xã Tri Lễ, huyện Văn Quan, tỉnh Lạng Sơn</t>
  </si>
  <si>
    <t>Đường Khun Thẳm, thôn Bản Hẻo, xã Trấn Ninh sang Khun Loỏng, thôn Quang Sơn, xã Gia Miễn, huyện Văn Lãng</t>
  </si>
  <si>
    <t>Chợ trung tâm thị trấn Văn Quan, huyện Văn Quan</t>
  </si>
  <si>
    <t>Xây dựng kiốt chợ Trung tâm thị trấn Văn Quan, huyện Văn Quan, tỉnh Lạng Sơn</t>
  </si>
  <si>
    <t>Đường giao thông nối từ thôn Trung Giáp sang thôn Đồng Văn, xã Khánh Khê, huyện Văn Quan, tỉnh Lạng Sơn</t>
  </si>
  <si>
    <t xml:space="preserve">Đường liên xã Hồng Phong - Quang Trung (Nà Nát - Pắc Giắm) huyện Bình Gia </t>
  </si>
  <si>
    <t>Nước sinh hoạt 6 thôn xã Hoa Thám (GĐ 2)</t>
  </si>
  <si>
    <t>Sửa chữa đoạn đầu tuyến đường rẽ vào thôn Nà Vạ, xã Hoàng Văn Thụ, huyện Bình Gia</t>
  </si>
  <si>
    <t>8157370</t>
  </si>
  <si>
    <t>Cầu tràn Ngôi sao Hà Nội qua suối Tà Chu vào thôn Tà Chu, thôn Bản Duộc, xã Hòa Bình, huyện Bình Gia</t>
  </si>
  <si>
    <t>Cấp nước sinh hoạt tập trung thôn Ba Biển xã Thiện Hòa</t>
  </si>
  <si>
    <t>8138506</t>
  </si>
  <si>
    <t>Cấp nước sinh hoạt tập trung thôn Pác Khiếc</t>
  </si>
  <si>
    <t>8157426</t>
  </si>
  <si>
    <t>Sửa chữa đường vào và các hạng mục phụ trợ khu di tích hang Thẩm Khuyên, hang Thẩm Hai, xã Tân Văn, huyện Bình Gia, tỉnh Lạng Sơn</t>
  </si>
  <si>
    <t>8134269</t>
  </si>
  <si>
    <t>Sửa chữa đường vào di tích Khau Kham, xã Hoa Thám</t>
  </si>
  <si>
    <t>Sửa chữa đường pác Dạ, xã Thiện Thuật</t>
  </si>
  <si>
    <t>8050947</t>
  </si>
  <si>
    <t>Đường Khuổi Pàn - Vĩnh Quang</t>
  </si>
  <si>
    <t>Đường Khuổi Pàn - Vĩnh Quang (GĐ 3) xã Hoa Thám</t>
  </si>
  <si>
    <t>8150487</t>
  </si>
  <si>
    <t>Cầu Cốc Phường, xã Thiện Hòa</t>
  </si>
  <si>
    <t>8157422</t>
  </si>
  <si>
    <t>Cầu Nà Phường, xã Thiện Hòa, huyện Bình Gia, tỉnh Lạng Sơn</t>
  </si>
  <si>
    <t>8073295</t>
  </si>
  <si>
    <t>Cấp nước sinh hoạt tập trung thôn Nà Bưa, xã Hưng Đạo, huyện Bình Gia</t>
  </si>
  <si>
    <t>Xử lý điểm tiềm ẩn tai nạn giao thông tại Km8+100, ĐH.50, huyện Văn Quan</t>
  </si>
  <si>
    <t>Xây dựng trụ sở khối dân vận huyện Văn Quan</t>
  </si>
  <si>
    <t>Nâng cấp nhà làm việc UBND xã Chiêu Vũ</t>
  </si>
  <si>
    <t>Cải tạo, nâng cấp Trụ sở Công an huyện Bắc Sơn</t>
  </si>
  <si>
    <t>Xây dựng nhà một cửa UBND xã An Sơn, huyện Văn Quan</t>
  </si>
  <si>
    <t>Cải tạo, sửa chữa trụ sở UBND xã Tri Lễ, huyện Văn Quan</t>
  </si>
  <si>
    <t>Cải tạo, sửa chữa trụ sở UBND xã Trấn Ninh</t>
  </si>
  <si>
    <t>8023327</t>
  </si>
  <si>
    <t>Sửa chữa, nâng cấp trụ sở UBND Thị trấn Bình Gia</t>
  </si>
  <si>
    <t>8085639</t>
  </si>
  <si>
    <t>Trụ sở UBND xã Hoa Thám</t>
  </si>
  <si>
    <t>Sửa chữa, cải tạo Trụ sở UBND Huyện bình gia</t>
  </si>
  <si>
    <t>8124324</t>
  </si>
  <si>
    <t>San tạo mặt bằng trụ sở công an xã Hòa Bình</t>
  </si>
  <si>
    <t>8125611</t>
  </si>
  <si>
    <t>San tạo mặt bằng Trụ sở Công an xã Tân Hòa</t>
  </si>
  <si>
    <t>8095729</t>
  </si>
  <si>
    <t>Đường đến thôn Khuổi Luông xã Vĩnh Yên</t>
  </si>
  <si>
    <t xml:space="preserve"> Đường giao thông thôn Mỹ Hoà, xã Nhất Hoà</t>
  </si>
  <si>
    <t>Đường giao thông thôn Nà Gá-Dộc Máy-Bản Đắc xã Nhất Hòa</t>
  </si>
  <si>
    <t>Đường giao thông An Úy-Làng Khả, xã Nhất Hòa</t>
  </si>
  <si>
    <t xml:space="preserve"> Cầu khòn chùa, xã yên Phúc tỉnh Lạng Sơn Văn Quan, tỉnh Lạng Sơn</t>
  </si>
  <si>
    <t>8026885</t>
  </si>
  <si>
    <t>Trường Mầm non Tân Văn</t>
  </si>
  <si>
    <t>Trường Mầm non xã Nhất Hòa</t>
  </si>
  <si>
    <t>Trường tiểu học xã Nhất Hòa</t>
  </si>
  <si>
    <t>Trường Tiểu học và Trung học cơ sở xã Tân Thành</t>
  </si>
  <si>
    <t>Trường THCS xã Tân Tri</t>
  </si>
  <si>
    <t>8010051</t>
  </si>
  <si>
    <t>Nhà đa năng trường tiểu học và THCS xã Khánh Khê</t>
  </si>
  <si>
    <t>7921213</t>
  </si>
  <si>
    <t>Cải tạo phòng học Điểm Trường TH&amp;THCS xã Liên Hội, huyện Văn Quan</t>
  </si>
  <si>
    <t>8013764</t>
  </si>
  <si>
    <t>Xây dựng phòng hành chính phòng học bộ môn trường PTDT bán trú tiểu học và THCS xã Hoà Bình</t>
  </si>
  <si>
    <t>8013538</t>
  </si>
  <si>
    <t>Xây dựng phòng hành chính phòng học bộ môn trường PTDTBT tiểu học Tri Lễ</t>
  </si>
  <si>
    <t>8095937</t>
  </si>
  <si>
    <t>Xây dựng phòng học trường PTDTBT THCS Yên Lỗ</t>
  </si>
  <si>
    <t>8095731</t>
  </si>
  <si>
    <t>Xây dựng các phòng học trường PTDTBT TH Hòa Bình</t>
  </si>
  <si>
    <t>8090019</t>
  </si>
  <si>
    <t>Xây dựng nhà kho và HM phụ trợ trường PTDTBT THCS Minh Khai</t>
  </si>
  <si>
    <t>8090020</t>
  </si>
  <si>
    <t>Cải tạo nhà bếp, nhà ăn  và các HM phụ trợ TH Thiện Thuật</t>
  </si>
  <si>
    <t>8090016</t>
  </si>
  <si>
    <t>Trường Mầm non Hoa Thám</t>
  </si>
  <si>
    <t>8090018</t>
  </si>
  <si>
    <t>Nhà hành chính và các phòng học  trường PTDTBT TH Hoa Thám (Điểm trường chính)</t>
  </si>
  <si>
    <t>8090025</t>
  </si>
  <si>
    <t>Xây dựng phòng học bộ môn, nhà hành chính và các hạng mục phụ trợ trường PTDTBT TH Thiện Thuật (Điểm trường chính)</t>
  </si>
  <si>
    <t>8106295</t>
  </si>
  <si>
    <t>Nhà hành chính, học bộ môn trường TH Yên Lỗ</t>
  </si>
  <si>
    <t>8095730</t>
  </si>
  <si>
    <t>Nhà hành chính, phòng đa năng Yên Lỗ MN Yên Lỗ</t>
  </si>
  <si>
    <t>8031210</t>
  </si>
  <si>
    <t>Xây dựng nhà bếp, nhà ăn, nhà vệ sinh và các công trình phụ trợ trường PTDTBT TH Thiện Thuật (Điểm trường Khuổi Khuy)</t>
  </si>
  <si>
    <t>8032778</t>
  </si>
  <si>
    <t>Xây dựng phòng quản lý học sinh, cải tạo nhà ăn, nhà bếp, xây dựng nhà kho và hạng mục phụ trợ trường PTDTBT THCS Hồng Phong</t>
  </si>
  <si>
    <t>8031208</t>
  </si>
  <si>
    <t>Cải tạo nhà ăn, nhà bếp trường PTDTBT TH Hồng Phong</t>
  </si>
  <si>
    <t>8098744</t>
  </si>
  <si>
    <t>Xây dựng nhà kho và HM phụ trợ trường PTDTBT THCS Thiện Thuật</t>
  </si>
  <si>
    <t>8098743</t>
  </si>
  <si>
    <t xml:space="preserve">Xây dựng nhà bếp, nhà ăn và HM phụ trợ  trường PTDTBT TH Hòa Bình  </t>
  </si>
  <si>
    <t>8023329</t>
  </si>
  <si>
    <t>Trường mầm non Hồng Phong</t>
  </si>
  <si>
    <t>8025316</t>
  </si>
  <si>
    <t>Xây dựng nhà vệ sinh trường PTDTBT TH Quang Trung</t>
  </si>
  <si>
    <t>8031207</t>
  </si>
  <si>
    <t>Cải tạo nhà ăn, nhà bếp và các HM phụ trợ trường PTDTBT TH Hoa Thám (Điểm trường chính)</t>
  </si>
  <si>
    <t>8109036</t>
  </si>
  <si>
    <t>Xây dựng phòng ở cho học sinh bán trú và hạng mục phụ trợ Trường PTDTBT TH Hòa Bình</t>
  </si>
  <si>
    <t>7932004</t>
  </si>
  <si>
    <t>Xây dựng 04 phòng bộ môn trường PTDT Bán trú TH&amp;THCS xã Liên Hội</t>
  </si>
  <si>
    <t>7931556</t>
  </si>
  <si>
    <t>Cải tạo Trụ sở xã Chu Túc (cũ) thành khu hành chính và xây dựng các phòng bộ môn Trường TH&amp;THCS 3 An Sơn</t>
  </si>
  <si>
    <t>8132986</t>
  </si>
  <si>
    <t>Xây dựng nhà hành chính, phòng chức năng Trường Mầm non 1 Tri Lễ</t>
  </si>
  <si>
    <t>7983505</t>
  </si>
  <si>
    <t>Trường PTDTBT THCS Hưng Đạo</t>
  </si>
  <si>
    <t>8026884</t>
  </si>
  <si>
    <t>Xây dựng nhà hành chính, cải tạo phòng học bộ môn và các hạng mục phụ trợ trường Mầm non Thiện Thuật</t>
  </si>
  <si>
    <t>8074361</t>
  </si>
  <si>
    <t>Trạm Y tế xã Hòa Bình</t>
  </si>
  <si>
    <t>7980543</t>
  </si>
  <si>
    <t>Trạm y tế xã Quang Trung</t>
  </si>
  <si>
    <t>8054638</t>
  </si>
  <si>
    <t>Nhà văn hóa xã Thiện Thuật</t>
  </si>
  <si>
    <t>8098747</t>
  </si>
  <si>
    <t>Nhà văn hóa xã Hòa Bình</t>
  </si>
  <si>
    <t>8089843</t>
  </si>
  <si>
    <t>Nhà văn hóa xã Tân Hòa</t>
  </si>
  <si>
    <t>8098742</t>
  </si>
  <si>
    <t>Nhà văn hóa xã Yên Lỗ</t>
  </si>
  <si>
    <t>8134763</t>
  </si>
  <si>
    <t>Nhà văn hóa xã Minh Khai</t>
  </si>
  <si>
    <t>8134762</t>
  </si>
  <si>
    <t>Nhà văn hóa xã Hưng Đạo</t>
  </si>
  <si>
    <t>8134764</t>
  </si>
  <si>
    <t>Nhà văn hóa xã Quang Trung</t>
  </si>
  <si>
    <t>8147087</t>
  </si>
  <si>
    <t>Xây dựng 11 nhà  sinh hoạt giáo dục VH dân tộc</t>
  </si>
  <si>
    <t>Mương thủy lợi thôn Cầu Hin xã Tân Hương</t>
  </si>
  <si>
    <t>Mương Cốc Muồng thôn Nam Hương 2 xã Tân Hương</t>
  </si>
  <si>
    <t>Đường bê tông Lân Cấm xã Trấn Yển</t>
  </si>
  <si>
    <t>Đường giao thông xã Nà Thí - Bản Khuông xã Vạn Thủy</t>
  </si>
  <si>
    <t>Đường giao Pá Chí - Khau Cái xã Trấn Yên</t>
  </si>
  <si>
    <t>Đường giao thông Làng Thẳm-Nà Kéo xã Trấn Yên</t>
  </si>
  <si>
    <t>Đường giao thông từ Ngã ba ĐH.75- Bản Cầm xã Vạn Thủy</t>
  </si>
  <si>
    <t>Đường giao thông Suối Tín-Bình An xã Tân Tri</t>
  </si>
  <si>
    <t>Đầu tư xây dựng đường giao thông thôn Thâm Si, xã Tân Tri  kết nối thôn Lân Kẽm xã Vũ Lễ</t>
  </si>
  <si>
    <t>Đầu tư xây dựng đường giao thông thôn Bản Soong, xã Tân Tri</t>
  </si>
  <si>
    <t>Đầu tư xây dựng đường giao thông thôn Làng Thẳm - Nà Kéo - Pá Ó, xã Hưng Vũ</t>
  </si>
  <si>
    <t>Đường Giao thông thôn Nà Gá - Dộc Máy, xã Nhất Hòa, tỉnh Lạng Sơn</t>
  </si>
  <si>
    <t>Đường giao thông thôn Rạ Lá xã Long Đống</t>
  </si>
  <si>
    <t>Cầu Ngầm Cô Kê thôn Tiến Hậu xã Nhất Tiến</t>
  </si>
  <si>
    <t>Đường giao thông từ Cầu Suối Nay - Ngã 3 suối cạn xã Tân  Tri</t>
  </si>
  <si>
    <t>Mở mới đường Khun Lầu - Đoàn Kết xã An Sơn</t>
  </si>
  <si>
    <t>7935669</t>
  </si>
  <si>
    <t>Cầu Nà Lốc xã Đồng Giáp</t>
  </si>
  <si>
    <t>8010052</t>
  </si>
  <si>
    <t>Đường Khòn Hẩu - Hà Quảng xã Hoà Bình</t>
  </si>
  <si>
    <t>8010564</t>
  </si>
  <si>
    <t>Đường BTXM Nà Tèn - Nà Pài, xã An Sơn</t>
  </si>
  <si>
    <t>7986138</t>
  </si>
  <si>
    <t>Công trình cấp nước sinh hoạt tập trung liên xã Khánh Khê - Đồng Giáp</t>
  </si>
  <si>
    <t>7990053</t>
  </si>
  <si>
    <t>Công trình cấp nước sinh hoạt tập trung xã Trấn Ninh và xã Liên Hội</t>
  </si>
  <si>
    <t>8072503</t>
  </si>
  <si>
    <t>Đường BTXM Bản Pảng - Lùng Hà, xã An Sơn</t>
  </si>
  <si>
    <t>8072261</t>
  </si>
  <si>
    <t>Mở rộng nền đường, nâng cấp mặt đường BTXM Sào Thông, thôn Bản Mù, xã Tú Xuyên huyện Văn Quan</t>
  </si>
  <si>
    <t>8072844</t>
  </si>
  <si>
    <t>Cầu Pò Cuổi, đường Phiêng Lầy, xã Trấn Ninh</t>
  </si>
  <si>
    <t>Xây dựng Chợ Lương Năng</t>
  </si>
  <si>
    <t>8080095</t>
  </si>
  <si>
    <t>Mương Pác Tấu, Bản Noóc, xã An Sơn</t>
  </si>
  <si>
    <t>Đường Khau Phải, Cốc Sâu, thôn Bản Chầu, xã Lương Năng</t>
  </si>
  <si>
    <t>8133963</t>
  </si>
  <si>
    <t>Đường Thồng Duống - Bản Bang, xã Tri Lễ</t>
  </si>
  <si>
    <t>8132988</t>
  </si>
  <si>
    <t>Mở mới đường Kéo Thầu - Cốc Phường, xã An Sơn</t>
  </si>
  <si>
    <t>8173477</t>
  </si>
  <si>
    <t>Đường Xuân Lũng - Khau Khe, xã Khánh Khê</t>
  </si>
  <si>
    <t>8109038</t>
  </si>
  <si>
    <t>Cấp nước sinh hoạt tập trung thôn Khuổi Buông</t>
  </si>
  <si>
    <t>8092562</t>
  </si>
  <si>
    <t>Đường vào xóm Bản Khuông, thôn Khuổi Bổng</t>
  </si>
  <si>
    <t>8089849</t>
  </si>
  <si>
    <t>Đường đến thôn Nà Khuông, xã Minh Khai, huyện Bình Gia (GD3)</t>
  </si>
  <si>
    <t>8092563</t>
  </si>
  <si>
    <t>Đập, mương thủy lợi thôn Khuổi Sắp xã Yên Lỗ, huyện Bình Gia</t>
  </si>
  <si>
    <t>8111309</t>
  </si>
  <si>
    <t>Cứng hóa mặt đường BTXM thôn khuổi Sắp xã Yên Lỗ, huyện Bình Gia (GDII)</t>
  </si>
  <si>
    <t>7980732</t>
  </si>
  <si>
    <t>Đường vào xóm Khuổi Điện, thôn Khuổi Bổng xã Tân Hòa</t>
  </si>
  <si>
    <t>8023313</t>
  </si>
  <si>
    <t>Đường đến thôn Nà Khuông, xã Minh Khai, huyện Bình Gia (GD2)</t>
  </si>
  <si>
    <t>8025315</t>
  </si>
  <si>
    <t>Cứng hóa mặt đường BTXM thôn khuổi Sắp xã Yên Lỗ, huyện Bình Gia (GD1)</t>
  </si>
  <si>
    <t>8090022</t>
  </si>
  <si>
    <t>Đường Khuổi Ổ - Nặm Slin (GĐ 2)</t>
  </si>
  <si>
    <t>8089852</t>
  </si>
  <si>
    <t>Đường Nà Bưa - Khuổi Buông (GD1)</t>
  </si>
  <si>
    <t>8090021</t>
  </si>
  <si>
    <t>Đường Bản Nghĩu - Pàn Slèo (GĐ3)</t>
  </si>
  <si>
    <t>8089854</t>
  </si>
  <si>
    <t>Đường Nà Tèo - Nà Ngần (GĐ2)</t>
  </si>
  <si>
    <t>8089853</t>
  </si>
  <si>
    <t>Đường Nà Quãng - Nà Kéo (GD2), xã Yên Lỗ</t>
  </si>
  <si>
    <t>8089855</t>
  </si>
  <si>
    <t>Đường Pò Mầm - Khuổi Hắp (GD1)</t>
  </si>
  <si>
    <t>8090017</t>
  </si>
  <si>
    <t>Đường Tà Vàng Khuổi Khinh (GD2)</t>
  </si>
  <si>
    <t>8089850</t>
  </si>
  <si>
    <t>Đường Khuổi Nhuần - Mạy Đẩy, xã Hòa Bình (GĐ1)</t>
  </si>
  <si>
    <t>8089845</t>
  </si>
  <si>
    <t>Cứng hóa Đường từ thôn Mò Mè đến giáp ranh xã Yên Lỗ GĐ2</t>
  </si>
  <si>
    <t>8089847</t>
  </si>
  <si>
    <t>Đường Bản Chang - Pác Giắm, xã Quang Trung GĐ 2</t>
  </si>
  <si>
    <t>Cầu Khuổi Sắp thuộc đường Bản Chang - Pắc Giắm, xã Quang Trung</t>
  </si>
  <si>
    <t>7980170</t>
  </si>
  <si>
    <t>Cầu Bản Quang, xã Tân Hòa</t>
  </si>
  <si>
    <t>7980160</t>
  </si>
  <si>
    <t>Cứng hóa đường từ thôn Khuổi Mè đến ranh giới xã Quang Trung</t>
  </si>
  <si>
    <t>7979081</t>
  </si>
  <si>
    <t>Đường Pác Khuông - Pác Là, xã Thiện Thuật</t>
  </si>
  <si>
    <t>8109037</t>
  </si>
  <si>
    <t>Đường Thang Nà, xã Minh Khai</t>
  </si>
  <si>
    <t>7979082</t>
  </si>
  <si>
    <t>Đường từ thôn Mò Mè đến giáp ranh xã Yên Lỗ</t>
  </si>
  <si>
    <t>8122954</t>
  </si>
  <si>
    <t>Cứng hóa Đường từ thôn Mò Mè đến giáp ranh xã Yên Lỗ GĐ3</t>
  </si>
  <si>
    <t>8111308</t>
  </si>
  <si>
    <t>Đường Nà Giảo - Song Slinh (GD II)</t>
  </si>
  <si>
    <t>8138029</t>
  </si>
  <si>
    <t>Đường Bản Chu - Khuổi Dầy</t>
  </si>
  <si>
    <t>8142258</t>
  </si>
  <si>
    <t>Đường Nà Tèo - Nà Ngần (GĐ3)</t>
  </si>
  <si>
    <t>8142256</t>
  </si>
  <si>
    <t>Đường Pò Mầm - Khuổi Hắp (GD2)</t>
  </si>
  <si>
    <t>Đường Bản Chuộc – Pác Cáp, xã Quý Hòa</t>
  </si>
  <si>
    <t>8034313</t>
  </si>
  <si>
    <t>Cải tạo sửa chữa chợ Văn Mịch</t>
  </si>
  <si>
    <t>8091579</t>
  </si>
  <si>
    <t>Cải tạo sửa chữa chợ Hoa Thám</t>
  </si>
  <si>
    <t>8113954</t>
  </si>
  <si>
    <t>Cải tạo sửa chữa chợ Pắc Khuông</t>
  </si>
  <si>
    <t>7980172</t>
  </si>
  <si>
    <t>Sửa chữa, nâng cấp mương Sắc Cát, xã Thiện Hòa</t>
  </si>
  <si>
    <t>7980541</t>
  </si>
  <si>
    <t>Đường Pác Cáp - Bản Nghĩu (Hưng Đạo), xã Quý Hòa</t>
  </si>
  <si>
    <t>8023312</t>
  </si>
  <si>
    <t>Đường Bản Nghịu - Pàn Slèo (GD2)</t>
  </si>
  <si>
    <t>8032777</t>
  </si>
  <si>
    <t>Đường Nà Giảo - Song SLinh</t>
  </si>
  <si>
    <t>8031206</t>
  </si>
  <si>
    <t>Đường Nà Tèo - Nà Ngần (GĐ1)</t>
  </si>
  <si>
    <t>8025323</t>
  </si>
  <si>
    <t>Đường Bản Trang - Pắc Giắm</t>
  </si>
  <si>
    <t>8023314</t>
  </si>
  <si>
    <t>Đường Nà Quãng - Nà Kéo (GD1)</t>
  </si>
  <si>
    <t>8026883</t>
  </si>
  <si>
    <t>Đường Tà Vàng Khuổi Khinh (GD1)</t>
  </si>
  <si>
    <t>8010561</t>
  </si>
  <si>
    <t>Đường Khòn Hẩu - Lũng Lìu, xã Hòa Bình</t>
  </si>
  <si>
    <t>8010054</t>
  </si>
  <si>
    <t>Cầu Khau Sla, bản hẻo, xã Trấn Ninh</t>
  </si>
  <si>
    <t xml:space="preserve"> Mương thủy lợi Bản Téng, Pá Hà, xã Lương Năng</t>
  </si>
  <si>
    <t>Trường Tiểu học 2 xã Vũ Lễ</t>
  </si>
  <si>
    <t>8012143</t>
  </si>
  <si>
    <t>Xây dựng phòng học tập, phòng bộ môn, phòng phụ trợ Trường PTDTBT Tiểu học Nà Lốc Tú Xuyên</t>
  </si>
  <si>
    <t>7983507</t>
  </si>
  <si>
    <t>Xây dựng phòng học bộ môn, phòng hỗ trợ học tập, nhà đa năng và các hạng mục phụ trợ khác điểm trường chính trường tiểu học Tân văn, huyện Bình Gia</t>
  </si>
  <si>
    <t>8116903</t>
  </si>
  <si>
    <t>Xây dựng phòng học bộ môn, phòng hỗ trợ học tập, nhà đa năng và các hạng mục phụ trợ khác Trường Tiểu học Hoàng Văn Thụ, huyện Bình Gia</t>
  </si>
  <si>
    <t>8089844</t>
  </si>
  <si>
    <t>Xây dựng khối nhà hành chính và các phòng chức năng khác trường Mầm non Mông Ân, huyện Bình Gia</t>
  </si>
  <si>
    <t>Xây dựng các phòng chức năng và hạng mục phụ trợ Trường Mầm non Tú Xuyên, xã Tú Xuyên, huyện Văn Quan, tỉnh Lạng Sơn</t>
  </si>
  <si>
    <t>7960472</t>
  </si>
  <si>
    <t>Xây dựng 07 phòng bộ môn và các phòng chức năng Trường phổ thông dân tộc bán trú Tiểu học – THCS Điềm He, huyện Văn Quan, tỉnh Lạng Sơn</t>
  </si>
  <si>
    <t>7960468</t>
  </si>
  <si>
    <t>Xây dựng 04 phòng học và các phòng chức năng Trường Tiểu học - THCS Điềm He</t>
  </si>
  <si>
    <t>Nhà văn hóa xã Tân Thành</t>
  </si>
  <si>
    <t>Nhà Văn hóa xã Nhất Hòa</t>
  </si>
  <si>
    <t>Phòng chức năng nhà văn hóa xã Vình Yên</t>
  </si>
  <si>
    <t>Phòng chức năng nhà văn hóa xã Bình La</t>
  </si>
  <si>
    <t>Phòng chức năng nhà văn hóa xã Thiện Long</t>
  </si>
  <si>
    <t>Xây Trạm bơm Nà Nam, thôn Thanh Đông, xã Tú Xuyên</t>
  </si>
  <si>
    <t>8072645</t>
  </si>
  <si>
    <t>Đường BTXM Nà Bung - Phú Phuận, xã Điềm He</t>
  </si>
  <si>
    <t>8072705</t>
  </si>
  <si>
    <t>Cải tạo, nâng cấp mặt đường Nà Dài - Khòn Nhừ, xã Bình Phúc</t>
  </si>
  <si>
    <t>8072830</t>
  </si>
  <si>
    <t>Đường Nà Pheo - Vằng Cặp, thôn Nà Bung - Khun Pàu, xã Điềm He</t>
  </si>
  <si>
    <t>8072832</t>
  </si>
  <si>
    <t>Trạm bơm điện Nà Muống, thôn Nà Lùng, xã Hữu Lễ</t>
  </si>
  <si>
    <t>8023324</t>
  </si>
  <si>
    <t>Sửa chữa, nâng cấp Đường Đông Pang - Cốc Vục</t>
  </si>
  <si>
    <t>8066309</t>
  </si>
  <si>
    <t>Đường Cai Ất - Cốc Rào xã Hoàng Văn Thụ (GĐ II)</t>
  </si>
  <si>
    <t>7953959</t>
  </si>
  <si>
    <t>Đường Nà Lẹng - Cặm Tắm xã Thiện Hòa</t>
  </si>
  <si>
    <t>8090023</t>
  </si>
  <si>
    <t>Đường Khuổi Y, xã Thiện Thuật (GĐ2)</t>
  </si>
  <si>
    <t>8025775</t>
  </si>
  <si>
    <t>Nhà hành chính, phòng chức năng Trường Mầm non Đồng Giáp</t>
  </si>
  <si>
    <t>8010406</t>
  </si>
  <si>
    <t>Xây dựng các phòng bộ môn Trường Tiểu học 2 thị trấn Văn Quan, huyện Văn Quan</t>
  </si>
  <si>
    <t>8033303</t>
  </si>
  <si>
    <t>Cải tạo, nâng cấp phòng học và phòng chức năng Trường mầm non 1 Điềm He, xã Điềm He, huyện Văn Quan</t>
  </si>
  <si>
    <t>7932340</t>
  </si>
  <si>
    <t>Nâng cấp trường Tiểu Học xã Lương Năng</t>
  </si>
  <si>
    <t>8072837</t>
  </si>
  <si>
    <t>Nâng cấp phòng học mầm non tại Phân trường Hà Quảng Hòa Bình</t>
  </si>
  <si>
    <t>8072847</t>
  </si>
  <si>
    <t>Xây dựng nhà hành chính, phòng học Trường Mầm non 2 An Sơn</t>
  </si>
  <si>
    <t>8072840</t>
  </si>
  <si>
    <t>Xây dựng phòng hành chính, phòng học, phòng bộ môn, khối phụ trợ Trường PTDTBT THCS Hữu Lễ</t>
  </si>
  <si>
    <t>8023331</t>
  </si>
  <si>
    <t>Trường Tiểu học Thị Trấn, huyện Bình Gia</t>
  </si>
  <si>
    <t>7990051</t>
  </si>
  <si>
    <t>Trường Tiểu học Tô Hiệu</t>
  </si>
  <si>
    <t>8054650</t>
  </si>
  <si>
    <t>Xây dựng phòng học bộ môn và các hạng mục phụ trợ trường PTDTBT TH&amp;THCS xã Vĩnh Yên, huyện Bình Gia</t>
  </si>
  <si>
    <t>8134761</t>
  </si>
  <si>
    <t>Trường THCS Tân Văn</t>
  </si>
  <si>
    <t>8134758</t>
  </si>
  <si>
    <t>Trường mâm non Bình La</t>
  </si>
  <si>
    <t>7983504</t>
  </si>
  <si>
    <t>Nhà hành chính, phòng học bộ môn và các hạng mục phụ trợ Trường PTDTBT THCS Hồng Phong</t>
  </si>
  <si>
    <t>7985069</t>
  </si>
  <si>
    <t>Nhà hành chính, phòng học bộ môn và các hạng mục phụ trợ Trường PTDTBT TH Hồng Phong</t>
  </si>
  <si>
    <t>7980548</t>
  </si>
  <si>
    <t>Nhà hành chính, phòng học bộ môn trường PTDTBT THCS Hoa Thám</t>
  </si>
  <si>
    <t>7980550</t>
  </si>
  <si>
    <t>Xây dựng phòng học bộ môn, nhà hành chính, các hạng mục phụ trợ trường THCS Thiện Thuật</t>
  </si>
  <si>
    <t>8072841</t>
  </si>
  <si>
    <t>Xây dựng phòng bộ môn và hạng mục phụ trợ Trường Tiểu học Bán trú Hữu Lễ</t>
  </si>
  <si>
    <t>7935722</t>
  </si>
  <si>
    <t>Xây dựng nhà hành chính và các phòng chức năng Trường TH&amp;THCS xã Trấn Ninh, huyện Văn Quan, tỉnh Lạng Sơn.</t>
  </si>
  <si>
    <t>Xây dựng phòng học và các phòng bộ môn trường Trung học cơ sở thị trấn Văn Quan</t>
  </si>
  <si>
    <t>8072842</t>
  </si>
  <si>
    <t>Trạm Y tế xã Tri Lễ</t>
  </si>
  <si>
    <t>8072838</t>
  </si>
  <si>
    <t>Nhà Văn hoá xã Hoà Bình</t>
  </si>
  <si>
    <t>7980542</t>
  </si>
  <si>
    <t>Nhà văn hóa xã Hồng Phong</t>
  </si>
  <si>
    <t>8028718</t>
  </si>
  <si>
    <t>Nhà văn hoá xã Điềm He, huyện Văn Quan, tỉnh Lạng Sơn.</t>
  </si>
  <si>
    <t xml:space="preserve">Đường Bản Bác - Hà Quảng - Lũng Rằng, xã Hòa Bình </t>
  </si>
  <si>
    <t>Đổ BTXM đường trục xã Bản Thượng, xã Liên Hội</t>
  </si>
  <si>
    <t>Đường liên thôn Bản Lải, Nà Bung, xã Điềm He</t>
  </si>
  <si>
    <t>Đường BTXM Phiền Mậu, xã An Sơn - Kho kỹ thuật quân sự, huyện Văn Quan</t>
  </si>
  <si>
    <t>Mở mới nền đường Nà Thòa - Quang Bí, xã An Sơn</t>
  </si>
  <si>
    <t>Đường BTXM đoạn nối tiếp đường BTXM cũ đến xóm Lũng Thước, xã Bình Phúc</t>
  </si>
  <si>
    <t>Đập Vằng Dỉn, xã Tri Lễ</t>
  </si>
  <si>
    <t>8014436</t>
  </si>
  <si>
    <t>Trạm bơm Lùng Án, thôn Đèo Luông, xã Tri Lễ</t>
  </si>
  <si>
    <t>8072839</t>
  </si>
  <si>
    <t>Tram bơm tưới Phai Nà, thôn Bản Hẻo, xã Trấn Ninh</t>
  </si>
  <si>
    <t>7935673</t>
  </si>
  <si>
    <t>Đường Pá Tuồng - Phai Lừa, xã Đồng Giáp, huyện Văn Quan, tỉnh Lạng Sơn</t>
  </si>
  <si>
    <t>7928177</t>
  </si>
  <si>
    <t>Đường Nà Lộc - Nà Keo, xã Lương Năng, huyện Văn Quan. Hạng mục: xây dựng mặt đường</t>
  </si>
  <si>
    <t>8122445</t>
  </si>
  <si>
    <t>Xây dựng cầu Bó Cha, thôn Lũng Cải, xã Tú Xuyên, huyện
Văn Quan</t>
  </si>
  <si>
    <t>8072831</t>
  </si>
  <si>
    <t>Đường Tì Bản - Cốc Cọt, thôn Bản Hạ, xã Liên Hội</t>
  </si>
  <si>
    <t>Đường từ thôn Nà Lốc ra cầu treo Tân Thanh, xã Tú Xuyên, huyện Văn Quan</t>
  </si>
  <si>
    <t>8077619</t>
  </si>
  <si>
    <t>Đường Đức Thịnh, TT Văn Quan - Khòn Đon, Bình Phúc</t>
  </si>
  <si>
    <t>8072259</t>
  </si>
  <si>
    <t>Cải tạo, nâng cấp đường ĐH.59 Bản Giềng - Đèo Cướm, huyện Văn Quan</t>
  </si>
  <si>
    <t>8064824</t>
  </si>
  <si>
    <t>Đường đến thôn Bản Khoang, xã Bình La (GĐ2)</t>
  </si>
  <si>
    <t>7983510</t>
  </si>
  <si>
    <t>Đường Khuổi Khuy xã Thiện Thuật</t>
  </si>
  <si>
    <t>7975844</t>
  </si>
  <si>
    <t>Đường đến thôn Khuổi Lù xã Thiện Thuật</t>
  </si>
  <si>
    <t>7780236</t>
  </si>
  <si>
    <t>Đường đến thôn Bản tiến xã Minh Khai</t>
  </si>
  <si>
    <t>8090028</t>
  </si>
  <si>
    <t>Cứng hóa đường Bản Pìa - Phú Mỹ xã Bình La</t>
  </si>
  <si>
    <t>8156774</t>
  </si>
  <si>
    <t>Cầu tràn Nà Sào, tại thôn Khuổi Ngành, xã Quý Hòa, huyện Bình Gia</t>
  </si>
  <si>
    <t>8156773</t>
  </si>
  <si>
    <t>Cầu Nà Luông, thôn Nà Đảng xã Thiện Hòa</t>
  </si>
  <si>
    <t>8090024</t>
  </si>
  <si>
    <t>Đường Cảo Chang - Bản Pìn (GD3)</t>
  </si>
  <si>
    <t>8089851</t>
  </si>
  <si>
    <t>Cứng hóa Đường Khuổi Ổ - Năm Slin</t>
  </si>
  <si>
    <t>8113955</t>
  </si>
  <si>
    <t>Đường Hợp Thành - Khuổi Nà, xã Tân Hòa</t>
  </si>
  <si>
    <t>8122953</t>
  </si>
  <si>
    <t>Đường Bản Chang - Pắc Giắm, xã Quang Trung</t>
  </si>
  <si>
    <t>8098357</t>
  </si>
  <si>
    <t>Điện hạ thế các thôn xã Hoa Thám</t>
  </si>
  <si>
    <t>7976273</t>
  </si>
  <si>
    <t>Cứng hóa đường Cốc Lùng - Kéo Lầm, xã Hoa Thám</t>
  </si>
  <si>
    <t>8054646</t>
  </si>
  <si>
    <t>Sữa chữa, nâng cấp mương Khuân Hùm, xã Hồng Thái 
(GĐ 2)</t>
  </si>
  <si>
    <t>7976271</t>
  </si>
  <si>
    <t>Cứng hóa đường Pác Khuông - Khuổi Hắp, xã Thiện Thuật</t>
  </si>
  <si>
    <t>8023323</t>
  </si>
  <si>
    <t>Đường Cảo Chang - Bản Pìn (GĐ 2)</t>
  </si>
  <si>
    <t>8054647</t>
  </si>
  <si>
    <t>Sữa chữa, nâng cấp mương Thâm Luông, xã Thiện Long (GĐ 2)</t>
  </si>
  <si>
    <t>7985072</t>
  </si>
  <si>
    <t>Sửa chữa, nâng cấp một số hạng mục thiết yếu Sân vận động huyện</t>
  </si>
  <si>
    <t>Di dân lập bản mới giáp biên Pò Lục, xã Tân Thanh, huyện Văn Lãng, tỉnh Lạng Sơn</t>
  </si>
  <si>
    <t>8018595</t>
  </si>
  <si>
    <t>Bổ sung cơ sở vật chất trường PTDTBT Tiểu học xã Hồng Thái, huyện Văn Lãng</t>
  </si>
  <si>
    <t>Ghi thu Ghi chi tiền thuê đất</t>
  </si>
  <si>
    <t>Chi đầu tư và hỗ trợ vốn cho các Doanh nghiệp cung cấp sản phẩm, dịch vụ công ích do Nhà nước đặt hàng, các tổ chức kinh tế, các tổ chức tài chính của địa phương theo quy định của pháp luật</t>
  </si>
  <si>
    <t>Cấp vốn điều lệ cho Quỹ Hội Nông dân</t>
  </si>
  <si>
    <t>Ban quản lý dự án Đầu tư xây dựng tỉnh</t>
  </si>
  <si>
    <t>QUYẾT TOÁN VỐN ĐẦU TƯ CÁC CHƯƠNG TRÌNH, DỰ ÁN SỬ DỤNG VỐN NGÂN SÁCH NHÀ NƯỚC NĂM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</si>
</sst>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s>
  <fonts count="221">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b/>
      <sz val="12"/>
      <color rgb="FFFF0000"/>
      <name val="Times New Roman"/>
      <family val="1"/>
    </font>
    <font>
      <sz val="12"/>
      <color rgb="FFFF0000"/>
      <name val="Times New Roman"/>
      <family val="1"/>
    </font>
    <font>
      <sz val="11"/>
      <color rgb="FFFF0000"/>
      <name val="Calibri"/>
      <family val="2"/>
      <scheme val="minor"/>
    </font>
    <font>
      <b/>
      <sz val="12"/>
      <color rgb="FF000000"/>
      <name val="Times New Roman"/>
      <family val="1"/>
    </font>
    <font>
      <sz val="9"/>
      <color rgb="FF000000"/>
      <name val="Times New Roman"/>
      <family val="1"/>
    </font>
    <font>
      <sz val="9"/>
      <color rgb="FF000000"/>
      <name val="Arial"/>
      <family val="2"/>
    </font>
    <font>
      <b/>
      <sz val="13"/>
      <color rgb="FF000000"/>
      <name val="Times New Roman"/>
      <family val="1"/>
    </font>
    <font>
      <i/>
      <sz val="12"/>
      <color rgb="FF000000"/>
      <name val="Times New Roman"/>
      <family val="1"/>
    </font>
    <font>
      <b/>
      <sz val="8"/>
      <color rgb="FF000000"/>
      <name val="Times New Roman"/>
      <family val="1"/>
    </font>
    <font>
      <b/>
      <sz val="9"/>
      <color rgb="FF000000"/>
      <name val="Times New Roman"/>
      <family val="1"/>
    </font>
    <font>
      <b/>
      <sz val="8"/>
      <color rgb="FF000000"/>
      <name val="Arial"/>
      <family val="2"/>
    </font>
    <font>
      <b/>
      <sz val="11"/>
      <color theme="1"/>
      <name val="Calibri"/>
      <family val="2"/>
      <charset val="163"/>
      <scheme val="minor"/>
    </font>
    <font>
      <sz val="12"/>
      <name val=".VnArial"/>
      <family val="2"/>
    </font>
    <font>
      <sz val="8"/>
      <name val="Times New Roman"/>
      <family val="2"/>
      <charset val="163"/>
    </font>
    <font>
      <sz val="8"/>
      <name val="Times New Roman"/>
      <family val="1"/>
      <charset val="163"/>
    </font>
    <font>
      <sz val="11"/>
      <name val="Calibri"/>
      <family val="2"/>
      <charset val="163"/>
      <scheme val="minor"/>
    </font>
    <font>
      <sz val="9"/>
      <name val="Times New Roman"/>
      <family val="2"/>
      <charset val="163"/>
    </font>
    <font>
      <b/>
      <sz val="8"/>
      <name val="Times New Roman"/>
      <family val="1"/>
      <charset val="163"/>
    </font>
    <font>
      <b/>
      <sz val="9"/>
      <name val="Times New Roman"/>
      <family val="1"/>
      <charset val="163"/>
    </font>
    <font>
      <sz val="8"/>
      <color rgb="FFFF0000"/>
      <name val="Arial"/>
      <family val="2"/>
    </font>
    <font>
      <sz val="8"/>
      <color rgb="FFFF0000"/>
      <name val="Times New Roman"/>
      <family val="1"/>
    </font>
    <font>
      <sz val="9"/>
      <color rgb="FFFF0000"/>
      <name val="Arial"/>
      <family val="2"/>
    </font>
    <font>
      <sz val="9"/>
      <color theme="0"/>
      <name val="Times New Roman"/>
      <family val="1"/>
    </font>
    <font>
      <i/>
      <sz val="11"/>
      <color theme="1"/>
      <name val="Calibri"/>
      <family val="2"/>
      <scheme val="minor"/>
    </font>
    <font>
      <i/>
      <sz val="8"/>
      <color rgb="FF000000"/>
      <name val="Times New Roman"/>
      <family val="1"/>
    </font>
    <font>
      <i/>
      <sz val="9"/>
      <color rgb="FF000000"/>
      <name val="Times New Roman"/>
      <family val="1"/>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13">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52208">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85">
      <alignment horizontal="left" vertical="center"/>
    </xf>
    <xf numFmtId="0" fontId="6" fillId="0" borderId="0"/>
    <xf numFmtId="235" fontId="17" fillId="0" borderId="84">
      <alignment horizontal="right" vertical="center"/>
    </xf>
    <xf numFmtId="236" fontId="17" fillId="0" borderId="84">
      <alignment horizontal="center"/>
    </xf>
    <xf numFmtId="238" fontId="17" fillId="0" borderId="83"/>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26" fillId="33" borderId="86" applyNumberFormat="0" applyAlignment="0" applyProtection="0"/>
    <xf numFmtId="49" fontId="137" fillId="0" borderId="83">
      <alignment vertical="center"/>
    </xf>
    <xf numFmtId="10" fontId="131" fillId="13" borderId="83" applyNumberFormat="0" applyBorder="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87" applyNumberFormat="0" applyFont="0" applyAlignment="0" applyProtection="0"/>
    <xf numFmtId="0" fontId="143" fillId="33" borderId="88" applyNumberFormat="0" applyAlignment="0" applyProtection="0"/>
    <xf numFmtId="0" fontId="146" fillId="0" borderId="8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0"/>
    <xf numFmtId="3" fontId="27" fillId="0" borderId="91"/>
    <xf numFmtId="0" fontId="31" fillId="0" borderId="92">
      <alignment horizontal="left" vertical="center"/>
    </xf>
    <xf numFmtId="0" fontId="31" fillId="0" borderId="92">
      <alignment horizontal="left" vertical="center"/>
    </xf>
    <xf numFmtId="3" fontId="27" fillId="0" borderId="83"/>
    <xf numFmtId="3" fontId="27" fillId="0" borderId="91"/>
    <xf numFmtId="3" fontId="27" fillId="0" borderId="83"/>
    <xf numFmtId="3" fontId="27" fillId="0" borderId="91"/>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94">
      <alignment horizontal="left" vertical="center"/>
    </xf>
    <xf numFmtId="0" fontId="3" fillId="0" borderId="0"/>
    <xf numFmtId="0" fontId="3" fillId="0" borderId="0"/>
    <xf numFmtId="235" fontId="17" fillId="0" borderId="93">
      <alignment horizontal="right" vertical="center"/>
    </xf>
    <xf numFmtId="3" fontId="27" fillId="0" borderId="96"/>
    <xf numFmtId="3" fontId="27" fillId="0" borderId="96"/>
    <xf numFmtId="236" fontId="17" fillId="0" borderId="93">
      <alignment horizontal="center"/>
    </xf>
    <xf numFmtId="238" fontId="17" fillId="0" borderId="95"/>
    <xf numFmtId="0" fontId="31" fillId="0" borderId="97">
      <alignment horizontal="left" vertical="center"/>
    </xf>
    <xf numFmtId="3" fontId="27" fillId="0" borderId="96"/>
    <xf numFmtId="3" fontId="27" fillId="0" borderId="95"/>
    <xf numFmtId="3" fontId="27" fillId="0" borderId="95"/>
    <xf numFmtId="3" fontId="27" fillId="0" borderId="95"/>
    <xf numFmtId="10" fontId="108" fillId="13" borderId="95" applyNumberFormat="0" applyBorder="0" applyAlignment="0" applyProtection="0"/>
    <xf numFmtId="0" fontId="3" fillId="0" borderId="0"/>
    <xf numFmtId="253" fontId="49" fillId="0" borderId="93">
      <alignment horizontal="right" vertical="center"/>
    </xf>
    <xf numFmtId="254" fontId="49" fillId="0" borderId="93">
      <alignment horizontal="center"/>
    </xf>
    <xf numFmtId="256" fontId="49" fillId="0" borderId="95"/>
    <xf numFmtId="3" fontId="27" fillId="0" borderId="95"/>
    <xf numFmtId="3" fontId="27" fillId="0" borderId="95"/>
    <xf numFmtId="3" fontId="27" fillId="0" borderId="95"/>
    <xf numFmtId="10" fontId="108" fillId="13" borderId="95" applyNumberFormat="0" applyBorder="0" applyAlignment="0" applyProtection="0"/>
    <xf numFmtId="253" fontId="49" fillId="0" borderId="93">
      <alignment horizontal="right" vertical="center"/>
    </xf>
    <xf numFmtId="254" fontId="49" fillId="0" borderId="93">
      <alignment horizontal="center"/>
    </xf>
    <xf numFmtId="256" fontId="49" fillId="0" borderId="95"/>
    <xf numFmtId="0" fontId="31" fillId="0" borderId="94">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5"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95">
      <alignment vertical="center"/>
    </xf>
    <xf numFmtId="10" fontId="131" fillId="13" borderId="95"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4">
      <alignment horizontal="left" vertical="center"/>
    </xf>
    <xf numFmtId="0" fontId="3" fillId="0" borderId="0"/>
    <xf numFmtId="0" fontId="3" fillId="0" borderId="0"/>
    <xf numFmtId="235" fontId="17" fillId="0" borderId="93">
      <alignment horizontal="right" vertical="center"/>
    </xf>
    <xf numFmtId="236" fontId="17" fillId="0" borderId="93">
      <alignment horizontal="center"/>
    </xf>
    <xf numFmtId="238" fontId="17" fillId="0" borderId="9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5"/>
    <xf numFmtId="3" fontId="27" fillId="0" borderId="95"/>
    <xf numFmtId="3" fontId="27" fillId="0" borderId="95"/>
    <xf numFmtId="0" fontId="31" fillId="0" borderId="94">
      <alignment horizontal="left" vertical="center"/>
    </xf>
    <xf numFmtId="0" fontId="31" fillId="0" borderId="94">
      <alignment horizontal="left" vertical="center"/>
    </xf>
    <xf numFmtId="235" fontId="17" fillId="0" borderId="93">
      <alignment horizontal="right" vertical="center"/>
    </xf>
    <xf numFmtId="235" fontId="17" fillId="0" borderId="93">
      <alignment horizontal="right" vertical="center"/>
    </xf>
    <xf numFmtId="236" fontId="17" fillId="0" borderId="93">
      <alignment horizontal="center"/>
    </xf>
    <xf numFmtId="236" fontId="17" fillId="0" borderId="93">
      <alignment horizontal="center"/>
    </xf>
    <xf numFmtId="238" fontId="17" fillId="0" borderId="95"/>
    <xf numFmtId="238" fontId="17" fillId="0" borderId="95"/>
    <xf numFmtId="0" fontId="31" fillId="0" borderId="94">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94">
      <alignment horizontal="left" vertical="center"/>
    </xf>
    <xf numFmtId="0" fontId="31" fillId="0" borderId="94">
      <alignment horizontal="left" vertical="center"/>
    </xf>
    <xf numFmtId="0" fontId="3" fillId="0" borderId="0"/>
    <xf numFmtId="0" fontId="3" fillId="0" borderId="0"/>
    <xf numFmtId="0" fontId="31" fillId="0" borderId="104">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3" fontId="27" fillId="0" borderId="103"/>
    <xf numFmtId="3" fontId="27" fillId="0" borderId="103"/>
    <xf numFmtId="3" fontId="27" fillId="0" borderId="103"/>
    <xf numFmtId="10" fontId="108" fillId="13" borderId="103" applyNumberFormat="0" applyBorder="0" applyAlignment="0" applyProtection="0"/>
    <xf numFmtId="0" fontId="3" fillId="0" borderId="0"/>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3" applyBorder="0" applyAlignment="0">
      <alignment horizontal="center"/>
    </xf>
    <xf numFmtId="0" fontId="126" fillId="33" borderId="98" applyNumberFormat="0" applyAlignment="0" applyProtection="0"/>
    <xf numFmtId="49" fontId="137" fillId="0" borderId="103">
      <alignment vertical="center"/>
    </xf>
    <xf numFmtId="10" fontId="131" fillId="13" borderId="103" applyNumberFormat="0" applyBorder="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99" applyNumberFormat="0" applyFont="0" applyAlignment="0" applyProtection="0"/>
    <xf numFmtId="0" fontId="143" fillId="33" borderId="100" applyNumberFormat="0" applyAlignment="0" applyProtection="0"/>
    <xf numFmtId="0" fontId="146" fillId="0" borderId="10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4">
      <alignment horizontal="left" vertical="center"/>
    </xf>
    <xf numFmtId="0" fontId="3" fillId="0" borderId="0"/>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96"/>
    <xf numFmtId="0" fontId="31" fillId="0" borderId="97">
      <alignment horizontal="left" vertical="center"/>
    </xf>
    <xf numFmtId="0" fontId="31" fillId="0" borderId="97">
      <alignment horizontal="left" vertical="center"/>
    </xf>
    <xf numFmtId="3" fontId="27" fillId="0" borderId="103"/>
    <xf numFmtId="3" fontId="27" fillId="0" borderId="96"/>
    <xf numFmtId="3" fontId="27" fillId="0" borderId="103"/>
    <xf numFmtId="3" fontId="27" fillId="0" borderId="96"/>
    <xf numFmtId="0" fontId="31" fillId="0" borderId="104">
      <alignment horizontal="left" vertical="center"/>
    </xf>
    <xf numFmtId="0" fontId="31" fillId="0" borderId="104">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85">
      <alignment horizontal="left" vertical="center"/>
    </xf>
    <xf numFmtId="0" fontId="3" fillId="0" borderId="0"/>
    <xf numFmtId="0" fontId="3" fillId="0" borderId="0"/>
    <xf numFmtId="235" fontId="17" fillId="0" borderId="84">
      <alignment horizontal="right" vertical="center"/>
    </xf>
    <xf numFmtId="3" fontId="27" fillId="0" borderId="96"/>
    <xf numFmtId="3" fontId="27" fillId="0" borderId="96"/>
    <xf numFmtId="236" fontId="17" fillId="0" borderId="84">
      <alignment horizontal="center"/>
    </xf>
    <xf numFmtId="238" fontId="17" fillId="0" borderId="83"/>
    <xf numFmtId="0" fontId="31" fillId="0" borderId="97">
      <alignment horizontal="left" vertical="center"/>
    </xf>
    <xf numFmtId="3" fontId="27" fillId="0" borderId="96"/>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1" fillId="0" borderId="85">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83">
      <alignment vertical="center"/>
    </xf>
    <xf numFmtId="10" fontId="131" fillId="13" borderId="83"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83"/>
    <xf numFmtId="3" fontId="27" fillId="0" borderId="83"/>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31" fillId="0" borderId="85">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85">
      <alignment horizontal="left" vertical="center"/>
    </xf>
    <xf numFmtId="0" fontId="31" fillId="0" borderId="85">
      <alignment horizontal="left" vertical="center"/>
    </xf>
    <xf numFmtId="0" fontId="3" fillId="0" borderId="0"/>
    <xf numFmtId="0" fontId="3" fillId="0" borderId="0"/>
    <xf numFmtId="0" fontId="31" fillId="0" borderId="85">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207"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05">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06" applyNumberFormat="0" applyAlignment="0" applyProtection="0"/>
    <xf numFmtId="0" fontId="146" fillId="0" borderId="107"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110" applyNumberFormat="0" applyFont="0" applyAlignment="0" applyProtection="0"/>
    <xf numFmtId="0" fontId="31" fillId="0" borderId="105">
      <alignment horizontal="left" vertical="center"/>
    </xf>
    <xf numFmtId="0" fontId="1" fillId="0" borderId="0"/>
    <xf numFmtId="0" fontId="1" fillId="0" borderId="0"/>
    <xf numFmtId="235" fontId="17" fillId="0" borderId="102">
      <alignment horizontal="right" vertical="center"/>
    </xf>
    <xf numFmtId="3" fontId="27" fillId="0" borderId="91"/>
    <xf numFmtId="3" fontId="27" fillId="0" borderId="91"/>
    <xf numFmtId="236" fontId="17" fillId="0" borderId="102">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1" fontId="17" fillId="0" borderId="108"/>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266" fontId="28" fillId="0" borderId="108"/>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26" fillId="33" borderId="109" applyNumberFormat="0" applyAlignment="0" applyProtection="0"/>
    <xf numFmtId="49" fontId="137" fillId="0" borderId="103">
      <alignment vertical="center"/>
    </xf>
    <xf numFmtId="10" fontId="131" fillId="13" borderId="103" applyNumberFormat="0" applyBorder="0" applyAlignment="0" applyProtection="0"/>
    <xf numFmtId="251" fontId="17" fillId="0"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02">
      <alignment horizontal="right" vertical="center"/>
    </xf>
    <xf numFmtId="236" fontId="17" fillId="0" borderId="102">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91"/>
    <xf numFmtId="0" fontId="31" fillId="0" borderId="92">
      <alignment horizontal="left" vertical="center"/>
    </xf>
    <xf numFmtId="0" fontId="31" fillId="0" borderId="92">
      <alignment horizontal="left" vertical="center"/>
    </xf>
    <xf numFmtId="3" fontId="27" fillId="0" borderId="103"/>
    <xf numFmtId="3" fontId="27" fillId="0" borderId="91"/>
    <xf numFmtId="3" fontId="27" fillId="0" borderId="103"/>
    <xf numFmtId="3" fontId="27" fillId="0" borderId="91"/>
    <xf numFmtId="0" fontId="31" fillId="0" borderId="105">
      <alignment horizontal="left" vertical="center"/>
    </xf>
    <xf numFmtId="0" fontId="31" fillId="0" borderId="105">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05">
      <alignment horizontal="left" vertical="center"/>
    </xf>
    <xf numFmtId="0" fontId="1" fillId="0" borderId="0"/>
    <xf numFmtId="235" fontId="17" fillId="0" borderId="111">
      <alignment horizontal="right" vertical="center"/>
    </xf>
    <xf numFmtId="236" fontId="17" fillId="0" borderId="111">
      <alignment horizontal="center"/>
    </xf>
    <xf numFmtId="238" fontId="17" fillId="0" borderId="112"/>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26" fillId="33" borderId="109" applyNumberFormat="0" applyAlignment="0" applyProtection="0"/>
    <xf numFmtId="49" fontId="137" fillId="0" borderId="112">
      <alignment vertical="center"/>
    </xf>
    <xf numFmtId="10" fontId="131" fillId="13" borderId="112" applyNumberFormat="0" applyBorder="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0"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11">
      <alignment horizontal="right" vertical="center"/>
    </xf>
    <xf numFmtId="254" fontId="49" fillId="0" borderId="111">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03">
      <alignment vertical="center"/>
    </xf>
    <xf numFmtId="10" fontId="131" fillId="13" borderId="103"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03"/>
    <xf numFmtId="3" fontId="27" fillId="0" borderId="103"/>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87"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12"/>
    <xf numFmtId="0" fontId="31" fillId="0" borderId="92">
      <alignment horizontal="left" vertical="center"/>
    </xf>
    <xf numFmtId="3" fontId="27" fillId="0" borderId="91"/>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12">
      <alignment vertical="center"/>
    </xf>
    <xf numFmtId="10" fontId="131" fillId="13" borderId="112"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959">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5"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5"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6"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3" fontId="199" fillId="0" borderId="0" xfId="2761" applyNumberFormat="1" applyFont="1">
      <alignment wrapText="1"/>
    </xf>
    <xf numFmtId="3" fontId="200" fillId="0" borderId="0" xfId="2761" applyNumberFormat="1" applyFont="1">
      <alignment wrapText="1"/>
    </xf>
    <xf numFmtId="0" fontId="200" fillId="0" borderId="0" xfId="2761" applyFont="1">
      <alignment wrapText="1"/>
    </xf>
    <xf numFmtId="0" fontId="198" fillId="0" borderId="0" xfId="0" applyFont="1"/>
    <xf numFmtId="3" fontId="204" fillId="0" borderId="83" xfId="2761" applyNumberFormat="1" applyFont="1" applyBorder="1" applyAlignment="1">
      <alignment horizontal="center" vertical="center" wrapText="1" readingOrder="1"/>
    </xf>
    <xf numFmtId="3" fontId="204" fillId="0" borderId="83" xfId="2731" applyNumberFormat="1" applyFont="1" applyBorder="1" applyAlignment="1">
      <alignment horizontal="center" vertical="center" wrapText="1"/>
    </xf>
    <xf numFmtId="0" fontId="204" fillId="0" borderId="83" xfId="2761" applyFont="1" applyBorder="1" applyAlignment="1">
      <alignment horizontal="center" vertical="center" wrapText="1" readingOrder="1"/>
    </xf>
    <xf numFmtId="243" fontId="199" fillId="0" borderId="103" xfId="2761" applyNumberFormat="1" applyFont="1" applyBorder="1" applyAlignment="1">
      <alignment vertical="center" wrapText="1" readingOrder="1"/>
    </xf>
    <xf numFmtId="3" fontId="106" fillId="0" borderId="103" xfId="2761" applyNumberFormat="1" applyFont="1" applyBorder="1" applyAlignment="1">
      <alignment vertical="center" wrapText="1" readingOrder="1"/>
    </xf>
    <xf numFmtId="3" fontId="106" fillId="0" borderId="103" xfId="2761" applyNumberFormat="1" applyFont="1" applyBorder="1" applyAlignment="1">
      <alignment vertical="center" readingOrder="1"/>
    </xf>
    <xf numFmtId="3" fontId="103" fillId="0" borderId="103" xfId="2761" applyNumberFormat="1" applyFont="1" applyBorder="1" applyAlignment="1">
      <alignment vertical="center" wrapText="1" readingOrder="1"/>
    </xf>
    <xf numFmtId="3" fontId="103" fillId="0" borderId="103" xfId="4791" applyNumberFormat="1" applyFont="1" applyBorder="1" applyAlignment="1">
      <alignment vertical="center" wrapText="1" readingOrder="1"/>
    </xf>
    <xf numFmtId="3" fontId="103" fillId="0" borderId="103" xfId="2761" applyNumberFormat="1" applyFont="1" applyBorder="1" applyAlignment="1">
      <alignment vertical="center" readingOrder="1"/>
    </xf>
    <xf numFmtId="3" fontId="156" fillId="0" borderId="103" xfId="2761" applyNumberFormat="1" applyFont="1" applyBorder="1" applyAlignment="1">
      <alignment vertical="center" wrapText="1" readingOrder="1"/>
    </xf>
    <xf numFmtId="3" fontId="156" fillId="0" borderId="103" xfId="4791" applyNumberFormat="1" applyFont="1" applyBorder="1" applyAlignment="1">
      <alignment vertical="center" wrapText="1" readingOrder="1"/>
    </xf>
    <xf numFmtId="3" fontId="156" fillId="0" borderId="103" xfId="2761" applyNumberFormat="1" applyFont="1" applyBorder="1" applyAlignment="1">
      <alignment vertical="center" readingOrder="1"/>
    </xf>
    <xf numFmtId="3" fontId="156" fillId="0" borderId="103" xfId="18640" applyNumberFormat="1" applyFont="1" applyBorder="1" applyAlignment="1">
      <alignment vertical="center" wrapText="1" readingOrder="1"/>
    </xf>
    <xf numFmtId="3" fontId="156" fillId="0" borderId="103" xfId="30597" applyNumberFormat="1" applyFont="1" applyFill="1" applyBorder="1" applyAlignment="1">
      <alignment vertical="center" wrapText="1"/>
    </xf>
    <xf numFmtId="3" fontId="156" fillId="0" borderId="103" xfId="30598" applyNumberFormat="1" applyFont="1" applyFill="1" applyBorder="1" applyAlignment="1">
      <alignment vertical="center" wrapText="1" readingOrder="1"/>
    </xf>
    <xf numFmtId="3" fontId="211" fillId="0" borderId="103" xfId="18640" applyNumberFormat="1" applyFont="1" applyBorder="1"/>
    <xf numFmtId="3" fontId="211" fillId="0" borderId="103" xfId="18640" applyNumberFormat="1" applyFont="1" applyBorder="1" applyAlignment="1">
      <alignment vertical="center"/>
    </xf>
    <xf numFmtId="0" fontId="46" fillId="0" borderId="103" xfId="11660" applyNumberFormat="1" applyFont="1" applyFill="1" applyBorder="1" applyAlignment="1">
      <alignment vertical="center" wrapText="1"/>
    </xf>
    <xf numFmtId="0" fontId="98" fillId="0" borderId="103" xfId="2761" applyFont="1" applyBorder="1" applyAlignment="1">
      <alignment horizontal="center" vertical="center" wrapText="1" readingOrder="1"/>
    </xf>
    <xf numFmtId="0" fontId="106" fillId="0" borderId="103" xfId="2761" applyFont="1" applyBorder="1" applyAlignment="1">
      <alignment horizontal="center" vertical="center" wrapText="1" readingOrder="1"/>
    </xf>
    <xf numFmtId="0" fontId="46" fillId="0" borderId="103" xfId="2761" applyFont="1" applyBorder="1" applyAlignment="1">
      <alignment horizontal="center" vertical="center" wrapText="1" readingOrder="1"/>
    </xf>
    <xf numFmtId="0" fontId="46" fillId="0" borderId="103" xfId="2873" quotePrefix="1" applyFont="1" applyBorder="1" applyAlignment="1">
      <alignment horizontal="center" vertical="center" wrapText="1"/>
    </xf>
    <xf numFmtId="0" fontId="46" fillId="0" borderId="103" xfId="2871" applyFont="1" applyBorder="1" applyAlignment="1">
      <alignment vertical="center" wrapText="1"/>
    </xf>
    <xf numFmtId="0" fontId="46" fillId="0" borderId="103" xfId="30608" applyFont="1" applyBorder="1" applyAlignment="1">
      <alignment horizontal="center" vertical="center" wrapText="1"/>
    </xf>
    <xf numFmtId="3" fontId="46" fillId="0" borderId="103" xfId="30608" quotePrefix="1" applyNumberFormat="1" applyFont="1" applyBorder="1" applyAlignment="1">
      <alignment horizontal="center" vertical="center" wrapText="1"/>
    </xf>
    <xf numFmtId="2" fontId="46" fillId="0" borderId="103" xfId="30608" applyNumberFormat="1" applyFont="1" applyBorder="1" applyAlignment="1">
      <alignment horizontal="left" vertical="center" wrapText="1"/>
    </xf>
    <xf numFmtId="0" fontId="46" fillId="0" borderId="103" xfId="30608" applyFont="1" applyBorder="1" applyAlignment="1">
      <alignment horizontal="center" vertical="center"/>
    </xf>
    <xf numFmtId="0" fontId="46" fillId="0" borderId="103" xfId="3506" applyFont="1" applyBorder="1" applyAlignment="1">
      <alignment horizontal="left" vertical="center" wrapText="1"/>
    </xf>
    <xf numFmtId="0" fontId="46" fillId="0" borderId="103" xfId="30608" applyFont="1" applyBorder="1"/>
    <xf numFmtId="0" fontId="46" fillId="0" borderId="103" xfId="30608" applyFont="1" applyBorder="1" applyAlignment="1">
      <alignment vertical="center" wrapText="1"/>
    </xf>
    <xf numFmtId="0" fontId="208" fillId="0" borderId="103" xfId="30608" applyFont="1" applyBorder="1"/>
    <xf numFmtId="0" fontId="209" fillId="0" borderId="103" xfId="30608" applyFont="1" applyBorder="1" applyAlignment="1">
      <alignment horizontal="center" vertical="center"/>
    </xf>
    <xf numFmtId="0" fontId="209" fillId="0" borderId="103" xfId="3506" applyFont="1" applyBorder="1" applyAlignment="1">
      <alignment horizontal="left" vertical="center" wrapText="1"/>
    </xf>
    <xf numFmtId="3" fontId="46" fillId="0" borderId="103" xfId="30608" applyNumberFormat="1" applyFont="1" applyBorder="1"/>
    <xf numFmtId="0" fontId="19" fillId="0" borderId="0" xfId="30608" applyFont="1"/>
    <xf numFmtId="0" fontId="156" fillId="0" borderId="103" xfId="2761" applyFont="1" applyBorder="1" applyAlignment="1">
      <alignment horizontal="center" vertical="center" wrapText="1" readingOrder="1"/>
    </xf>
    <xf numFmtId="49" fontId="156" fillId="0" borderId="103" xfId="4791" quotePrefix="1" applyNumberFormat="1" applyFont="1" applyBorder="1" applyAlignment="1">
      <alignment horizontal="center" vertical="center" wrapText="1"/>
    </xf>
    <xf numFmtId="2" fontId="156" fillId="0" borderId="103" xfId="4791" applyNumberFormat="1" applyFont="1" applyBorder="1" applyAlignment="1">
      <alignment vertical="center" wrapText="1"/>
    </xf>
    <xf numFmtId="244" fontId="156" fillId="0" borderId="103" xfId="3316" applyNumberFormat="1" applyFont="1" applyBorder="1" applyAlignment="1">
      <alignment horizontal="left" vertical="center" wrapText="1" readingOrder="1"/>
    </xf>
    <xf numFmtId="0" fontId="210" fillId="0" borderId="103" xfId="18640" applyFont="1" applyBorder="1" applyAlignment="1">
      <alignment vertical="center" wrapText="1"/>
    </xf>
    <xf numFmtId="0" fontId="208" fillId="0" borderId="103" xfId="18640" applyFont="1" applyBorder="1"/>
    <xf numFmtId="0" fontId="156" fillId="0" borderId="103" xfId="18640" applyFont="1" applyBorder="1" applyAlignment="1">
      <alignment vertical="center" wrapText="1"/>
    </xf>
    <xf numFmtId="0" fontId="211" fillId="0" borderId="103" xfId="18640" applyFont="1" applyBorder="1" applyAlignment="1">
      <alignment wrapText="1"/>
    </xf>
    <xf numFmtId="3" fontId="106" fillId="0" borderId="112" xfId="2761" applyNumberFormat="1" applyFont="1" applyBorder="1" applyAlignment="1">
      <alignment vertical="center" wrapText="1" readingOrder="1"/>
    </xf>
    <xf numFmtId="3" fontId="213" fillId="0" borderId="103" xfId="2761" applyNumberFormat="1" applyFont="1" applyBorder="1" applyAlignment="1">
      <alignment vertical="center" readingOrder="1"/>
    </xf>
    <xf numFmtId="0" fontId="212" fillId="0" borderId="103" xfId="2761" applyFont="1" applyBorder="1" applyAlignment="1">
      <alignment horizontal="center" vertical="center" wrapText="1" readingOrder="1"/>
    </xf>
    <xf numFmtId="3" fontId="213" fillId="0" borderId="103" xfId="2761" applyNumberFormat="1" applyFont="1" applyBorder="1" applyAlignment="1">
      <alignment vertical="center" wrapText="1" readingOrder="1"/>
    </xf>
    <xf numFmtId="0" fontId="206" fillId="0" borderId="0" xfId="0" applyFont="1"/>
    <xf numFmtId="0" fontId="214" fillId="0" borderId="0" xfId="2761" applyFont="1" applyAlignment="1">
      <alignment horizontal="center" vertical="top" readingOrder="1"/>
    </xf>
    <xf numFmtId="0" fontId="215" fillId="0" borderId="0" xfId="2761" applyFont="1" applyAlignment="1">
      <alignment horizontal="center" vertical="top" readingOrder="1"/>
    </xf>
    <xf numFmtId="3" fontId="214" fillId="0" borderId="0" xfId="2761" applyNumberFormat="1" applyFont="1" applyAlignment="1">
      <alignment horizontal="center" vertical="top" readingOrder="1"/>
    </xf>
    <xf numFmtId="3" fontId="216" fillId="0" borderId="21" xfId="10501" applyNumberFormat="1" applyFont="1" applyFill="1" applyBorder="1" applyAlignment="1">
      <alignment horizontal="center" vertical="top" readingOrder="1"/>
    </xf>
    <xf numFmtId="3" fontId="152" fillId="0" borderId="21" xfId="10501" applyNumberFormat="1" applyFont="1" applyFill="1" applyBorder="1" applyAlignment="1">
      <alignment vertical="top" readingOrder="1"/>
    </xf>
    <xf numFmtId="3" fontId="216" fillId="0" borderId="21" xfId="10501" applyNumberFormat="1" applyFont="1" applyFill="1" applyBorder="1" applyAlignment="1">
      <alignment vertical="top" readingOrder="1"/>
    </xf>
    <xf numFmtId="170" fontId="216" fillId="0" borderId="21" xfId="10501" applyNumberFormat="1" applyFont="1" applyFill="1" applyBorder="1" applyAlignment="1">
      <alignment vertical="top" readingOrder="1"/>
    </xf>
    <xf numFmtId="243" fontId="216" fillId="0" borderId="0" xfId="2761" applyNumberFormat="1" applyFont="1" applyAlignment="1">
      <alignment horizontal="center" vertical="top" readingOrder="1"/>
    </xf>
    <xf numFmtId="170" fontId="216" fillId="0" borderId="0" xfId="10501" applyNumberFormat="1" applyFont="1" applyFill="1" applyAlignment="1">
      <alignment horizontal="center" vertical="top" readingOrder="1"/>
    </xf>
    <xf numFmtId="3" fontId="216" fillId="0" borderId="0" xfId="2761" applyNumberFormat="1" applyFont="1" applyAlignment="1">
      <alignment horizontal="center" vertical="top" readingOrder="1"/>
    </xf>
    <xf numFmtId="0" fontId="216" fillId="0" borderId="0" xfId="2761" applyFont="1" applyAlignment="1">
      <alignment horizontal="center" vertical="top" readingOrder="1"/>
    </xf>
    <xf numFmtId="0" fontId="197" fillId="0" borderId="0" xfId="0" applyFont="1"/>
    <xf numFmtId="0" fontId="21" fillId="0" borderId="21" xfId="0" applyFont="1" applyBorder="1" applyAlignment="1">
      <alignment vertical="center"/>
    </xf>
    <xf numFmtId="242" fontId="106" fillId="0" borderId="112" xfId="30705" applyNumberFormat="1" applyFont="1" applyFill="1" applyBorder="1" applyAlignment="1">
      <alignment horizontal="right" vertical="center" wrapText="1" readingOrder="1"/>
    </xf>
    <xf numFmtId="242" fontId="103" fillId="0" borderId="112" xfId="30705" applyNumberFormat="1" applyFont="1" applyFill="1" applyBorder="1" applyAlignment="1">
      <alignment horizontal="right" vertical="center" wrapText="1" readingOrder="1"/>
    </xf>
    <xf numFmtId="3" fontId="217" fillId="0" borderId="21" xfId="10501" applyNumberFormat="1" applyFont="1" applyFill="1" applyBorder="1" applyAlignment="1">
      <alignment vertical="top" readingOrder="1"/>
    </xf>
    <xf numFmtId="0" fontId="218" fillId="0" borderId="0" xfId="0" applyFont="1"/>
    <xf numFmtId="0" fontId="219" fillId="0" borderId="83" xfId="2761" applyFont="1" applyBorder="1" applyAlignment="1">
      <alignment horizontal="center" vertical="center" wrapText="1" readingOrder="1"/>
    </xf>
    <xf numFmtId="3" fontId="220" fillId="0" borderId="83" xfId="2761" applyNumberFormat="1" applyFont="1" applyBorder="1" applyAlignment="1">
      <alignment horizontal="center" vertical="center" wrapText="1" readingOrder="1"/>
    </xf>
    <xf numFmtId="0" fontId="220" fillId="0" borderId="83" xfId="2761" applyFont="1" applyBorder="1" applyAlignment="1">
      <alignment horizontal="center" vertical="center" wrapText="1" readingOrder="1"/>
    </xf>
    <xf numFmtId="0" fontId="76" fillId="38" borderId="0" xfId="15508" applyFont="1" applyFill="1" applyAlignment="1">
      <alignment horizontal="right"/>
    </xf>
    <xf numFmtId="0" fontId="86" fillId="38" borderId="0" xfId="15508" applyFont="1" applyFill="1" applyAlignment="1">
      <alignment horizontal="center"/>
    </xf>
    <xf numFmtId="0" fontId="161" fillId="38" borderId="0" xfId="15508" applyFont="1" applyFill="1" applyAlignment="1">
      <alignment horizontal="center"/>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162" fillId="38" borderId="0" xfId="15508" applyFont="1" applyFill="1" applyAlignment="1">
      <alignment horizontal="center"/>
    </xf>
    <xf numFmtId="0" fontId="158" fillId="38" borderId="0" xfId="15508" applyFont="1" applyFill="1" applyAlignment="1">
      <alignment horizontal="center"/>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21" fillId="0" borderId="38" xfId="15508" applyFont="1" applyBorder="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175" fillId="0" borderId="0" xfId="15508" applyFont="1" applyAlignment="1">
      <alignment horizontal="center"/>
    </xf>
    <xf numFmtId="0" fontId="21" fillId="0" borderId="0" xfId="15508" applyFont="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0" fillId="0" borderId="0" xfId="0" applyFont="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19" fillId="0" borderId="0" xfId="0" applyFont="1"/>
    <xf numFmtId="0" fontId="153" fillId="0" borderId="10" xfId="0" applyFont="1" applyBorder="1" applyAlignment="1">
      <alignment horizontal="center" vertical="center" wrapText="1"/>
    </xf>
    <xf numFmtId="0" fontId="20" fillId="0" borderId="10" xfId="0" applyFont="1" applyBorder="1" applyAlignment="1">
      <alignment horizontal="center"/>
    </xf>
    <xf numFmtId="0" fontId="21" fillId="0" borderId="0" xfId="0" applyFont="1"/>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5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41" borderId="10" xfId="0" applyFont="1" applyFill="1" applyBorder="1" applyAlignment="1">
      <alignment horizontal="center" vertical="center" wrapText="1"/>
    </xf>
    <xf numFmtId="0" fontId="85" fillId="0" borderId="0" xfId="0" applyFont="1" applyAlignment="1">
      <alignment horizontal="center" vertical="center"/>
    </xf>
    <xf numFmtId="0" fontId="106" fillId="0" borderId="10" xfId="2761" applyFont="1" applyBorder="1" applyAlignment="1">
      <alignment horizontal="center" vertical="center"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106" fillId="0" borderId="56" xfId="2761" applyFont="1" applyBorder="1" applyAlignment="1">
      <alignment horizontal="left"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0" fontId="98" fillId="0" borderId="103" xfId="2761" applyFont="1" applyBorder="1" applyAlignment="1">
      <alignment horizontal="left" vertical="center" wrapText="1" readingOrder="1"/>
    </xf>
    <xf numFmtId="0" fontId="106" fillId="0" borderId="103" xfId="2761" applyFont="1" applyBorder="1" applyAlignment="1">
      <alignment horizontal="left" vertical="center" wrapText="1" readingOrder="1"/>
    </xf>
    <xf numFmtId="0" fontId="212" fillId="0" borderId="103" xfId="2761" applyFont="1" applyBorder="1" applyAlignment="1">
      <alignment horizontal="left" vertical="center" wrapText="1" readingOrder="1"/>
    </xf>
    <xf numFmtId="0" fontId="204" fillId="0" borderId="83" xfId="2761" applyFont="1" applyBorder="1" applyAlignment="1">
      <alignment horizontal="center" vertical="center" wrapText="1" readingOrder="1"/>
    </xf>
    <xf numFmtId="0" fontId="203" fillId="0" borderId="83" xfId="2761" applyFont="1" applyBorder="1" applyAlignment="1">
      <alignment horizontal="left" vertical="center" wrapText="1" readingOrder="1"/>
    </xf>
    <xf numFmtId="0" fontId="203" fillId="0" borderId="83" xfId="2761" applyFont="1" applyBorder="1" applyAlignment="1">
      <alignment horizontal="center" vertical="center" textRotation="90" wrapText="1" readingOrder="1"/>
    </xf>
    <xf numFmtId="0" fontId="203" fillId="0" borderId="83" xfId="2761" applyFont="1" applyBorder="1" applyAlignment="1">
      <alignment horizontal="center" vertical="center" wrapText="1" readingOrder="1"/>
    </xf>
    <xf numFmtId="3" fontId="204" fillId="0" borderId="83" xfId="2761" applyNumberFormat="1" applyFont="1" applyBorder="1" applyAlignment="1">
      <alignment horizontal="center" vertical="center" wrapText="1" readingOrder="1"/>
    </xf>
    <xf numFmtId="0" fontId="205" fillId="0" borderId="83" xfId="2761" applyFont="1" applyBorder="1" applyAlignment="1">
      <alignment horizontal="left" vertical="center" wrapText="1" readingOrder="1"/>
    </xf>
    <xf numFmtId="3" fontId="199" fillId="0" borderId="83" xfId="2761" applyNumberFormat="1" applyFont="1" applyBorder="1" applyAlignment="1">
      <alignment horizontal="center" vertical="center" wrapText="1" readingOrder="1"/>
    </xf>
    <xf numFmtId="0" fontId="198" fillId="0" borderId="0" xfId="0" applyFont="1" applyAlignment="1">
      <alignment horizontal="center" vertical="center" wrapText="1"/>
    </xf>
    <xf numFmtId="0" fontId="201" fillId="0" borderId="0" xfId="2761" applyFont="1" applyAlignment="1">
      <alignment horizontal="center" vertical="center" wrapText="1" readingOrder="1"/>
    </xf>
    <xf numFmtId="0" fontId="202" fillId="0" borderId="0" xfId="2761" applyFont="1" applyAlignment="1">
      <alignment horizontal="center" vertical="center" wrapText="1" readingOrder="1"/>
    </xf>
    <xf numFmtId="3" fontId="216" fillId="0" borderId="21" xfId="10501" applyNumberFormat="1" applyFont="1" applyFill="1" applyBorder="1" applyAlignment="1">
      <alignment horizontal="center" vertical="top" readingOrder="1"/>
    </xf>
    <xf numFmtId="0" fontId="162" fillId="0" borderId="21" xfId="18636" applyFont="1" applyBorder="1" applyAlignment="1">
      <alignment horizontal="right"/>
    </xf>
  </cellXfs>
  <cellStyles count="52208">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59" xr:uid="{00000000-0005-0000-0000-000009000000}"/>
    <cellStyle name="#,##0 2 2 2 2 2" xfId="52165" xr:uid="{00000000-0005-0000-0000-00000A000000}"/>
    <cellStyle name="#,##0 2 2 2 3" xfId="24592" xr:uid="{00000000-0005-0000-0000-00000B000000}"/>
    <cellStyle name="#,##0 2 2 2 3 2" xfId="46229" xr:uid="{00000000-0005-0000-0000-00000C000000}"/>
    <cellStyle name="#,##0 2 2 2 4" xfId="40247" xr:uid="{00000000-0005-0000-0000-00000D000000}"/>
    <cellStyle name="#,##0 2 2 3" xfId="27577" xr:uid="{00000000-0005-0000-0000-00000E000000}"/>
    <cellStyle name="#,##0 2 2 3 2" xfId="49191" xr:uid="{00000000-0005-0000-0000-00000F000000}"/>
    <cellStyle name="#,##0 2 2 4" xfId="21610" xr:uid="{00000000-0005-0000-0000-000010000000}"/>
    <cellStyle name="#,##0 2 2 4 2" xfId="43252" xr:uid="{00000000-0005-0000-0000-000011000000}"/>
    <cellStyle name="#,##0 2 2 5" xfId="37244" xr:uid="{00000000-0005-0000-0000-000012000000}"/>
    <cellStyle name="#,##0 2 3" xfId="15634" xr:uid="{00000000-0005-0000-0000-000013000000}"/>
    <cellStyle name="#,##0 2 3 2" xfId="27606" xr:uid="{00000000-0005-0000-0000-000014000000}"/>
    <cellStyle name="#,##0 2 3 2 2" xfId="49212" xr:uid="{00000000-0005-0000-0000-000015000000}"/>
    <cellStyle name="#,##0 2 3 3" xfId="21639" xr:uid="{00000000-0005-0000-0000-000016000000}"/>
    <cellStyle name="#,##0 2 3 3 2" xfId="43276" xr:uid="{00000000-0005-0000-0000-000017000000}"/>
    <cellStyle name="#,##0 2 3 4" xfId="37288" xr:uid="{00000000-0005-0000-0000-000018000000}"/>
    <cellStyle name="#,##0 2 4" xfId="24622" xr:uid="{00000000-0005-0000-0000-000019000000}"/>
    <cellStyle name="#,##0 2 5" xfId="18655" xr:uid="{00000000-0005-0000-0000-00001A000000}"/>
    <cellStyle name="#,##0 2 5 2" xfId="40297" xr:uid="{00000000-0005-0000-0000-00001B000000}"/>
    <cellStyle name="#,##0 3" xfId="3862" xr:uid="{00000000-0005-0000-0000-00001C000000}"/>
    <cellStyle name="#,##0 3 2" xfId="15643" xr:uid="{00000000-0005-0000-0000-00001D000000}"/>
    <cellStyle name="#,##0 3 2 2" xfId="27614" xr:uid="{00000000-0005-0000-0000-00001E000000}"/>
    <cellStyle name="#,##0 3 2 2 2" xfId="49220" xr:uid="{00000000-0005-0000-0000-00001F000000}"/>
    <cellStyle name="#,##0 3 2 3" xfId="21647" xr:uid="{00000000-0005-0000-0000-000020000000}"/>
    <cellStyle name="#,##0 3 2 3 2" xfId="43284" xr:uid="{00000000-0005-0000-0000-000021000000}"/>
    <cellStyle name="#,##0 3 2 4" xfId="37297" xr:uid="{00000000-0005-0000-0000-000022000000}"/>
    <cellStyle name="#,##0 3 3" xfId="24630" xr:uid="{00000000-0005-0000-0000-000023000000}"/>
    <cellStyle name="#,##0 3 4" xfId="18663" xr:uid="{00000000-0005-0000-0000-000024000000}"/>
    <cellStyle name="#,##0 3 4 2" xfId="40305" xr:uid="{00000000-0005-0000-0000-000025000000}"/>
    <cellStyle name="#,##0 4" xfId="15510" xr:uid="{00000000-0005-0000-0000-000026000000}"/>
    <cellStyle name="#,##0 4 2" xfId="18594" xr:uid="{00000000-0005-0000-0000-000027000000}"/>
    <cellStyle name="#,##0 4 2 2" xfId="40248" xr:uid="{00000000-0005-0000-0000-000028000000}"/>
    <cellStyle name="#,##0 4 3" xfId="18610" xr:uid="{00000000-0005-0000-0000-000029000000}"/>
    <cellStyle name="#,##0 4 3 2" xfId="30571" xr:uid="{00000000-0005-0000-0000-00002A000000}"/>
    <cellStyle name="#,##0 4 3 2 2" xfId="52177" xr:uid="{00000000-0005-0000-0000-00002B000000}"/>
    <cellStyle name="#,##0 4 3 3" xfId="24604" xr:uid="{00000000-0005-0000-0000-00002C000000}"/>
    <cellStyle name="#,##0 4 3 3 2" xfId="46241" xr:uid="{00000000-0005-0000-0000-00002D000000}"/>
    <cellStyle name="#,##0 4 3 4" xfId="40264" xr:uid="{00000000-0005-0000-0000-00002E000000}"/>
    <cellStyle name="#,##0 4 4" xfId="27578" xr:uid="{00000000-0005-0000-0000-00002F000000}"/>
    <cellStyle name="#,##0 4 4 2" xfId="49192" xr:uid="{00000000-0005-0000-0000-000030000000}"/>
    <cellStyle name="#,##0 4 5" xfId="21611" xr:uid="{00000000-0005-0000-0000-000031000000}"/>
    <cellStyle name="#,##0 5" xfId="15633" xr:uid="{00000000-0005-0000-0000-000032000000}"/>
    <cellStyle name="#,##0 5 2" xfId="27605" xr:uid="{00000000-0005-0000-0000-000033000000}"/>
    <cellStyle name="#,##0 5 2 2" xfId="49211" xr:uid="{00000000-0005-0000-0000-000034000000}"/>
    <cellStyle name="#,##0 5 3" xfId="21638" xr:uid="{00000000-0005-0000-0000-000035000000}"/>
    <cellStyle name="#,##0 5 3 2" xfId="43275" xr:uid="{00000000-0005-0000-0000-000036000000}"/>
    <cellStyle name="#,##0 5 4" xfId="37287"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49" xr:uid="{00000000-0005-0000-0000-00005E000000}"/>
    <cellStyle name="?Header 2 3" xfId="18611" xr:uid="{00000000-0005-0000-0000-00005F000000}"/>
    <cellStyle name="?Header 2 3 2" xfId="30572" xr:uid="{00000000-0005-0000-0000-000060000000}"/>
    <cellStyle name="?Header 2 3 2 2" xfId="52178" xr:uid="{00000000-0005-0000-0000-000061000000}"/>
    <cellStyle name="?Header 2 3 3" xfId="24605" xr:uid="{00000000-0005-0000-0000-000062000000}"/>
    <cellStyle name="?Header 2 3 3 2" xfId="46242" xr:uid="{00000000-0005-0000-0000-000063000000}"/>
    <cellStyle name="?Header 2 3 4" xfId="40265" xr:uid="{00000000-0005-0000-0000-000064000000}"/>
    <cellStyle name="?Header 2 4" xfId="27579" xr:uid="{00000000-0005-0000-0000-000065000000}"/>
    <cellStyle name="?Header 2 4 2" xfId="49193" xr:uid="{00000000-0005-0000-0000-000066000000}"/>
    <cellStyle name="?Header 2 5" xfId="21612" xr:uid="{00000000-0005-0000-0000-000067000000}"/>
    <cellStyle name="?Header 3" xfId="15512" xr:uid="{00000000-0005-0000-0000-000068000000}"/>
    <cellStyle name="?Header 3 2" xfId="18596" xr:uid="{00000000-0005-0000-0000-000069000000}"/>
    <cellStyle name="?Header 3 2 2" xfId="40250" xr:uid="{00000000-0005-0000-0000-00006A000000}"/>
    <cellStyle name="?Header 3 3" xfId="18612" xr:uid="{00000000-0005-0000-0000-00006B000000}"/>
    <cellStyle name="?Header 3 3 2" xfId="30573" xr:uid="{00000000-0005-0000-0000-00006C000000}"/>
    <cellStyle name="?Header 3 3 2 2" xfId="52179" xr:uid="{00000000-0005-0000-0000-00006D000000}"/>
    <cellStyle name="?Header 3 3 3" xfId="24606" xr:uid="{00000000-0005-0000-0000-00006E000000}"/>
    <cellStyle name="?Header 3 3 3 2" xfId="46243" xr:uid="{00000000-0005-0000-0000-00006F000000}"/>
    <cellStyle name="?Header 3 3 4" xfId="40266" xr:uid="{00000000-0005-0000-0000-000070000000}"/>
    <cellStyle name="?Header 3 4" xfId="27580" xr:uid="{00000000-0005-0000-0000-000071000000}"/>
    <cellStyle name="?Header 3 4 2" xfId="49194" xr:uid="{00000000-0005-0000-0000-000072000000}"/>
    <cellStyle name="?Header 3 5" xfId="21613" xr:uid="{00000000-0005-0000-0000-000073000000}"/>
    <cellStyle name="?Header 4" xfId="15632" xr:uid="{00000000-0005-0000-0000-000074000000}"/>
    <cellStyle name="?Header 4 2" xfId="27604" xr:uid="{00000000-0005-0000-0000-000075000000}"/>
    <cellStyle name="?Header 4 2 2" xfId="49210" xr:uid="{00000000-0005-0000-0000-000076000000}"/>
    <cellStyle name="?Header 4 3" xfId="21637" xr:uid="{00000000-0005-0000-0000-000077000000}"/>
    <cellStyle name="?Header 4 3 2" xfId="43274" xr:uid="{00000000-0005-0000-0000-000078000000}"/>
    <cellStyle name="?Header 4 4" xfId="37286"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8" xr:uid="{00000000-0005-0000-0000-0000B1000000}"/>
    <cellStyle name="_KT (2)_2 2 3" xfId="11516" xr:uid="{00000000-0005-0000-0000-0000B2000000}"/>
    <cellStyle name="_KT (2)_2 2 3 2" xfId="33274" xr:uid="{00000000-0005-0000-0000-0000B3000000}"/>
    <cellStyle name="_KT (2)_2 2 4" xfId="32020"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09" xr:uid="{00000000-0005-0000-0000-0000C1000000}"/>
    <cellStyle name="_KT (2)_3 2 3" xfId="11517" xr:uid="{00000000-0005-0000-0000-0000C2000000}"/>
    <cellStyle name="_KT (2)_3 2 3 2" xfId="33275" xr:uid="{00000000-0005-0000-0000-0000C3000000}"/>
    <cellStyle name="_KT (2)_3 2 4" xfId="32021"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0" xr:uid="{00000000-0005-0000-0000-0000D7000000}"/>
    <cellStyle name="_KT (2)_4_TG-TH 2 3" xfId="11518" xr:uid="{00000000-0005-0000-0000-0000D8000000}"/>
    <cellStyle name="_KT (2)_4_TG-TH 2 3 2" xfId="33276" xr:uid="{00000000-0005-0000-0000-0000D9000000}"/>
    <cellStyle name="_KT (2)_4_TG-TH 2 4" xfId="32022"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1" xr:uid="{00000000-0005-0000-0000-0000ED000000}"/>
    <cellStyle name="_KT (2)_TG-TH 2 3" xfId="11519" xr:uid="{00000000-0005-0000-0000-0000EE000000}"/>
    <cellStyle name="_KT (2)_TG-TH 2 3 2" xfId="33277" xr:uid="{00000000-0005-0000-0000-0000EF000000}"/>
    <cellStyle name="_KT (2)_TG-TH 2 4" xfId="32023"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2" xr:uid="{00000000-0005-0000-0000-0000F4000000}"/>
    <cellStyle name="_KT_TG 2 3" xfId="11520" xr:uid="{00000000-0005-0000-0000-0000F5000000}"/>
    <cellStyle name="_KT_TG 2 3 2" xfId="33278" xr:uid="{00000000-0005-0000-0000-0000F6000000}"/>
    <cellStyle name="_KT_TG 2 4" xfId="32024"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3" xr:uid="{00000000-0005-0000-0000-00000D010000}"/>
    <cellStyle name="_KT_TG_3 2 3" xfId="11521" xr:uid="{00000000-0005-0000-0000-00000E010000}"/>
    <cellStyle name="_KT_TG_3 2 3 2" xfId="33279" xr:uid="{00000000-0005-0000-0000-00000F010000}"/>
    <cellStyle name="_KT_TG_3 2 4" xfId="32025"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4" xr:uid="{00000000-0005-0000-0000-000020010000}"/>
    <cellStyle name="_TG-TH 2 3" xfId="11522" xr:uid="{00000000-0005-0000-0000-000021010000}"/>
    <cellStyle name="_TG-TH 2 3 2" xfId="33280" xr:uid="{00000000-0005-0000-0000-000022010000}"/>
    <cellStyle name="_TG-TH 2 4" xfId="32026"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5" xr:uid="{00000000-0005-0000-0000-00003B010000}"/>
    <cellStyle name="_TG-TH_4 2 3" xfId="11523" xr:uid="{00000000-0005-0000-0000-00003C010000}"/>
    <cellStyle name="_TG-TH_4 2 3 2" xfId="33281" xr:uid="{00000000-0005-0000-0000-00003D010000}"/>
    <cellStyle name="_TG-TH_4 2 4" xfId="32027"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4" xr:uid="{00000000-0005-0000-0000-00005D010000}"/>
    <cellStyle name="0 2 2 2 2" xfId="49530" xr:uid="{00000000-0005-0000-0000-00005E010000}"/>
    <cellStyle name="0 2 2 3" xfId="21957" xr:uid="{00000000-0005-0000-0000-00005F010000}"/>
    <cellStyle name="0 2 2 3 2" xfId="43594" xr:uid="{00000000-0005-0000-0000-000060010000}"/>
    <cellStyle name="0 2 2 4" xfId="37607" xr:uid="{00000000-0005-0000-0000-000061010000}"/>
    <cellStyle name="0 2 3" xfId="24939" xr:uid="{00000000-0005-0000-0000-000062010000}"/>
    <cellStyle name="0 2 4" xfId="18972" xr:uid="{00000000-0005-0000-0000-000063010000}"/>
    <cellStyle name="0 2 4 2" xfId="40614"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0" xr:uid="{00000000-0005-0000-0000-000069010000}"/>
    <cellStyle name="0.0 2 2 2 2 2" xfId="52166" xr:uid="{00000000-0005-0000-0000-00006A010000}"/>
    <cellStyle name="0.0 2 2 2 3" xfId="24593" xr:uid="{00000000-0005-0000-0000-00006B010000}"/>
    <cellStyle name="0.0 2 2 2 3 2" xfId="46230" xr:uid="{00000000-0005-0000-0000-00006C010000}"/>
    <cellStyle name="0.0 2 2 2 4" xfId="40251" xr:uid="{00000000-0005-0000-0000-00006D010000}"/>
    <cellStyle name="0.0 2 2 3" xfId="27581" xr:uid="{00000000-0005-0000-0000-00006E010000}"/>
    <cellStyle name="0.0 2 2 4" xfId="21614" xr:uid="{00000000-0005-0000-0000-00006F010000}"/>
    <cellStyle name="0.0 2 2 4 2" xfId="43253" xr:uid="{00000000-0005-0000-0000-000070010000}"/>
    <cellStyle name="0.0 2 3" xfId="15635" xr:uid="{00000000-0005-0000-0000-000071010000}"/>
    <cellStyle name="0.0 2 3 2" xfId="27607" xr:uid="{00000000-0005-0000-0000-000072010000}"/>
    <cellStyle name="0.0 2 3 2 2" xfId="49213" xr:uid="{00000000-0005-0000-0000-000073010000}"/>
    <cellStyle name="0.0 2 3 3" xfId="21640" xr:uid="{00000000-0005-0000-0000-000074010000}"/>
    <cellStyle name="0.0 2 3 3 2" xfId="43277" xr:uid="{00000000-0005-0000-0000-000075010000}"/>
    <cellStyle name="0.0 2 3 4" xfId="37289" xr:uid="{00000000-0005-0000-0000-000076010000}"/>
    <cellStyle name="0.0 2 4" xfId="24623" xr:uid="{00000000-0005-0000-0000-000077010000}"/>
    <cellStyle name="0.0 2 5" xfId="18656" xr:uid="{00000000-0005-0000-0000-000078010000}"/>
    <cellStyle name="0.0 2 5 2" xfId="40298" xr:uid="{00000000-0005-0000-0000-000079010000}"/>
    <cellStyle name="0.0 3" xfId="3866" xr:uid="{00000000-0005-0000-0000-00007A010000}"/>
    <cellStyle name="0.0 3 2" xfId="15644" xr:uid="{00000000-0005-0000-0000-00007B010000}"/>
    <cellStyle name="0.0 3 2 2" xfId="27615" xr:uid="{00000000-0005-0000-0000-00007C010000}"/>
    <cellStyle name="0.0 3 2 2 2" xfId="49221" xr:uid="{00000000-0005-0000-0000-00007D010000}"/>
    <cellStyle name="0.0 3 2 3" xfId="21648" xr:uid="{00000000-0005-0000-0000-00007E010000}"/>
    <cellStyle name="0.0 3 2 3 2" xfId="43285" xr:uid="{00000000-0005-0000-0000-00007F010000}"/>
    <cellStyle name="0.0 3 2 4" xfId="37298" xr:uid="{00000000-0005-0000-0000-000080010000}"/>
    <cellStyle name="0.0 3 3" xfId="24631" xr:uid="{00000000-0005-0000-0000-000081010000}"/>
    <cellStyle name="0.0 3 4" xfId="18664" xr:uid="{00000000-0005-0000-0000-000082010000}"/>
    <cellStyle name="0.0 3 4 2" xfId="40306" xr:uid="{00000000-0005-0000-0000-000083010000}"/>
    <cellStyle name="0.0 4" xfId="15514" xr:uid="{00000000-0005-0000-0000-000084010000}"/>
    <cellStyle name="0.0 4 2" xfId="18598" xr:uid="{00000000-0005-0000-0000-000085010000}"/>
    <cellStyle name="0.0 4 2 2" xfId="40252" xr:uid="{00000000-0005-0000-0000-000086010000}"/>
    <cellStyle name="0.0 4 3" xfId="18613" xr:uid="{00000000-0005-0000-0000-000087010000}"/>
    <cellStyle name="0.0 4 3 2" xfId="30574" xr:uid="{00000000-0005-0000-0000-000088010000}"/>
    <cellStyle name="0.0 4 3 2 2" xfId="52180" xr:uid="{00000000-0005-0000-0000-000089010000}"/>
    <cellStyle name="0.0 4 3 3" xfId="24607" xr:uid="{00000000-0005-0000-0000-00008A010000}"/>
    <cellStyle name="0.0 4 3 3 2" xfId="46244" xr:uid="{00000000-0005-0000-0000-00008B010000}"/>
    <cellStyle name="0.0 4 3 4" xfId="40267" xr:uid="{00000000-0005-0000-0000-00008C010000}"/>
    <cellStyle name="0.0 4 4" xfId="27582" xr:uid="{00000000-0005-0000-0000-00008D010000}"/>
    <cellStyle name="0.0 4 4 2" xfId="49195" xr:uid="{00000000-0005-0000-0000-00008E010000}"/>
    <cellStyle name="0.0 4 5" xfId="21615" xr:uid="{00000000-0005-0000-0000-00008F010000}"/>
    <cellStyle name="0.0 5" xfId="15629" xr:uid="{00000000-0005-0000-0000-000090010000}"/>
    <cellStyle name="0.0 5 2" xfId="27601" xr:uid="{00000000-0005-0000-0000-000091010000}"/>
    <cellStyle name="0.0 5 2 2" xfId="49207" xr:uid="{00000000-0005-0000-0000-000092010000}"/>
    <cellStyle name="0.0 5 3" xfId="21634" xr:uid="{00000000-0005-0000-0000-000093010000}"/>
    <cellStyle name="0.0 5 3 2" xfId="43271" xr:uid="{00000000-0005-0000-0000-000094010000}"/>
    <cellStyle name="0.0 5 4" xfId="37283"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1" xr:uid="{00000000-0005-0000-0000-00009A010000}"/>
    <cellStyle name="0.00 2 2 2 2 2" xfId="52167" xr:uid="{00000000-0005-0000-0000-00009B010000}"/>
    <cellStyle name="0.00 2 2 2 3" xfId="24594" xr:uid="{00000000-0005-0000-0000-00009C010000}"/>
    <cellStyle name="0.00 2 2 2 3 2" xfId="46231" xr:uid="{00000000-0005-0000-0000-00009D010000}"/>
    <cellStyle name="0.00 2 2 2 4" xfId="40253" xr:uid="{00000000-0005-0000-0000-00009E010000}"/>
    <cellStyle name="0.00 2 2 3" xfId="27583" xr:uid="{00000000-0005-0000-0000-00009F010000}"/>
    <cellStyle name="0.00 2 2 4" xfId="21616" xr:uid="{00000000-0005-0000-0000-0000A0010000}"/>
    <cellStyle name="0.00 2 2 4 2" xfId="43254" xr:uid="{00000000-0005-0000-0000-0000A1010000}"/>
    <cellStyle name="0.00 2 3" xfId="15636" xr:uid="{00000000-0005-0000-0000-0000A2010000}"/>
    <cellStyle name="0.00 2 3 2" xfId="27608" xr:uid="{00000000-0005-0000-0000-0000A3010000}"/>
    <cellStyle name="0.00 2 3 2 2" xfId="49214" xr:uid="{00000000-0005-0000-0000-0000A4010000}"/>
    <cellStyle name="0.00 2 3 3" xfId="21641" xr:uid="{00000000-0005-0000-0000-0000A5010000}"/>
    <cellStyle name="0.00 2 3 3 2" xfId="43278" xr:uid="{00000000-0005-0000-0000-0000A6010000}"/>
    <cellStyle name="0.00 2 3 4" xfId="37290" xr:uid="{00000000-0005-0000-0000-0000A7010000}"/>
    <cellStyle name="0.00 2 4" xfId="24624" xr:uid="{00000000-0005-0000-0000-0000A8010000}"/>
    <cellStyle name="0.00 2 5" xfId="18657" xr:uid="{00000000-0005-0000-0000-0000A9010000}"/>
    <cellStyle name="0.00 2 5 2" xfId="40299" xr:uid="{00000000-0005-0000-0000-0000AA010000}"/>
    <cellStyle name="0.00 3" xfId="3867" xr:uid="{00000000-0005-0000-0000-0000AB010000}"/>
    <cellStyle name="0.00 3 2" xfId="15645" xr:uid="{00000000-0005-0000-0000-0000AC010000}"/>
    <cellStyle name="0.00 3 2 2" xfId="27616" xr:uid="{00000000-0005-0000-0000-0000AD010000}"/>
    <cellStyle name="0.00 3 2 2 2" xfId="49222" xr:uid="{00000000-0005-0000-0000-0000AE010000}"/>
    <cellStyle name="0.00 3 2 3" xfId="21649" xr:uid="{00000000-0005-0000-0000-0000AF010000}"/>
    <cellStyle name="0.00 3 2 3 2" xfId="43286" xr:uid="{00000000-0005-0000-0000-0000B0010000}"/>
    <cellStyle name="0.00 3 2 4" xfId="37299" xr:uid="{00000000-0005-0000-0000-0000B1010000}"/>
    <cellStyle name="0.00 3 3" xfId="24632" xr:uid="{00000000-0005-0000-0000-0000B2010000}"/>
    <cellStyle name="0.00 3 4" xfId="18665" xr:uid="{00000000-0005-0000-0000-0000B3010000}"/>
    <cellStyle name="0.00 3 4 2" xfId="40307" xr:uid="{00000000-0005-0000-0000-0000B4010000}"/>
    <cellStyle name="0.00 4" xfId="15516" xr:uid="{00000000-0005-0000-0000-0000B5010000}"/>
    <cellStyle name="0.00 4 2" xfId="18600" xr:uid="{00000000-0005-0000-0000-0000B6010000}"/>
    <cellStyle name="0.00 4 2 2" xfId="40254" xr:uid="{00000000-0005-0000-0000-0000B7010000}"/>
    <cellStyle name="0.00 4 3" xfId="18614" xr:uid="{00000000-0005-0000-0000-0000B8010000}"/>
    <cellStyle name="0.00 4 3 2" xfId="30575" xr:uid="{00000000-0005-0000-0000-0000B9010000}"/>
    <cellStyle name="0.00 4 3 2 2" xfId="52181" xr:uid="{00000000-0005-0000-0000-0000BA010000}"/>
    <cellStyle name="0.00 4 3 3" xfId="24608" xr:uid="{00000000-0005-0000-0000-0000BB010000}"/>
    <cellStyle name="0.00 4 3 3 2" xfId="46245" xr:uid="{00000000-0005-0000-0000-0000BC010000}"/>
    <cellStyle name="0.00 4 3 4" xfId="40268" xr:uid="{00000000-0005-0000-0000-0000BD010000}"/>
    <cellStyle name="0.00 4 4" xfId="27584" xr:uid="{00000000-0005-0000-0000-0000BE010000}"/>
    <cellStyle name="0.00 4 4 2" xfId="49196" xr:uid="{00000000-0005-0000-0000-0000BF010000}"/>
    <cellStyle name="0.00 4 5" xfId="21617" xr:uid="{00000000-0005-0000-0000-0000C0010000}"/>
    <cellStyle name="0.00 5" xfId="15628" xr:uid="{00000000-0005-0000-0000-0000C1010000}"/>
    <cellStyle name="0.00 5 2" xfId="27600" xr:uid="{00000000-0005-0000-0000-0000C2010000}"/>
    <cellStyle name="0.00 5 2 2" xfId="49206" xr:uid="{00000000-0005-0000-0000-0000C3010000}"/>
    <cellStyle name="0.00 5 3" xfId="21633" xr:uid="{00000000-0005-0000-0000-0000C4010000}"/>
    <cellStyle name="0.00 5 3 2" xfId="43270" xr:uid="{00000000-0005-0000-0000-0000C5010000}"/>
    <cellStyle name="0.00 5 4" xfId="37282"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3" xr:uid="{00000000-0005-0000-0000-0000B3030000}"/>
    <cellStyle name="18 2 2 3" xfId="36270" xr:uid="{00000000-0005-0000-0000-0000B4030000}"/>
    <cellStyle name="18 2 3" xfId="15517" xr:uid="{00000000-0005-0000-0000-0000B5030000}"/>
    <cellStyle name="18 2 3 2" xfId="37245" xr:uid="{00000000-0005-0000-0000-0000B6030000}"/>
    <cellStyle name="18 3" xfId="13607" xr:uid="{00000000-0005-0000-0000-0000B7030000}"/>
    <cellStyle name="18 3 2" xfId="16693" xr:uid="{00000000-0005-0000-0000-0000B8030000}"/>
    <cellStyle name="18 3 2 2" xfId="38347" xr:uid="{00000000-0005-0000-0000-0000B9030000}"/>
    <cellStyle name="18 3 3" xfId="35343" xr:uid="{00000000-0005-0000-0000-0000BA030000}"/>
    <cellStyle name="18 4" xfId="14855" xr:uid="{00000000-0005-0000-0000-0000BB030000}"/>
    <cellStyle name="18 4 2" xfId="17940" xr:uid="{00000000-0005-0000-0000-0000BC030000}"/>
    <cellStyle name="18 4 2 2" xfId="39594" xr:uid="{00000000-0005-0000-0000-0000BD030000}"/>
    <cellStyle name="18 4 3" xfId="36591"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1" xr:uid="{00000000-0005-0000-0000-0000E60E0000}"/>
    <cellStyle name="Calculation 2 2 2 2" xfId="49547" xr:uid="{00000000-0005-0000-0000-0000E70E0000}"/>
    <cellStyle name="Calculation 2 2 3" xfId="21974" xr:uid="{00000000-0005-0000-0000-0000E80E0000}"/>
    <cellStyle name="Calculation 2 2 3 2" xfId="43611" xr:uid="{00000000-0005-0000-0000-0000E90E0000}"/>
    <cellStyle name="Calculation 2 2 4" xfId="37625" xr:uid="{00000000-0005-0000-0000-0000EA0E0000}"/>
    <cellStyle name="Calculation 2 3" xfId="24940" xr:uid="{00000000-0005-0000-0000-0000EB0E0000}"/>
    <cellStyle name="Calculation 2 3 2" xfId="46559" xr:uid="{00000000-0005-0000-0000-0000EC0E0000}"/>
    <cellStyle name="Calculation 2 4" xfId="18973" xr:uid="{00000000-0005-0000-0000-0000ED0E0000}"/>
    <cellStyle name="Calculation 2 4 2" xfId="40615"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7" xr:uid="{00000000-0005-0000-0000-0000090F0000}"/>
    <cellStyle name="Comma [0] 2 19" xfId="10409" xr:uid="{00000000-0005-0000-0000-00000A0F0000}"/>
    <cellStyle name="Comma [0] 2 19 2" xfId="32170"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1" xr:uid="{00000000-0005-0000-0000-00000F0F0000}"/>
    <cellStyle name="Comma [0] 2 2 4" xfId="10505" xr:uid="{00000000-0005-0000-0000-0000100F0000}"/>
    <cellStyle name="Comma [0] 2 2 4 2" xfId="32266" xr:uid="{00000000-0005-0000-0000-0000110F0000}"/>
    <cellStyle name="Comma [0] 2 2 5" xfId="30709" xr:uid="{00000000-0005-0000-0000-0000120F0000}"/>
    <cellStyle name="Comma [0] 2 20" xfId="30612"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5" xr:uid="{00000000-0005-0000-0000-0000170F0000}"/>
    <cellStyle name="Comma [0] 2 3 4" xfId="10640" xr:uid="{00000000-0005-0000-0000-0000180F0000}"/>
    <cellStyle name="Comma [0] 2 3 4 2" xfId="32400" xr:uid="{00000000-0005-0000-0000-0000190F0000}"/>
    <cellStyle name="Comma [0] 2 3 5" xfId="30844"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6" xr:uid="{00000000-0005-0000-0000-0000260F0000}"/>
    <cellStyle name="Comma [0] 3 2 3" xfId="11524" xr:uid="{00000000-0005-0000-0000-0000270F0000}"/>
    <cellStyle name="Comma [0] 3 2 3 2" xfId="33282" xr:uid="{00000000-0005-0000-0000-0000280F0000}"/>
    <cellStyle name="Comma [0] 3 2 4" xfId="32028" xr:uid="{00000000-0005-0000-0000-0000290F0000}"/>
    <cellStyle name="Comma [0] 3 3" xfId="9954" xr:uid="{00000000-0005-0000-0000-00002A0F0000}"/>
    <cellStyle name="Comma [0] 3 3 2" xfId="12762" xr:uid="{00000000-0005-0000-0000-00002B0F0000}"/>
    <cellStyle name="Comma [0] 3 3 2 2" xfId="34517" xr:uid="{00000000-0005-0000-0000-00002C0F0000}"/>
    <cellStyle name="Comma [0] 3 3 3" xfId="11525" xr:uid="{00000000-0005-0000-0000-00002D0F0000}"/>
    <cellStyle name="Comma [0] 3 3 3 2" xfId="33283" xr:uid="{00000000-0005-0000-0000-00002E0F0000}"/>
    <cellStyle name="Comma [0] 3 3 4" xfId="32029" xr:uid="{00000000-0005-0000-0000-00002F0F0000}"/>
    <cellStyle name="Comma [0] 3 4" xfId="9955" xr:uid="{00000000-0005-0000-0000-0000300F0000}"/>
    <cellStyle name="Comma [0] 3 4 2" xfId="12763" xr:uid="{00000000-0005-0000-0000-0000310F0000}"/>
    <cellStyle name="Comma [0] 3 4 2 2" xfId="34518" xr:uid="{00000000-0005-0000-0000-0000320F0000}"/>
    <cellStyle name="Comma [0] 3 4 3" xfId="11526" xr:uid="{00000000-0005-0000-0000-0000330F0000}"/>
    <cellStyle name="Comma [0] 3 4 3 2" xfId="33284" xr:uid="{00000000-0005-0000-0000-0000340F0000}"/>
    <cellStyle name="Comma [0] 3 4 4" xfId="32030" xr:uid="{00000000-0005-0000-0000-0000350F0000}"/>
    <cellStyle name="Comma [0] 3 5" xfId="11650" xr:uid="{00000000-0005-0000-0000-0000360F0000}"/>
    <cellStyle name="Comma [0] 3 5 2" xfId="33408" xr:uid="{00000000-0005-0000-0000-0000370F0000}"/>
    <cellStyle name="Comma [0] 3 6" xfId="10410" xr:uid="{00000000-0005-0000-0000-0000380F0000}"/>
    <cellStyle name="Comma [0] 3 6 2" xfId="32171" xr:uid="{00000000-0005-0000-0000-0000390F0000}"/>
    <cellStyle name="Comma [0] 3 7" xfId="30613"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19" xr:uid="{00000000-0005-0000-0000-00003E0F0000}"/>
    <cellStyle name="Comma [0] 4 10 3" xfId="11527" xr:uid="{00000000-0005-0000-0000-00003F0F0000}"/>
    <cellStyle name="Comma [0] 4 10 3 2" xfId="33285" xr:uid="{00000000-0005-0000-0000-0000400F0000}"/>
    <cellStyle name="Comma [0] 4 10 4" xfId="32031" xr:uid="{00000000-0005-0000-0000-0000410F0000}"/>
    <cellStyle name="Comma [0] 4 11" xfId="11651" xr:uid="{00000000-0005-0000-0000-0000420F0000}"/>
    <cellStyle name="Comma [0] 4 11 2" xfId="33409" xr:uid="{00000000-0005-0000-0000-0000430F0000}"/>
    <cellStyle name="Comma [0] 4 12" xfId="10411" xr:uid="{00000000-0005-0000-0000-0000440F0000}"/>
    <cellStyle name="Comma [0] 4 12 2" xfId="32172" xr:uid="{00000000-0005-0000-0000-0000450F0000}"/>
    <cellStyle name="Comma [0] 4 13" xfId="30614" xr:uid="{00000000-0005-0000-0000-0000460F0000}"/>
    <cellStyle name="Comma [0] 4 2" xfId="9957" xr:uid="{00000000-0005-0000-0000-0000470F0000}"/>
    <cellStyle name="Comma [0] 4 2 2" xfId="12765" xr:uid="{00000000-0005-0000-0000-0000480F0000}"/>
    <cellStyle name="Comma [0] 4 2 2 2" xfId="34520" xr:uid="{00000000-0005-0000-0000-0000490F0000}"/>
    <cellStyle name="Comma [0] 4 2 3" xfId="11528" xr:uid="{00000000-0005-0000-0000-00004A0F0000}"/>
    <cellStyle name="Comma [0] 4 2 3 2" xfId="33286" xr:uid="{00000000-0005-0000-0000-00004B0F0000}"/>
    <cellStyle name="Comma [0] 4 2 4" xfId="32032" xr:uid="{00000000-0005-0000-0000-00004C0F0000}"/>
    <cellStyle name="Comma [0] 4 3" xfId="9958" xr:uid="{00000000-0005-0000-0000-00004D0F0000}"/>
    <cellStyle name="Comma [0] 4 3 2" xfId="12766" xr:uid="{00000000-0005-0000-0000-00004E0F0000}"/>
    <cellStyle name="Comma [0] 4 3 2 2" xfId="34521" xr:uid="{00000000-0005-0000-0000-00004F0F0000}"/>
    <cellStyle name="Comma [0] 4 3 3" xfId="11529" xr:uid="{00000000-0005-0000-0000-0000500F0000}"/>
    <cellStyle name="Comma [0] 4 3 3 2" xfId="33287" xr:uid="{00000000-0005-0000-0000-0000510F0000}"/>
    <cellStyle name="Comma [0] 4 3 4" xfId="32033" xr:uid="{00000000-0005-0000-0000-0000520F0000}"/>
    <cellStyle name="Comma [0] 4 4" xfId="9959" xr:uid="{00000000-0005-0000-0000-0000530F0000}"/>
    <cellStyle name="Comma [0] 4 4 2" xfId="12767" xr:uid="{00000000-0005-0000-0000-0000540F0000}"/>
    <cellStyle name="Comma [0] 4 4 2 2" xfId="34522" xr:uid="{00000000-0005-0000-0000-0000550F0000}"/>
    <cellStyle name="Comma [0] 4 4 3" xfId="11530" xr:uid="{00000000-0005-0000-0000-0000560F0000}"/>
    <cellStyle name="Comma [0] 4 4 3 2" xfId="33288" xr:uid="{00000000-0005-0000-0000-0000570F0000}"/>
    <cellStyle name="Comma [0] 4 4 4" xfId="32034" xr:uid="{00000000-0005-0000-0000-0000580F0000}"/>
    <cellStyle name="Comma [0] 4 5" xfId="9960" xr:uid="{00000000-0005-0000-0000-0000590F0000}"/>
    <cellStyle name="Comma [0] 4 5 2" xfId="12768" xr:uid="{00000000-0005-0000-0000-00005A0F0000}"/>
    <cellStyle name="Comma [0] 4 5 2 2" xfId="34523" xr:uid="{00000000-0005-0000-0000-00005B0F0000}"/>
    <cellStyle name="Comma [0] 4 5 3" xfId="11531" xr:uid="{00000000-0005-0000-0000-00005C0F0000}"/>
    <cellStyle name="Comma [0] 4 5 3 2" xfId="33289" xr:uid="{00000000-0005-0000-0000-00005D0F0000}"/>
    <cellStyle name="Comma [0] 4 5 4" xfId="32035" xr:uid="{00000000-0005-0000-0000-00005E0F0000}"/>
    <cellStyle name="Comma [0] 4 6" xfId="9961" xr:uid="{00000000-0005-0000-0000-00005F0F0000}"/>
    <cellStyle name="Comma [0] 4 6 2" xfId="12769" xr:uid="{00000000-0005-0000-0000-0000600F0000}"/>
    <cellStyle name="Comma [0] 4 6 2 2" xfId="34524" xr:uid="{00000000-0005-0000-0000-0000610F0000}"/>
    <cellStyle name="Comma [0] 4 6 3" xfId="11532" xr:uid="{00000000-0005-0000-0000-0000620F0000}"/>
    <cellStyle name="Comma [0] 4 6 3 2" xfId="33290" xr:uid="{00000000-0005-0000-0000-0000630F0000}"/>
    <cellStyle name="Comma [0] 4 6 4" xfId="32036" xr:uid="{00000000-0005-0000-0000-0000640F0000}"/>
    <cellStyle name="Comma [0] 4 7" xfId="9962" xr:uid="{00000000-0005-0000-0000-0000650F0000}"/>
    <cellStyle name="Comma [0] 4 7 2" xfId="12770" xr:uid="{00000000-0005-0000-0000-0000660F0000}"/>
    <cellStyle name="Comma [0] 4 7 2 2" xfId="34525" xr:uid="{00000000-0005-0000-0000-0000670F0000}"/>
    <cellStyle name="Comma [0] 4 7 3" xfId="11533" xr:uid="{00000000-0005-0000-0000-0000680F0000}"/>
    <cellStyle name="Comma [0] 4 7 3 2" xfId="33291" xr:uid="{00000000-0005-0000-0000-0000690F0000}"/>
    <cellStyle name="Comma [0] 4 7 4" xfId="32037" xr:uid="{00000000-0005-0000-0000-00006A0F0000}"/>
    <cellStyle name="Comma [0] 4 8" xfId="9963" xr:uid="{00000000-0005-0000-0000-00006B0F0000}"/>
    <cellStyle name="Comma [0] 4 8 2" xfId="12771" xr:uid="{00000000-0005-0000-0000-00006C0F0000}"/>
    <cellStyle name="Comma [0] 4 8 2 2" xfId="34526" xr:uid="{00000000-0005-0000-0000-00006D0F0000}"/>
    <cellStyle name="Comma [0] 4 8 3" xfId="11534" xr:uid="{00000000-0005-0000-0000-00006E0F0000}"/>
    <cellStyle name="Comma [0] 4 8 3 2" xfId="33292" xr:uid="{00000000-0005-0000-0000-00006F0F0000}"/>
    <cellStyle name="Comma [0] 4 8 4" xfId="32038" xr:uid="{00000000-0005-0000-0000-0000700F0000}"/>
    <cellStyle name="Comma [0] 4 9" xfId="9964" xr:uid="{00000000-0005-0000-0000-0000710F0000}"/>
    <cellStyle name="Comma [0] 4 9 2" xfId="12772" xr:uid="{00000000-0005-0000-0000-0000720F0000}"/>
    <cellStyle name="Comma [0] 4 9 2 2" xfId="34527" xr:uid="{00000000-0005-0000-0000-0000730F0000}"/>
    <cellStyle name="Comma [0] 4 9 3" xfId="11535" xr:uid="{00000000-0005-0000-0000-0000740F0000}"/>
    <cellStyle name="Comma [0] 4 9 3 2" xfId="33293" xr:uid="{00000000-0005-0000-0000-0000750F0000}"/>
    <cellStyle name="Comma [0] 4 9 4" xfId="32039" xr:uid="{00000000-0005-0000-0000-0000760F0000}"/>
    <cellStyle name="Comma [0] 5" xfId="2174" xr:uid="{00000000-0005-0000-0000-0000770F0000}"/>
    <cellStyle name="Comma [0] 5 2" xfId="11652" xr:uid="{00000000-0005-0000-0000-0000780F0000}"/>
    <cellStyle name="Comma [0] 5 2 2" xfId="33410" xr:uid="{00000000-0005-0000-0000-0000790F0000}"/>
    <cellStyle name="Comma [0] 5 3" xfId="10412" xr:uid="{00000000-0005-0000-0000-00007A0F0000}"/>
    <cellStyle name="Comma [0] 5 3 2" xfId="32173" xr:uid="{00000000-0005-0000-0000-00007B0F0000}"/>
    <cellStyle name="Comma [0] 5 4" xfId="30615"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2" xr:uid="{00000000-0005-0000-0000-0000800F0000}"/>
    <cellStyle name="Comma [0] 6 2 3" xfId="10414" xr:uid="{00000000-0005-0000-0000-0000810F0000}"/>
    <cellStyle name="Comma [0] 6 2 3 2" xfId="32175" xr:uid="{00000000-0005-0000-0000-0000820F0000}"/>
    <cellStyle name="Comma [0] 6 2 4" xfId="30617" xr:uid="{00000000-0005-0000-0000-0000830F0000}"/>
    <cellStyle name="Comma [0] 6 3" xfId="2177" xr:uid="{00000000-0005-0000-0000-0000840F0000}"/>
    <cellStyle name="Comma [0] 6 3 2" xfId="11655" xr:uid="{00000000-0005-0000-0000-0000850F0000}"/>
    <cellStyle name="Comma [0] 6 3 2 2" xfId="33413" xr:uid="{00000000-0005-0000-0000-0000860F0000}"/>
    <cellStyle name="Comma [0] 6 3 3" xfId="10415" xr:uid="{00000000-0005-0000-0000-0000870F0000}"/>
    <cellStyle name="Comma [0] 6 3 3 2" xfId="32176" xr:uid="{00000000-0005-0000-0000-0000880F0000}"/>
    <cellStyle name="Comma [0] 6 3 4" xfId="30618" xr:uid="{00000000-0005-0000-0000-0000890F0000}"/>
    <cellStyle name="Comma [0] 6 4" xfId="2178" xr:uid="{00000000-0005-0000-0000-00008A0F0000}"/>
    <cellStyle name="Comma [0] 6 4 2" xfId="11656" xr:uid="{00000000-0005-0000-0000-00008B0F0000}"/>
    <cellStyle name="Comma [0] 6 4 2 2" xfId="33414" xr:uid="{00000000-0005-0000-0000-00008C0F0000}"/>
    <cellStyle name="Comma [0] 6 4 3" xfId="10416" xr:uid="{00000000-0005-0000-0000-00008D0F0000}"/>
    <cellStyle name="Comma [0] 6 4 3 2" xfId="32177" xr:uid="{00000000-0005-0000-0000-00008E0F0000}"/>
    <cellStyle name="Comma [0] 6 4 4" xfId="30619" xr:uid="{00000000-0005-0000-0000-00008F0F0000}"/>
    <cellStyle name="Comma [0] 6 5" xfId="11653" xr:uid="{00000000-0005-0000-0000-0000900F0000}"/>
    <cellStyle name="Comma [0] 6 5 2" xfId="15542" xr:uid="{00000000-0005-0000-0000-0000910F0000}"/>
    <cellStyle name="Comma [0] 6 5 2 2" xfId="37246" xr:uid="{00000000-0005-0000-0000-0000920F0000}"/>
    <cellStyle name="Comma [0] 6 5 3" xfId="33411" xr:uid="{00000000-0005-0000-0000-0000930F0000}"/>
    <cellStyle name="Comma [0] 6 6" xfId="10413" xr:uid="{00000000-0005-0000-0000-0000940F0000}"/>
    <cellStyle name="Comma [0] 6 6 2" xfId="15543" xr:uid="{00000000-0005-0000-0000-0000950F0000}"/>
    <cellStyle name="Comma [0] 6 6 2 2" xfId="37247" xr:uid="{00000000-0005-0000-0000-0000960F0000}"/>
    <cellStyle name="Comma [0] 6 6 3" xfId="32174" xr:uid="{00000000-0005-0000-0000-0000970F0000}"/>
    <cellStyle name="Comma [0] 6 7" xfId="30616" xr:uid="{00000000-0005-0000-0000-0000980F0000}"/>
    <cellStyle name="Comma [0] 7" xfId="13527" xr:uid="{00000000-0005-0000-0000-0000990F0000}"/>
    <cellStyle name="Comma [0] 7 2" xfId="35281"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1" xr:uid="{00000000-0005-0000-0000-00009F0F0000}"/>
    <cellStyle name="Comma 10 10 10 2 2" xfId="30592" xr:uid="{00000000-0005-0000-0000-0000A00F0000}"/>
    <cellStyle name="Comma 10 10 10 2 2 2" xfId="52195" xr:uid="{00000000-0005-0000-0000-0000A10F0000}"/>
    <cellStyle name="Comma 10 10 10 2 3" xfId="30610" xr:uid="{00000000-0005-0000-0000-0000A20F0000}"/>
    <cellStyle name="Comma 10 10 10 2 4" xfId="40278" xr:uid="{00000000-0005-0000-0000-0000A30F0000}"/>
    <cellStyle name="Comma 10 10 10 3" xfId="18643" xr:uid="{00000000-0005-0000-0000-0000A40F0000}"/>
    <cellStyle name="Comma 10 10 10 3 2" xfId="30597" xr:uid="{00000000-0005-0000-0000-0000A50F0000}"/>
    <cellStyle name="Comma 10 10 10 3 3" xfId="52202" xr:uid="{00000000-0005-0000-0000-0000A60F0000}"/>
    <cellStyle name="Comma 10 10 10 4" xfId="18647" xr:uid="{00000000-0005-0000-0000-0000A70F0000}"/>
    <cellStyle name="Comma 10 10 10 4 2" xfId="40289" xr:uid="{00000000-0005-0000-0000-0000A80F0000}"/>
    <cellStyle name="Comma 10 10 10 5" xfId="18651" xr:uid="{00000000-0005-0000-0000-0000A90F0000}"/>
    <cellStyle name="Comma 10 10 10 5 2" xfId="40293" xr:uid="{00000000-0005-0000-0000-0000AA0F0000}"/>
    <cellStyle name="Comma 10 10 10 6" xfId="30589" xr:uid="{00000000-0005-0000-0000-0000AB0F0000}"/>
    <cellStyle name="Comma 10 10 10 6 2" xfId="52192" xr:uid="{00000000-0005-0000-0000-0000AC0F0000}"/>
    <cellStyle name="Comma 10 10 10 7" xfId="32179"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8" xr:uid="{00000000-0005-0000-0000-0000B10F0000}"/>
    <cellStyle name="Comma 10 10 2 2 3" xfId="10420" xr:uid="{00000000-0005-0000-0000-0000B20F0000}"/>
    <cellStyle name="Comma 10 10 2 2 3 2" xfId="32181" xr:uid="{00000000-0005-0000-0000-0000B30F0000}"/>
    <cellStyle name="Comma 10 10 2 2 4" xfId="30622" xr:uid="{00000000-0005-0000-0000-0000B40F0000}"/>
    <cellStyle name="Comma 10 10 2 3" xfId="2184" xr:uid="{00000000-0005-0000-0000-0000B50F0000}"/>
    <cellStyle name="Comma 10 10 2 3 2" xfId="11661" xr:uid="{00000000-0005-0000-0000-0000B60F0000}"/>
    <cellStyle name="Comma 10 10 2 3 2 2" xfId="33419" xr:uid="{00000000-0005-0000-0000-0000B70F0000}"/>
    <cellStyle name="Comma 10 10 2 3 3" xfId="10421" xr:uid="{00000000-0005-0000-0000-0000B80F0000}"/>
    <cellStyle name="Comma 10 10 2 3 3 2" xfId="32182" xr:uid="{00000000-0005-0000-0000-0000B90F0000}"/>
    <cellStyle name="Comma 10 10 2 3 4" xfId="30623" xr:uid="{00000000-0005-0000-0000-0000BA0F0000}"/>
    <cellStyle name="Comma 10 10 2 4" xfId="11659" xr:uid="{00000000-0005-0000-0000-0000BB0F0000}"/>
    <cellStyle name="Comma 10 10 2 4 2" xfId="33417" xr:uid="{00000000-0005-0000-0000-0000BC0F0000}"/>
    <cellStyle name="Comma 10 10 2 5" xfId="10419" xr:uid="{00000000-0005-0000-0000-0000BD0F0000}"/>
    <cellStyle name="Comma 10 10 2 5 2" xfId="32180" xr:uid="{00000000-0005-0000-0000-0000BE0F0000}"/>
    <cellStyle name="Comma 10 10 2 6" xfId="30621"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4" xr:uid="{00000000-0005-0000-0000-0000C30F0000}"/>
    <cellStyle name="Comma 10 10 3 2 3" xfId="11181" xr:uid="{00000000-0005-0000-0000-0000C40F0000}"/>
    <cellStyle name="Comma 10 10 3 2 3 2" xfId="13538" xr:uid="{00000000-0005-0000-0000-0000C50F0000}"/>
    <cellStyle name="Comma 10 10 3 2 3 2 2" xfId="35284" xr:uid="{00000000-0005-0000-0000-0000C60F0000}"/>
    <cellStyle name="Comma 10 10 3 2 3 3" xfId="32940" xr:uid="{00000000-0005-0000-0000-0000C70F0000}"/>
    <cellStyle name="Comma 10 10 3 2 4" xfId="15544" xr:uid="{00000000-0005-0000-0000-0000C80F0000}"/>
    <cellStyle name="Comma 10 10 3 2 4 2" xfId="37248" xr:uid="{00000000-0005-0000-0000-0000C90F0000}"/>
    <cellStyle name="Comma 10 10 3 2 5" xfId="31473" xr:uid="{00000000-0005-0000-0000-0000CA0F0000}"/>
    <cellStyle name="Comma 10 10 3 3" xfId="7065" xr:uid="{00000000-0005-0000-0000-0000CB0F0000}"/>
    <cellStyle name="Comma 10 10 3 3 2" xfId="12413" xr:uid="{00000000-0005-0000-0000-0000CC0F0000}"/>
    <cellStyle name="Comma 10 10 3 3 2 2" xfId="34169" xr:uid="{00000000-0005-0000-0000-0000CD0F0000}"/>
    <cellStyle name="Comma 10 10 3 3 3" xfId="11176" xr:uid="{00000000-0005-0000-0000-0000CE0F0000}"/>
    <cellStyle name="Comma 10 10 3 3 3 2" xfId="32935" xr:uid="{00000000-0005-0000-0000-0000CF0F0000}"/>
    <cellStyle name="Comma 10 10 3 3 4" xfId="31468" xr:uid="{00000000-0005-0000-0000-0000D00F0000}"/>
    <cellStyle name="Comma 10 10 3 4" xfId="7066" xr:uid="{00000000-0005-0000-0000-0000D10F0000}"/>
    <cellStyle name="Comma 10 10 3 4 2" xfId="12414" xr:uid="{00000000-0005-0000-0000-0000D20F0000}"/>
    <cellStyle name="Comma 10 10 3 4 2 2" xfId="34170" xr:uid="{00000000-0005-0000-0000-0000D30F0000}"/>
    <cellStyle name="Comma 10 10 3 4 3" xfId="11177" xr:uid="{00000000-0005-0000-0000-0000D40F0000}"/>
    <cellStyle name="Comma 10 10 3 4 3 2" xfId="32936" xr:uid="{00000000-0005-0000-0000-0000D50F0000}"/>
    <cellStyle name="Comma 10 10 3 4 4" xfId="31469" xr:uid="{00000000-0005-0000-0000-0000D60F0000}"/>
    <cellStyle name="Comma 10 10 3 5" xfId="10368" xr:uid="{00000000-0005-0000-0000-0000D70F0000}"/>
    <cellStyle name="Comma 10 10 3 5 2" xfId="12873" xr:uid="{00000000-0005-0000-0000-0000D80F0000}"/>
    <cellStyle name="Comma 10 10 3 5 2 2" xfId="34628" xr:uid="{00000000-0005-0000-0000-0000D90F0000}"/>
    <cellStyle name="Comma 10 10 3 5 3" xfId="11637" xr:uid="{00000000-0005-0000-0000-0000DA0F0000}"/>
    <cellStyle name="Comma 10 10 3 5 3 2" xfId="33395" xr:uid="{00000000-0005-0000-0000-0000DB0F0000}"/>
    <cellStyle name="Comma 10 10 3 5 4" xfId="32157" xr:uid="{00000000-0005-0000-0000-0000DC0F0000}"/>
    <cellStyle name="Comma 10 10 3 6" xfId="11662" xr:uid="{00000000-0005-0000-0000-0000DD0F0000}"/>
    <cellStyle name="Comma 10 10 3 6 2" xfId="33420" xr:uid="{00000000-0005-0000-0000-0000DE0F0000}"/>
    <cellStyle name="Comma 10 10 3 7" xfId="10422" xr:uid="{00000000-0005-0000-0000-0000DF0F0000}"/>
    <cellStyle name="Comma 10 10 3 7 2" xfId="32183" xr:uid="{00000000-0005-0000-0000-0000E00F0000}"/>
    <cellStyle name="Comma 10 10 3 8" xfId="30624"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5" xr:uid="{00000000-0005-0000-0000-0000E50F0000}"/>
    <cellStyle name="Comma 10 10 4 2 3" xfId="11182" xr:uid="{00000000-0005-0000-0000-0000E60F0000}"/>
    <cellStyle name="Comma 10 10 4 2 3 2" xfId="32941" xr:uid="{00000000-0005-0000-0000-0000E70F0000}"/>
    <cellStyle name="Comma 10 10 4 2 4" xfId="31474" xr:uid="{00000000-0005-0000-0000-0000E80F0000}"/>
    <cellStyle name="Comma 10 10 4 3" xfId="7064" xr:uid="{00000000-0005-0000-0000-0000E90F0000}"/>
    <cellStyle name="Comma 10 10 4 3 2" xfId="12412" xr:uid="{00000000-0005-0000-0000-0000EA0F0000}"/>
    <cellStyle name="Comma 10 10 4 3 2 2" xfId="34168" xr:uid="{00000000-0005-0000-0000-0000EB0F0000}"/>
    <cellStyle name="Comma 10 10 4 3 3" xfId="11175" xr:uid="{00000000-0005-0000-0000-0000EC0F0000}"/>
    <cellStyle name="Comma 10 10 4 3 3 2" xfId="32934" xr:uid="{00000000-0005-0000-0000-0000ED0F0000}"/>
    <cellStyle name="Comma 10 10 4 3 4" xfId="31467" xr:uid="{00000000-0005-0000-0000-0000EE0F0000}"/>
    <cellStyle name="Comma 10 10 4 4" xfId="7067" xr:uid="{00000000-0005-0000-0000-0000EF0F0000}"/>
    <cellStyle name="Comma 10 10 4 4 2" xfId="12415" xr:uid="{00000000-0005-0000-0000-0000F00F0000}"/>
    <cellStyle name="Comma 10 10 4 4 2 2" xfId="34171" xr:uid="{00000000-0005-0000-0000-0000F10F0000}"/>
    <cellStyle name="Comma 10 10 4 4 3" xfId="11178" xr:uid="{00000000-0005-0000-0000-0000F20F0000}"/>
    <cellStyle name="Comma 10 10 4 4 3 2" xfId="32937" xr:uid="{00000000-0005-0000-0000-0000F30F0000}"/>
    <cellStyle name="Comma 10 10 4 4 4" xfId="31470" xr:uid="{00000000-0005-0000-0000-0000F40F0000}"/>
    <cellStyle name="Comma 10 10 4 5" xfId="10369" xr:uid="{00000000-0005-0000-0000-0000F50F0000}"/>
    <cellStyle name="Comma 10 10 4 5 2" xfId="12874" xr:uid="{00000000-0005-0000-0000-0000F60F0000}"/>
    <cellStyle name="Comma 10 10 4 5 2 2" xfId="34629" xr:uid="{00000000-0005-0000-0000-0000F70F0000}"/>
    <cellStyle name="Comma 10 10 4 5 3" xfId="11638" xr:uid="{00000000-0005-0000-0000-0000F80F0000}"/>
    <cellStyle name="Comma 10 10 4 5 3 2" xfId="33396" xr:uid="{00000000-0005-0000-0000-0000F90F0000}"/>
    <cellStyle name="Comma 10 10 4 5 4" xfId="32158" xr:uid="{00000000-0005-0000-0000-0000FA0F0000}"/>
    <cellStyle name="Comma 10 10 4 6" xfId="12271" xr:uid="{00000000-0005-0000-0000-0000FB0F0000}"/>
    <cellStyle name="Comma 10 10 4 6 2" xfId="34027" xr:uid="{00000000-0005-0000-0000-0000FC0F0000}"/>
    <cellStyle name="Comma 10 10 4 7" xfId="11034" xr:uid="{00000000-0005-0000-0000-0000FD0F0000}"/>
    <cellStyle name="Comma 10 10 4 7 2" xfId="32793" xr:uid="{00000000-0005-0000-0000-0000FE0F0000}"/>
    <cellStyle name="Comma 10 10 4 8" xfId="15545" xr:uid="{00000000-0005-0000-0000-0000FF0F0000}"/>
    <cellStyle name="Comma 10 10 4 8 2" xfId="37249" xr:uid="{00000000-0005-0000-0000-000000100000}"/>
    <cellStyle name="Comma 10 10 4 9" xfId="31278" xr:uid="{00000000-0005-0000-0000-000001100000}"/>
    <cellStyle name="Comma 10 10 5" xfId="6945" xr:uid="{00000000-0005-0000-0000-000002100000}"/>
    <cellStyle name="Comma 10 10 5 2" xfId="12402" xr:uid="{00000000-0005-0000-0000-000003100000}"/>
    <cellStyle name="Comma 10 10 5 2 2" xfId="34158" xr:uid="{00000000-0005-0000-0000-000004100000}"/>
    <cellStyle name="Comma 10 10 5 3" xfId="11165" xr:uid="{00000000-0005-0000-0000-000005100000}"/>
    <cellStyle name="Comma 10 10 5 3 2" xfId="32924" xr:uid="{00000000-0005-0000-0000-000006100000}"/>
    <cellStyle name="Comma 10 10 5 4" xfId="15546" xr:uid="{00000000-0005-0000-0000-000007100000}"/>
    <cellStyle name="Comma 10 10 5 4 2" xfId="37250" xr:uid="{00000000-0005-0000-0000-000008100000}"/>
    <cellStyle name="Comma 10 10 5 5" xfId="31412" xr:uid="{00000000-0005-0000-0000-000009100000}"/>
    <cellStyle name="Comma 10 10 6" xfId="7399" xr:uid="{00000000-0005-0000-0000-00000A100000}"/>
    <cellStyle name="Comma 10 10 6 2" xfId="12523" xr:uid="{00000000-0005-0000-0000-00000B100000}"/>
    <cellStyle name="Comma 10 10 6 2 2" xfId="34278" xr:uid="{00000000-0005-0000-0000-00000C100000}"/>
    <cellStyle name="Comma 10 10 6 3" xfId="11286" xr:uid="{00000000-0005-0000-0000-00000D100000}"/>
    <cellStyle name="Comma 10 10 6 3 2" xfId="33044" xr:uid="{00000000-0005-0000-0000-00000E100000}"/>
    <cellStyle name="Comma 10 10 6 4" xfId="31619" xr:uid="{00000000-0005-0000-0000-00000F100000}"/>
    <cellStyle name="Comma 10 10 7" xfId="7724" xr:uid="{00000000-0005-0000-0000-000010100000}"/>
    <cellStyle name="Comma 10 10 7 2" xfId="12589" xr:uid="{00000000-0005-0000-0000-000011100000}"/>
    <cellStyle name="Comma 10 10 7 2 2" xfId="34344" xr:uid="{00000000-0005-0000-0000-000012100000}"/>
    <cellStyle name="Comma 10 10 7 3" xfId="11352" xr:uid="{00000000-0005-0000-0000-000013100000}"/>
    <cellStyle name="Comma 10 10 7 3 2" xfId="33110" xr:uid="{00000000-0005-0000-0000-000014100000}"/>
    <cellStyle name="Comma 10 10 7 4" xfId="31727" xr:uid="{00000000-0005-0000-0000-000015100000}"/>
    <cellStyle name="Comma 10 10 8" xfId="2186" xr:uid="{00000000-0005-0000-0000-000016100000}"/>
    <cellStyle name="Comma 10 10 8 2" xfId="11663" xr:uid="{00000000-0005-0000-0000-000017100000}"/>
    <cellStyle name="Comma 10 10 8 2 2" xfId="33421" xr:uid="{00000000-0005-0000-0000-000018100000}"/>
    <cellStyle name="Comma 10 10 8 3" xfId="10423" xr:uid="{00000000-0005-0000-0000-000019100000}"/>
    <cellStyle name="Comma 10 10 8 3 2" xfId="32184" xr:uid="{00000000-0005-0000-0000-00001A100000}"/>
    <cellStyle name="Comma 10 10 8 4" xfId="30625" xr:uid="{00000000-0005-0000-0000-00001B100000}"/>
    <cellStyle name="Comma 10 10 9" xfId="11658" xr:uid="{00000000-0005-0000-0000-00001C100000}"/>
    <cellStyle name="Comma 10 10 9 2" xfId="33416" xr:uid="{00000000-0005-0000-0000-00001D100000}"/>
    <cellStyle name="Comma 10 100" xfId="2187" xr:uid="{00000000-0005-0000-0000-00001E100000}"/>
    <cellStyle name="Comma 10 100 2" xfId="11664" xr:uid="{00000000-0005-0000-0000-00001F100000}"/>
    <cellStyle name="Comma 10 100 2 2" xfId="33422" xr:uid="{00000000-0005-0000-0000-000020100000}"/>
    <cellStyle name="Comma 10 100 3" xfId="10424" xr:uid="{00000000-0005-0000-0000-000021100000}"/>
    <cellStyle name="Comma 10 100 3 2" xfId="32185" xr:uid="{00000000-0005-0000-0000-000022100000}"/>
    <cellStyle name="Comma 10 100 4" xfId="30626" xr:uid="{00000000-0005-0000-0000-000023100000}"/>
    <cellStyle name="Comma 10 101" xfId="9965" xr:uid="{00000000-0005-0000-0000-000024100000}"/>
    <cellStyle name="Comma 10 102" xfId="11657" xr:uid="{00000000-0005-0000-0000-000025100000}"/>
    <cellStyle name="Comma 10 102 2" xfId="33415" xr:uid="{00000000-0005-0000-0000-000026100000}"/>
    <cellStyle name="Comma 10 103" xfId="10417" xr:uid="{00000000-0005-0000-0000-000027100000}"/>
    <cellStyle name="Comma 10 103 2" xfId="32178" xr:uid="{00000000-0005-0000-0000-000028100000}"/>
    <cellStyle name="Comma 10 104" xfId="30620" xr:uid="{00000000-0005-0000-0000-000029100000}"/>
    <cellStyle name="Comma 10 11" xfId="4017" xr:uid="{00000000-0005-0000-0000-00002A100000}"/>
    <cellStyle name="Comma 10 11 2" xfId="11934" xr:uid="{00000000-0005-0000-0000-00002B100000}"/>
    <cellStyle name="Comma 10 11 2 2" xfId="33690" xr:uid="{00000000-0005-0000-0000-00002C100000}"/>
    <cellStyle name="Comma 10 11 3" xfId="10696" xr:uid="{00000000-0005-0000-0000-00002D100000}"/>
    <cellStyle name="Comma 10 11 3 2" xfId="32455" xr:uid="{00000000-0005-0000-0000-00002E100000}"/>
    <cellStyle name="Comma 10 11 4" xfId="30899" xr:uid="{00000000-0005-0000-0000-00002F100000}"/>
    <cellStyle name="Comma 10 12" xfId="4018" xr:uid="{00000000-0005-0000-0000-000030100000}"/>
    <cellStyle name="Comma 10 12 2" xfId="11935" xr:uid="{00000000-0005-0000-0000-000031100000}"/>
    <cellStyle name="Comma 10 12 2 2" xfId="33691" xr:uid="{00000000-0005-0000-0000-000032100000}"/>
    <cellStyle name="Comma 10 12 3" xfId="10697" xr:uid="{00000000-0005-0000-0000-000033100000}"/>
    <cellStyle name="Comma 10 12 3 2" xfId="32456" xr:uid="{00000000-0005-0000-0000-000034100000}"/>
    <cellStyle name="Comma 10 12 4" xfId="30900" xr:uid="{00000000-0005-0000-0000-000035100000}"/>
    <cellStyle name="Comma 10 13" xfId="4019" xr:uid="{00000000-0005-0000-0000-000036100000}"/>
    <cellStyle name="Comma 10 13 2" xfId="11936" xr:uid="{00000000-0005-0000-0000-000037100000}"/>
    <cellStyle name="Comma 10 13 2 2" xfId="33692" xr:uid="{00000000-0005-0000-0000-000038100000}"/>
    <cellStyle name="Comma 10 13 3" xfId="10698" xr:uid="{00000000-0005-0000-0000-000039100000}"/>
    <cellStyle name="Comma 10 13 3 2" xfId="32457" xr:uid="{00000000-0005-0000-0000-00003A100000}"/>
    <cellStyle name="Comma 10 13 4" xfId="30901" xr:uid="{00000000-0005-0000-0000-00003B100000}"/>
    <cellStyle name="Comma 10 14" xfId="4020" xr:uid="{00000000-0005-0000-0000-00003C100000}"/>
    <cellStyle name="Comma 10 14 2" xfId="11937" xr:uid="{00000000-0005-0000-0000-00003D100000}"/>
    <cellStyle name="Comma 10 14 2 2" xfId="33693" xr:uid="{00000000-0005-0000-0000-00003E100000}"/>
    <cellStyle name="Comma 10 14 3" xfId="10699" xr:uid="{00000000-0005-0000-0000-00003F100000}"/>
    <cellStyle name="Comma 10 14 3 2" xfId="32458" xr:uid="{00000000-0005-0000-0000-000040100000}"/>
    <cellStyle name="Comma 10 14 4" xfId="30902" xr:uid="{00000000-0005-0000-0000-000041100000}"/>
    <cellStyle name="Comma 10 15" xfId="4021" xr:uid="{00000000-0005-0000-0000-000042100000}"/>
    <cellStyle name="Comma 10 15 2" xfId="11938" xr:uid="{00000000-0005-0000-0000-000043100000}"/>
    <cellStyle name="Comma 10 15 2 2" xfId="33694" xr:uid="{00000000-0005-0000-0000-000044100000}"/>
    <cellStyle name="Comma 10 15 3" xfId="10700" xr:uid="{00000000-0005-0000-0000-000045100000}"/>
    <cellStyle name="Comma 10 15 3 2" xfId="32459" xr:uid="{00000000-0005-0000-0000-000046100000}"/>
    <cellStyle name="Comma 10 15 4" xfId="30903" xr:uid="{00000000-0005-0000-0000-000047100000}"/>
    <cellStyle name="Comma 10 16" xfId="4022" xr:uid="{00000000-0005-0000-0000-000048100000}"/>
    <cellStyle name="Comma 10 16 2" xfId="11939" xr:uid="{00000000-0005-0000-0000-000049100000}"/>
    <cellStyle name="Comma 10 16 2 2" xfId="33695" xr:uid="{00000000-0005-0000-0000-00004A100000}"/>
    <cellStyle name="Comma 10 16 3" xfId="10701" xr:uid="{00000000-0005-0000-0000-00004B100000}"/>
    <cellStyle name="Comma 10 16 3 2" xfId="32460" xr:uid="{00000000-0005-0000-0000-00004C100000}"/>
    <cellStyle name="Comma 10 16 4" xfId="30904" xr:uid="{00000000-0005-0000-0000-00004D100000}"/>
    <cellStyle name="Comma 10 17" xfId="4023" xr:uid="{00000000-0005-0000-0000-00004E100000}"/>
    <cellStyle name="Comma 10 17 2" xfId="11940" xr:uid="{00000000-0005-0000-0000-00004F100000}"/>
    <cellStyle name="Comma 10 17 2 2" xfId="33696" xr:uid="{00000000-0005-0000-0000-000050100000}"/>
    <cellStyle name="Comma 10 17 3" xfId="10702" xr:uid="{00000000-0005-0000-0000-000051100000}"/>
    <cellStyle name="Comma 10 17 3 2" xfId="32461" xr:uid="{00000000-0005-0000-0000-000052100000}"/>
    <cellStyle name="Comma 10 17 4" xfId="30905" xr:uid="{00000000-0005-0000-0000-000053100000}"/>
    <cellStyle name="Comma 10 18" xfId="4024" xr:uid="{00000000-0005-0000-0000-000054100000}"/>
    <cellStyle name="Comma 10 18 2" xfId="11941" xr:uid="{00000000-0005-0000-0000-000055100000}"/>
    <cellStyle name="Comma 10 18 2 2" xfId="33697" xr:uid="{00000000-0005-0000-0000-000056100000}"/>
    <cellStyle name="Comma 10 18 3" xfId="10703" xr:uid="{00000000-0005-0000-0000-000057100000}"/>
    <cellStyle name="Comma 10 18 3 2" xfId="32462" xr:uid="{00000000-0005-0000-0000-000058100000}"/>
    <cellStyle name="Comma 10 18 4" xfId="30906" xr:uid="{00000000-0005-0000-0000-000059100000}"/>
    <cellStyle name="Comma 10 19" xfId="4025" xr:uid="{00000000-0005-0000-0000-00005A100000}"/>
    <cellStyle name="Comma 10 19 2" xfId="11942" xr:uid="{00000000-0005-0000-0000-00005B100000}"/>
    <cellStyle name="Comma 10 19 2 2" xfId="33698" xr:uid="{00000000-0005-0000-0000-00005C100000}"/>
    <cellStyle name="Comma 10 19 3" xfId="10704" xr:uid="{00000000-0005-0000-0000-00005D100000}"/>
    <cellStyle name="Comma 10 19 3 2" xfId="32463" xr:uid="{00000000-0005-0000-0000-00005E100000}"/>
    <cellStyle name="Comma 10 19 4" xfId="30907"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2" xr:uid="{00000000-0005-0000-0000-000063100000}"/>
    <cellStyle name="Comma 10 2 10 3" xfId="11179" xr:uid="{00000000-0005-0000-0000-000064100000}"/>
    <cellStyle name="Comma 10 2 10 3 2" xfId="32938" xr:uid="{00000000-0005-0000-0000-000065100000}"/>
    <cellStyle name="Comma 10 2 10 4" xfId="31471" xr:uid="{00000000-0005-0000-0000-000066100000}"/>
    <cellStyle name="Comma 10 2 11" xfId="7400" xr:uid="{00000000-0005-0000-0000-000067100000}"/>
    <cellStyle name="Comma 10 2 11 2" xfId="12524" xr:uid="{00000000-0005-0000-0000-000068100000}"/>
    <cellStyle name="Comma 10 2 11 2 2" xfId="34279" xr:uid="{00000000-0005-0000-0000-000069100000}"/>
    <cellStyle name="Comma 10 2 11 3" xfId="11287" xr:uid="{00000000-0005-0000-0000-00006A100000}"/>
    <cellStyle name="Comma 10 2 11 3 2" xfId="33045" xr:uid="{00000000-0005-0000-0000-00006B100000}"/>
    <cellStyle name="Comma 10 2 11 4" xfId="31620" xr:uid="{00000000-0005-0000-0000-00006C100000}"/>
    <cellStyle name="Comma 10 2 12" xfId="7725" xr:uid="{00000000-0005-0000-0000-00006D100000}"/>
    <cellStyle name="Comma 10 2 12 2" xfId="12590" xr:uid="{00000000-0005-0000-0000-00006E100000}"/>
    <cellStyle name="Comma 10 2 12 2 2" xfId="34345" xr:uid="{00000000-0005-0000-0000-00006F100000}"/>
    <cellStyle name="Comma 10 2 12 3" xfId="11353" xr:uid="{00000000-0005-0000-0000-000070100000}"/>
    <cellStyle name="Comma 10 2 12 3 2" xfId="33111" xr:uid="{00000000-0005-0000-0000-000071100000}"/>
    <cellStyle name="Comma 10 2 12 4" xfId="31728" xr:uid="{00000000-0005-0000-0000-000072100000}"/>
    <cellStyle name="Comma 10 2 13" xfId="8417" xr:uid="{00000000-0005-0000-0000-000073100000}"/>
    <cellStyle name="Comma 10 2 13 2" xfId="12737" xr:uid="{00000000-0005-0000-0000-000074100000}"/>
    <cellStyle name="Comma 10 2 13 2 2" xfId="34492" xr:uid="{00000000-0005-0000-0000-000075100000}"/>
    <cellStyle name="Comma 10 2 13 3" xfId="11500" xr:uid="{00000000-0005-0000-0000-000076100000}"/>
    <cellStyle name="Comma 10 2 13 3 2" xfId="33258" xr:uid="{00000000-0005-0000-0000-000077100000}"/>
    <cellStyle name="Comma 10 2 13 4" xfId="31959"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0" xr:uid="{00000000-0005-0000-0000-00007C100000}"/>
    <cellStyle name="Comma 10 2 15 3" xfId="11639" xr:uid="{00000000-0005-0000-0000-00007D100000}"/>
    <cellStyle name="Comma 10 2 15 3 2" xfId="33397" xr:uid="{00000000-0005-0000-0000-00007E100000}"/>
    <cellStyle name="Comma 10 2 15 4" xfId="32159" xr:uid="{00000000-0005-0000-0000-00007F100000}"/>
    <cellStyle name="Comma 10 2 2" xfId="2189" xr:uid="{00000000-0005-0000-0000-000080100000}"/>
    <cellStyle name="Comma 10 2 2 2" xfId="11665" xr:uid="{00000000-0005-0000-0000-000081100000}"/>
    <cellStyle name="Comma 10 2 2 2 2" xfId="33423" xr:uid="{00000000-0005-0000-0000-000082100000}"/>
    <cellStyle name="Comma 10 2 2 3" xfId="10425" xr:uid="{00000000-0005-0000-0000-000083100000}"/>
    <cellStyle name="Comma 10 2 2 3 2" xfId="32186" xr:uid="{00000000-0005-0000-0000-000084100000}"/>
    <cellStyle name="Comma 10 2 2 4" xfId="30627"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2" xr:uid="{00000000-0005-0000-0000-000089100000}"/>
    <cellStyle name="Comma 10 2 3 2 3" xfId="10506" xr:uid="{00000000-0005-0000-0000-00008A100000}"/>
    <cellStyle name="Comma 10 2 3 2 3 2" xfId="32267" xr:uid="{00000000-0005-0000-0000-00008B100000}"/>
    <cellStyle name="Comma 10 2 3 2 4" xfId="30710" xr:uid="{00000000-0005-0000-0000-00008C100000}"/>
    <cellStyle name="Comma 10 2 4" xfId="3875" xr:uid="{00000000-0005-0000-0000-00008D100000}"/>
    <cellStyle name="Comma 10 2 4 2" xfId="11880" xr:uid="{00000000-0005-0000-0000-00008E100000}"/>
    <cellStyle name="Comma 10 2 4 2 2" xfId="33637" xr:uid="{00000000-0005-0000-0000-00008F100000}"/>
    <cellStyle name="Comma 10 2 4 3" xfId="10642" xr:uid="{00000000-0005-0000-0000-000090100000}"/>
    <cellStyle name="Comma 10 2 4 3 2" xfId="32402" xr:uid="{00000000-0005-0000-0000-000091100000}"/>
    <cellStyle name="Comma 10 2 4 4" xfId="15547" xr:uid="{00000000-0005-0000-0000-000092100000}"/>
    <cellStyle name="Comma 10 2 4 4 2" xfId="37251" xr:uid="{00000000-0005-0000-0000-000093100000}"/>
    <cellStyle name="Comma 10 2 4 5" xfId="30846" xr:uid="{00000000-0005-0000-0000-000094100000}"/>
    <cellStyle name="Comma 10 2 5" xfId="4026" xr:uid="{00000000-0005-0000-0000-000095100000}"/>
    <cellStyle name="Comma 10 2 5 2" xfId="11943" xr:uid="{00000000-0005-0000-0000-000096100000}"/>
    <cellStyle name="Comma 10 2 5 2 2" xfId="33699" xr:uid="{00000000-0005-0000-0000-000097100000}"/>
    <cellStyle name="Comma 10 2 5 3" xfId="10705" xr:uid="{00000000-0005-0000-0000-000098100000}"/>
    <cellStyle name="Comma 10 2 5 3 2" xfId="32464" xr:uid="{00000000-0005-0000-0000-000099100000}"/>
    <cellStyle name="Comma 10 2 5 4" xfId="30908" xr:uid="{00000000-0005-0000-0000-00009A100000}"/>
    <cellStyle name="Comma 10 2 6" xfId="6350" xr:uid="{00000000-0005-0000-0000-00009B100000}"/>
    <cellStyle name="Comma 10 2 6 2" xfId="12272" xr:uid="{00000000-0005-0000-0000-00009C100000}"/>
    <cellStyle name="Comma 10 2 6 2 2" xfId="34028" xr:uid="{00000000-0005-0000-0000-00009D100000}"/>
    <cellStyle name="Comma 10 2 6 3" xfId="11035" xr:uid="{00000000-0005-0000-0000-00009E100000}"/>
    <cellStyle name="Comma 10 2 6 3 2" xfId="32794" xr:uid="{00000000-0005-0000-0000-00009F100000}"/>
    <cellStyle name="Comma 10 2 6 4" xfId="31279" xr:uid="{00000000-0005-0000-0000-0000A0100000}"/>
    <cellStyle name="Comma 10 2 7" xfId="6944" xr:uid="{00000000-0005-0000-0000-0000A1100000}"/>
    <cellStyle name="Comma 10 2 7 2" xfId="12401" xr:uid="{00000000-0005-0000-0000-0000A2100000}"/>
    <cellStyle name="Comma 10 2 7 2 2" xfId="34157" xr:uid="{00000000-0005-0000-0000-0000A3100000}"/>
    <cellStyle name="Comma 10 2 7 3" xfId="11164" xr:uid="{00000000-0005-0000-0000-0000A4100000}"/>
    <cellStyle name="Comma 10 2 7 3 2" xfId="32923" xr:uid="{00000000-0005-0000-0000-0000A5100000}"/>
    <cellStyle name="Comma 10 2 7 4" xfId="31411" xr:uid="{00000000-0005-0000-0000-0000A6100000}"/>
    <cellStyle name="Comma 10 2 8" xfId="7072" xr:uid="{00000000-0005-0000-0000-0000A7100000}"/>
    <cellStyle name="Comma 10 2 8 2" xfId="12420" xr:uid="{00000000-0005-0000-0000-0000A8100000}"/>
    <cellStyle name="Comma 10 2 8 2 2" xfId="34176" xr:uid="{00000000-0005-0000-0000-0000A9100000}"/>
    <cellStyle name="Comma 10 2 8 3" xfId="11183" xr:uid="{00000000-0005-0000-0000-0000AA100000}"/>
    <cellStyle name="Comma 10 2 8 3 2" xfId="32942" xr:uid="{00000000-0005-0000-0000-0000AB100000}"/>
    <cellStyle name="Comma 10 2 8 4" xfId="31475" xr:uid="{00000000-0005-0000-0000-0000AC100000}"/>
    <cellStyle name="Comma 10 2 9" xfId="7063" xr:uid="{00000000-0005-0000-0000-0000AD100000}"/>
    <cellStyle name="Comma 10 2 9 2" xfId="12411" xr:uid="{00000000-0005-0000-0000-0000AE100000}"/>
    <cellStyle name="Comma 10 2 9 2 2" xfId="34167" xr:uid="{00000000-0005-0000-0000-0000AF100000}"/>
    <cellStyle name="Comma 10 2 9 3" xfId="11174" xr:uid="{00000000-0005-0000-0000-0000B0100000}"/>
    <cellStyle name="Comma 10 2 9 3 2" xfId="32933" xr:uid="{00000000-0005-0000-0000-0000B1100000}"/>
    <cellStyle name="Comma 10 2 9 4" xfId="31466" xr:uid="{00000000-0005-0000-0000-0000B2100000}"/>
    <cellStyle name="Comma 10 20" xfId="4027" xr:uid="{00000000-0005-0000-0000-0000B3100000}"/>
    <cellStyle name="Comma 10 20 2" xfId="11944" xr:uid="{00000000-0005-0000-0000-0000B4100000}"/>
    <cellStyle name="Comma 10 20 2 2" xfId="33700" xr:uid="{00000000-0005-0000-0000-0000B5100000}"/>
    <cellStyle name="Comma 10 20 3" xfId="10706" xr:uid="{00000000-0005-0000-0000-0000B6100000}"/>
    <cellStyle name="Comma 10 20 3 2" xfId="32465" xr:uid="{00000000-0005-0000-0000-0000B7100000}"/>
    <cellStyle name="Comma 10 20 4" xfId="30909" xr:uid="{00000000-0005-0000-0000-0000B8100000}"/>
    <cellStyle name="Comma 10 21" xfId="4028" xr:uid="{00000000-0005-0000-0000-0000B9100000}"/>
    <cellStyle name="Comma 10 21 2" xfId="11945" xr:uid="{00000000-0005-0000-0000-0000BA100000}"/>
    <cellStyle name="Comma 10 21 2 2" xfId="33701" xr:uid="{00000000-0005-0000-0000-0000BB100000}"/>
    <cellStyle name="Comma 10 21 3" xfId="10707" xr:uid="{00000000-0005-0000-0000-0000BC100000}"/>
    <cellStyle name="Comma 10 21 3 2" xfId="32466" xr:uid="{00000000-0005-0000-0000-0000BD100000}"/>
    <cellStyle name="Comma 10 21 4" xfId="30910" xr:uid="{00000000-0005-0000-0000-0000BE100000}"/>
    <cellStyle name="Comma 10 22" xfId="4029" xr:uid="{00000000-0005-0000-0000-0000BF100000}"/>
    <cellStyle name="Comma 10 22 2" xfId="11946" xr:uid="{00000000-0005-0000-0000-0000C0100000}"/>
    <cellStyle name="Comma 10 22 2 2" xfId="33702" xr:uid="{00000000-0005-0000-0000-0000C1100000}"/>
    <cellStyle name="Comma 10 22 3" xfId="10708" xr:uid="{00000000-0005-0000-0000-0000C2100000}"/>
    <cellStyle name="Comma 10 22 3 2" xfId="32467" xr:uid="{00000000-0005-0000-0000-0000C3100000}"/>
    <cellStyle name="Comma 10 22 4" xfId="30911" xr:uid="{00000000-0005-0000-0000-0000C4100000}"/>
    <cellStyle name="Comma 10 23" xfId="4030" xr:uid="{00000000-0005-0000-0000-0000C5100000}"/>
    <cellStyle name="Comma 10 23 2" xfId="11947" xr:uid="{00000000-0005-0000-0000-0000C6100000}"/>
    <cellStyle name="Comma 10 23 2 2" xfId="33703" xr:uid="{00000000-0005-0000-0000-0000C7100000}"/>
    <cellStyle name="Comma 10 23 3" xfId="10709" xr:uid="{00000000-0005-0000-0000-0000C8100000}"/>
    <cellStyle name="Comma 10 23 3 2" xfId="32468" xr:uid="{00000000-0005-0000-0000-0000C9100000}"/>
    <cellStyle name="Comma 10 23 4" xfId="30912" xr:uid="{00000000-0005-0000-0000-0000CA100000}"/>
    <cellStyle name="Comma 10 24" xfId="4031" xr:uid="{00000000-0005-0000-0000-0000CB100000}"/>
    <cellStyle name="Comma 10 24 2" xfId="11948" xr:uid="{00000000-0005-0000-0000-0000CC100000}"/>
    <cellStyle name="Comma 10 24 2 2" xfId="33704" xr:uid="{00000000-0005-0000-0000-0000CD100000}"/>
    <cellStyle name="Comma 10 24 3" xfId="10710" xr:uid="{00000000-0005-0000-0000-0000CE100000}"/>
    <cellStyle name="Comma 10 24 3 2" xfId="32469" xr:uid="{00000000-0005-0000-0000-0000CF100000}"/>
    <cellStyle name="Comma 10 24 4" xfId="30913" xr:uid="{00000000-0005-0000-0000-0000D0100000}"/>
    <cellStyle name="Comma 10 25" xfId="4032" xr:uid="{00000000-0005-0000-0000-0000D1100000}"/>
    <cellStyle name="Comma 10 25 2" xfId="11949" xr:uid="{00000000-0005-0000-0000-0000D2100000}"/>
    <cellStyle name="Comma 10 25 2 2" xfId="33705" xr:uid="{00000000-0005-0000-0000-0000D3100000}"/>
    <cellStyle name="Comma 10 25 3" xfId="10711" xr:uid="{00000000-0005-0000-0000-0000D4100000}"/>
    <cellStyle name="Comma 10 25 3 2" xfId="32470" xr:uid="{00000000-0005-0000-0000-0000D5100000}"/>
    <cellStyle name="Comma 10 25 4" xfId="30914" xr:uid="{00000000-0005-0000-0000-0000D6100000}"/>
    <cellStyle name="Comma 10 26" xfId="4033" xr:uid="{00000000-0005-0000-0000-0000D7100000}"/>
    <cellStyle name="Comma 10 26 2" xfId="11950" xr:uid="{00000000-0005-0000-0000-0000D8100000}"/>
    <cellStyle name="Comma 10 26 2 2" xfId="33706" xr:uid="{00000000-0005-0000-0000-0000D9100000}"/>
    <cellStyle name="Comma 10 26 3" xfId="10712" xr:uid="{00000000-0005-0000-0000-0000DA100000}"/>
    <cellStyle name="Comma 10 26 3 2" xfId="32471" xr:uid="{00000000-0005-0000-0000-0000DB100000}"/>
    <cellStyle name="Comma 10 26 4" xfId="30915" xr:uid="{00000000-0005-0000-0000-0000DC100000}"/>
    <cellStyle name="Comma 10 27" xfId="4034" xr:uid="{00000000-0005-0000-0000-0000DD100000}"/>
    <cellStyle name="Comma 10 27 2" xfId="11951" xr:uid="{00000000-0005-0000-0000-0000DE100000}"/>
    <cellStyle name="Comma 10 27 2 2" xfId="33707" xr:uid="{00000000-0005-0000-0000-0000DF100000}"/>
    <cellStyle name="Comma 10 27 3" xfId="10713" xr:uid="{00000000-0005-0000-0000-0000E0100000}"/>
    <cellStyle name="Comma 10 27 3 2" xfId="32472" xr:uid="{00000000-0005-0000-0000-0000E1100000}"/>
    <cellStyle name="Comma 10 27 4" xfId="30916" xr:uid="{00000000-0005-0000-0000-0000E2100000}"/>
    <cellStyle name="Comma 10 28" xfId="4035" xr:uid="{00000000-0005-0000-0000-0000E3100000}"/>
    <cellStyle name="Comma 10 28 2" xfId="11952" xr:uid="{00000000-0005-0000-0000-0000E4100000}"/>
    <cellStyle name="Comma 10 28 2 2" xfId="33708" xr:uid="{00000000-0005-0000-0000-0000E5100000}"/>
    <cellStyle name="Comma 10 28 3" xfId="10714" xr:uid="{00000000-0005-0000-0000-0000E6100000}"/>
    <cellStyle name="Comma 10 28 3 2" xfId="32473" xr:uid="{00000000-0005-0000-0000-0000E7100000}"/>
    <cellStyle name="Comma 10 28 4" xfId="30917" xr:uid="{00000000-0005-0000-0000-0000E8100000}"/>
    <cellStyle name="Comma 10 29" xfId="4036" xr:uid="{00000000-0005-0000-0000-0000E9100000}"/>
    <cellStyle name="Comma 10 29 2" xfId="11953" xr:uid="{00000000-0005-0000-0000-0000EA100000}"/>
    <cellStyle name="Comma 10 29 2 2" xfId="33709" xr:uid="{00000000-0005-0000-0000-0000EB100000}"/>
    <cellStyle name="Comma 10 29 3" xfId="10715" xr:uid="{00000000-0005-0000-0000-0000EC100000}"/>
    <cellStyle name="Comma 10 29 3 2" xfId="32474" xr:uid="{00000000-0005-0000-0000-0000ED100000}"/>
    <cellStyle name="Comma 10 29 4" xfId="30918"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6" xr:uid="{00000000-0005-0000-0000-0000F2100000}"/>
    <cellStyle name="Comma 10 3 10 3" xfId="11173" xr:uid="{00000000-0005-0000-0000-0000F3100000}"/>
    <cellStyle name="Comma 10 3 10 3 2" xfId="32932" xr:uid="{00000000-0005-0000-0000-0000F4100000}"/>
    <cellStyle name="Comma 10 3 10 4" xfId="31465" xr:uid="{00000000-0005-0000-0000-0000F5100000}"/>
    <cellStyle name="Comma 10 3 11" xfId="7069" xr:uid="{00000000-0005-0000-0000-0000F6100000}"/>
    <cellStyle name="Comma 10 3 11 2" xfId="12417" xr:uid="{00000000-0005-0000-0000-0000F7100000}"/>
    <cellStyle name="Comma 10 3 11 2 2" xfId="34173" xr:uid="{00000000-0005-0000-0000-0000F8100000}"/>
    <cellStyle name="Comma 10 3 11 3" xfId="11180" xr:uid="{00000000-0005-0000-0000-0000F9100000}"/>
    <cellStyle name="Comma 10 3 11 3 2" xfId="32939" xr:uid="{00000000-0005-0000-0000-0000FA100000}"/>
    <cellStyle name="Comma 10 3 11 4" xfId="31472" xr:uid="{00000000-0005-0000-0000-0000FB100000}"/>
    <cellStyle name="Comma 10 3 12" xfId="7401" xr:uid="{00000000-0005-0000-0000-0000FC100000}"/>
    <cellStyle name="Comma 10 3 12 2" xfId="12525" xr:uid="{00000000-0005-0000-0000-0000FD100000}"/>
    <cellStyle name="Comma 10 3 12 2 2" xfId="34280" xr:uid="{00000000-0005-0000-0000-0000FE100000}"/>
    <cellStyle name="Comma 10 3 12 3" xfId="11288" xr:uid="{00000000-0005-0000-0000-0000FF100000}"/>
    <cellStyle name="Comma 10 3 12 3 2" xfId="33046" xr:uid="{00000000-0005-0000-0000-000000110000}"/>
    <cellStyle name="Comma 10 3 12 4" xfId="31621" xr:uid="{00000000-0005-0000-0000-000001110000}"/>
    <cellStyle name="Comma 10 3 13" xfId="7731" xr:uid="{00000000-0005-0000-0000-000002110000}"/>
    <cellStyle name="Comma 10 3 13 2" xfId="12591" xr:uid="{00000000-0005-0000-0000-000003110000}"/>
    <cellStyle name="Comma 10 3 13 2 2" xfId="34346" xr:uid="{00000000-0005-0000-0000-000004110000}"/>
    <cellStyle name="Comma 10 3 13 3" xfId="11354" xr:uid="{00000000-0005-0000-0000-000005110000}"/>
    <cellStyle name="Comma 10 3 13 3 2" xfId="33112" xr:uid="{00000000-0005-0000-0000-000006110000}"/>
    <cellStyle name="Comma 10 3 13 4" xfId="31729" xr:uid="{00000000-0005-0000-0000-000007110000}"/>
    <cellStyle name="Comma 10 3 14" xfId="8416" xr:uid="{00000000-0005-0000-0000-000008110000}"/>
    <cellStyle name="Comma 10 3 14 2" xfId="12736" xr:uid="{00000000-0005-0000-0000-000009110000}"/>
    <cellStyle name="Comma 10 3 14 2 2" xfId="34491" xr:uid="{00000000-0005-0000-0000-00000A110000}"/>
    <cellStyle name="Comma 10 3 14 3" xfId="11499" xr:uid="{00000000-0005-0000-0000-00000B110000}"/>
    <cellStyle name="Comma 10 3 14 3 2" xfId="33257" xr:uid="{00000000-0005-0000-0000-00000C110000}"/>
    <cellStyle name="Comma 10 3 14 4" xfId="31958"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1" xr:uid="{00000000-0005-0000-0000-000011110000}"/>
    <cellStyle name="Comma 10 3 16 3" xfId="11640" xr:uid="{00000000-0005-0000-0000-000012110000}"/>
    <cellStyle name="Comma 10 3 16 3 2" xfId="33398" xr:uid="{00000000-0005-0000-0000-000013110000}"/>
    <cellStyle name="Comma 10 3 16 4" xfId="32160" xr:uid="{00000000-0005-0000-0000-000014110000}"/>
    <cellStyle name="Comma 10 3 17" xfId="11666" xr:uid="{00000000-0005-0000-0000-000015110000}"/>
    <cellStyle name="Comma 10 3 17 2" xfId="33424" xr:uid="{00000000-0005-0000-0000-000016110000}"/>
    <cellStyle name="Comma 10 3 18" xfId="10426" xr:uid="{00000000-0005-0000-0000-000017110000}"/>
    <cellStyle name="Comma 10 3 18 2" xfId="32187" xr:uid="{00000000-0005-0000-0000-000018110000}"/>
    <cellStyle name="Comma 10 3 19" xfId="30628"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6" xr:uid="{00000000-0005-0000-0000-00001E110000}"/>
    <cellStyle name="Comma 10 3 2 3 3" xfId="10428" xr:uid="{00000000-0005-0000-0000-00001F110000}"/>
    <cellStyle name="Comma 10 3 2 3 3 2" xfId="32189" xr:uid="{00000000-0005-0000-0000-000020110000}"/>
    <cellStyle name="Comma 10 3 2 3 4" xfId="30630" xr:uid="{00000000-0005-0000-0000-000021110000}"/>
    <cellStyle name="Comma 10 3 2 4" xfId="11667" xr:uid="{00000000-0005-0000-0000-000022110000}"/>
    <cellStyle name="Comma 10 3 2 4 2" xfId="33425" xr:uid="{00000000-0005-0000-0000-000023110000}"/>
    <cellStyle name="Comma 10 3 2 5" xfId="10427" xr:uid="{00000000-0005-0000-0000-000024110000}"/>
    <cellStyle name="Comma 10 3 2 5 2" xfId="32188" xr:uid="{00000000-0005-0000-0000-000025110000}"/>
    <cellStyle name="Comma 10 3 2 6" xfId="30629"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2" xr:uid="{00000000-0005-0000-0000-00002A110000}"/>
    <cellStyle name="Comma 10 3 3 2 3" xfId="33427" xr:uid="{00000000-0005-0000-0000-00002B110000}"/>
    <cellStyle name="Comma 10 3 3 3" xfId="10429" xr:uid="{00000000-0005-0000-0000-00002C110000}"/>
    <cellStyle name="Comma 10 3 3 3 2" xfId="13529" xr:uid="{00000000-0005-0000-0000-00002D110000}"/>
    <cellStyle name="Comma 10 3 3 3 2 2" xfId="35282" xr:uid="{00000000-0005-0000-0000-00002E110000}"/>
    <cellStyle name="Comma 10 3 3 3 3" xfId="32190" xr:uid="{00000000-0005-0000-0000-00002F110000}"/>
    <cellStyle name="Comma 10 3 3 4" xfId="30631" xr:uid="{00000000-0005-0000-0000-000030110000}"/>
    <cellStyle name="Comma 10 3 4" xfId="3332" xr:uid="{00000000-0005-0000-0000-000031110000}"/>
    <cellStyle name="Comma 10 3 4 2" xfId="11745" xr:uid="{00000000-0005-0000-0000-000032110000}"/>
    <cellStyle name="Comma 10 3 4 2 2" xfId="33503" xr:uid="{00000000-0005-0000-0000-000033110000}"/>
    <cellStyle name="Comma 10 3 4 3" xfId="10507" xr:uid="{00000000-0005-0000-0000-000034110000}"/>
    <cellStyle name="Comma 10 3 4 3 2" xfId="32268" xr:uid="{00000000-0005-0000-0000-000035110000}"/>
    <cellStyle name="Comma 10 3 4 4" xfId="30711" xr:uid="{00000000-0005-0000-0000-000036110000}"/>
    <cellStyle name="Comma 10 3 5" xfId="3876" xr:uid="{00000000-0005-0000-0000-000037110000}"/>
    <cellStyle name="Comma 10 3 5 2" xfId="11881" xr:uid="{00000000-0005-0000-0000-000038110000}"/>
    <cellStyle name="Comma 10 3 5 2 2" xfId="33638" xr:uid="{00000000-0005-0000-0000-000039110000}"/>
    <cellStyle name="Comma 10 3 5 3" xfId="10643" xr:uid="{00000000-0005-0000-0000-00003A110000}"/>
    <cellStyle name="Comma 10 3 5 3 2" xfId="32403" xr:uid="{00000000-0005-0000-0000-00003B110000}"/>
    <cellStyle name="Comma 10 3 5 4" xfId="30847" xr:uid="{00000000-0005-0000-0000-00003C110000}"/>
    <cellStyle name="Comma 10 3 6" xfId="4037" xr:uid="{00000000-0005-0000-0000-00003D110000}"/>
    <cellStyle name="Comma 10 3 6 2" xfId="11954" xr:uid="{00000000-0005-0000-0000-00003E110000}"/>
    <cellStyle name="Comma 10 3 6 2 2" xfId="33710" xr:uid="{00000000-0005-0000-0000-00003F110000}"/>
    <cellStyle name="Comma 10 3 6 3" xfId="10716" xr:uid="{00000000-0005-0000-0000-000040110000}"/>
    <cellStyle name="Comma 10 3 6 3 2" xfId="32475" xr:uid="{00000000-0005-0000-0000-000041110000}"/>
    <cellStyle name="Comma 10 3 6 4" xfId="30919" xr:uid="{00000000-0005-0000-0000-000042110000}"/>
    <cellStyle name="Comma 10 3 7" xfId="6358" xr:uid="{00000000-0005-0000-0000-000043110000}"/>
    <cellStyle name="Comma 10 3 7 2" xfId="12273" xr:uid="{00000000-0005-0000-0000-000044110000}"/>
    <cellStyle name="Comma 10 3 7 2 2" xfId="34029" xr:uid="{00000000-0005-0000-0000-000045110000}"/>
    <cellStyle name="Comma 10 3 7 3" xfId="11036" xr:uid="{00000000-0005-0000-0000-000046110000}"/>
    <cellStyle name="Comma 10 3 7 3 2" xfId="32795" xr:uid="{00000000-0005-0000-0000-000047110000}"/>
    <cellStyle name="Comma 10 3 7 4" xfId="31280" xr:uid="{00000000-0005-0000-0000-000048110000}"/>
    <cellStyle name="Comma 10 3 8" xfId="6943" xr:uid="{00000000-0005-0000-0000-000049110000}"/>
    <cellStyle name="Comma 10 3 8 2" xfId="12400" xr:uid="{00000000-0005-0000-0000-00004A110000}"/>
    <cellStyle name="Comma 10 3 8 2 2" xfId="34156" xr:uid="{00000000-0005-0000-0000-00004B110000}"/>
    <cellStyle name="Comma 10 3 8 3" xfId="11163" xr:uid="{00000000-0005-0000-0000-00004C110000}"/>
    <cellStyle name="Comma 10 3 8 3 2" xfId="32922" xr:uid="{00000000-0005-0000-0000-00004D110000}"/>
    <cellStyle name="Comma 10 3 8 4" xfId="31410" xr:uid="{00000000-0005-0000-0000-00004E110000}"/>
    <cellStyle name="Comma 10 3 9" xfId="7073" xr:uid="{00000000-0005-0000-0000-00004F110000}"/>
    <cellStyle name="Comma 10 3 9 2" xfId="12421" xr:uid="{00000000-0005-0000-0000-000050110000}"/>
    <cellStyle name="Comma 10 3 9 2 2" xfId="34177" xr:uid="{00000000-0005-0000-0000-000051110000}"/>
    <cellStyle name="Comma 10 3 9 3" xfId="11184" xr:uid="{00000000-0005-0000-0000-000052110000}"/>
    <cellStyle name="Comma 10 3 9 3 2" xfId="32943" xr:uid="{00000000-0005-0000-0000-000053110000}"/>
    <cellStyle name="Comma 10 3 9 4" xfId="31476" xr:uid="{00000000-0005-0000-0000-000054110000}"/>
    <cellStyle name="Comma 10 30" xfId="4038" xr:uid="{00000000-0005-0000-0000-000055110000}"/>
    <cellStyle name="Comma 10 30 2" xfId="11955" xr:uid="{00000000-0005-0000-0000-000056110000}"/>
    <cellStyle name="Comma 10 30 2 2" xfId="33711" xr:uid="{00000000-0005-0000-0000-000057110000}"/>
    <cellStyle name="Comma 10 30 3" xfId="10717" xr:uid="{00000000-0005-0000-0000-000058110000}"/>
    <cellStyle name="Comma 10 30 3 2" xfId="32476" xr:uid="{00000000-0005-0000-0000-000059110000}"/>
    <cellStyle name="Comma 10 30 4" xfId="30920" xr:uid="{00000000-0005-0000-0000-00005A110000}"/>
    <cellStyle name="Comma 10 31" xfId="2196" xr:uid="{00000000-0005-0000-0000-00005B110000}"/>
    <cellStyle name="Comma 10 31 2" xfId="11670" xr:uid="{00000000-0005-0000-0000-00005C110000}"/>
    <cellStyle name="Comma 10 31 2 2" xfId="33428" xr:uid="{00000000-0005-0000-0000-00005D110000}"/>
    <cellStyle name="Comma 10 31 3" xfId="10430" xr:uid="{00000000-0005-0000-0000-00005E110000}"/>
    <cellStyle name="Comma 10 31 3 2" xfId="32191" xr:uid="{00000000-0005-0000-0000-00005F110000}"/>
    <cellStyle name="Comma 10 31 4" xfId="30632" xr:uid="{00000000-0005-0000-0000-000060110000}"/>
    <cellStyle name="Comma 10 32" xfId="4039" xr:uid="{00000000-0005-0000-0000-000061110000}"/>
    <cellStyle name="Comma 10 32 2" xfId="11956" xr:uid="{00000000-0005-0000-0000-000062110000}"/>
    <cellStyle name="Comma 10 32 2 2" xfId="33712" xr:uid="{00000000-0005-0000-0000-000063110000}"/>
    <cellStyle name="Comma 10 32 3" xfId="10718" xr:uid="{00000000-0005-0000-0000-000064110000}"/>
    <cellStyle name="Comma 10 32 3 2" xfId="32477" xr:uid="{00000000-0005-0000-0000-000065110000}"/>
    <cellStyle name="Comma 10 32 4" xfId="30921" xr:uid="{00000000-0005-0000-0000-000066110000}"/>
    <cellStyle name="Comma 10 33" xfId="4040" xr:uid="{00000000-0005-0000-0000-000067110000}"/>
    <cellStyle name="Comma 10 33 2" xfId="11957" xr:uid="{00000000-0005-0000-0000-000068110000}"/>
    <cellStyle name="Comma 10 33 2 2" xfId="33713" xr:uid="{00000000-0005-0000-0000-000069110000}"/>
    <cellStyle name="Comma 10 33 3" xfId="10719" xr:uid="{00000000-0005-0000-0000-00006A110000}"/>
    <cellStyle name="Comma 10 33 3 2" xfId="32478" xr:uid="{00000000-0005-0000-0000-00006B110000}"/>
    <cellStyle name="Comma 10 33 4" xfId="30922" xr:uid="{00000000-0005-0000-0000-00006C110000}"/>
    <cellStyle name="Comma 10 34" xfId="4041" xr:uid="{00000000-0005-0000-0000-00006D110000}"/>
    <cellStyle name="Comma 10 34 2" xfId="11958" xr:uid="{00000000-0005-0000-0000-00006E110000}"/>
    <cellStyle name="Comma 10 34 2 2" xfId="33714" xr:uid="{00000000-0005-0000-0000-00006F110000}"/>
    <cellStyle name="Comma 10 34 3" xfId="10720" xr:uid="{00000000-0005-0000-0000-000070110000}"/>
    <cellStyle name="Comma 10 34 3 2" xfId="32479" xr:uid="{00000000-0005-0000-0000-000071110000}"/>
    <cellStyle name="Comma 10 34 4" xfId="30923" xr:uid="{00000000-0005-0000-0000-000072110000}"/>
    <cellStyle name="Comma 10 35" xfId="4042" xr:uid="{00000000-0005-0000-0000-000073110000}"/>
    <cellStyle name="Comma 10 35 2" xfId="11959" xr:uid="{00000000-0005-0000-0000-000074110000}"/>
    <cellStyle name="Comma 10 35 2 2" xfId="33715" xr:uid="{00000000-0005-0000-0000-000075110000}"/>
    <cellStyle name="Comma 10 35 3" xfId="10721" xr:uid="{00000000-0005-0000-0000-000076110000}"/>
    <cellStyle name="Comma 10 35 3 2" xfId="32480" xr:uid="{00000000-0005-0000-0000-000077110000}"/>
    <cellStyle name="Comma 10 35 4" xfId="30924" xr:uid="{00000000-0005-0000-0000-000078110000}"/>
    <cellStyle name="Comma 10 36" xfId="4043" xr:uid="{00000000-0005-0000-0000-000079110000}"/>
    <cellStyle name="Comma 10 36 2" xfId="11960" xr:uid="{00000000-0005-0000-0000-00007A110000}"/>
    <cellStyle name="Comma 10 36 2 2" xfId="33716" xr:uid="{00000000-0005-0000-0000-00007B110000}"/>
    <cellStyle name="Comma 10 36 3" xfId="10722" xr:uid="{00000000-0005-0000-0000-00007C110000}"/>
    <cellStyle name="Comma 10 36 3 2" xfId="32481" xr:uid="{00000000-0005-0000-0000-00007D110000}"/>
    <cellStyle name="Comma 10 36 4" xfId="30925" xr:uid="{00000000-0005-0000-0000-00007E110000}"/>
    <cellStyle name="Comma 10 37" xfId="4044" xr:uid="{00000000-0005-0000-0000-00007F110000}"/>
    <cellStyle name="Comma 10 37 2" xfId="11961" xr:uid="{00000000-0005-0000-0000-000080110000}"/>
    <cellStyle name="Comma 10 37 2 2" xfId="33717" xr:uid="{00000000-0005-0000-0000-000081110000}"/>
    <cellStyle name="Comma 10 37 3" xfId="10723" xr:uid="{00000000-0005-0000-0000-000082110000}"/>
    <cellStyle name="Comma 10 37 3 2" xfId="32482" xr:uid="{00000000-0005-0000-0000-000083110000}"/>
    <cellStyle name="Comma 10 37 4" xfId="30926" xr:uid="{00000000-0005-0000-0000-000084110000}"/>
    <cellStyle name="Comma 10 38" xfId="4045" xr:uid="{00000000-0005-0000-0000-000085110000}"/>
    <cellStyle name="Comma 10 38 2" xfId="11962" xr:uid="{00000000-0005-0000-0000-000086110000}"/>
    <cellStyle name="Comma 10 38 2 2" xfId="33718" xr:uid="{00000000-0005-0000-0000-000087110000}"/>
    <cellStyle name="Comma 10 38 3" xfId="10724" xr:uid="{00000000-0005-0000-0000-000088110000}"/>
    <cellStyle name="Comma 10 38 3 2" xfId="32483" xr:uid="{00000000-0005-0000-0000-000089110000}"/>
    <cellStyle name="Comma 10 38 4" xfId="30927" xr:uid="{00000000-0005-0000-0000-00008A110000}"/>
    <cellStyle name="Comma 10 39" xfId="4046" xr:uid="{00000000-0005-0000-0000-00008B110000}"/>
    <cellStyle name="Comma 10 39 2" xfId="11963" xr:uid="{00000000-0005-0000-0000-00008C110000}"/>
    <cellStyle name="Comma 10 39 2 2" xfId="33719" xr:uid="{00000000-0005-0000-0000-00008D110000}"/>
    <cellStyle name="Comma 10 39 3" xfId="10725" xr:uid="{00000000-0005-0000-0000-00008E110000}"/>
    <cellStyle name="Comma 10 39 3 2" xfId="32484" xr:uid="{00000000-0005-0000-0000-00008F110000}"/>
    <cellStyle name="Comma 10 39 4" xfId="30928" xr:uid="{00000000-0005-0000-0000-000090110000}"/>
    <cellStyle name="Comma 10 4" xfId="3333" xr:uid="{00000000-0005-0000-0000-000091110000}"/>
    <cellStyle name="Comma 10 4 10" xfId="11746" xr:uid="{00000000-0005-0000-0000-000092110000}"/>
    <cellStyle name="Comma 10 4 10 2" xfId="33504" xr:uid="{00000000-0005-0000-0000-000093110000}"/>
    <cellStyle name="Comma 10 4 11" xfId="10508" xr:uid="{00000000-0005-0000-0000-000094110000}"/>
    <cellStyle name="Comma 10 4 11 2" xfId="32269" xr:uid="{00000000-0005-0000-0000-000095110000}"/>
    <cellStyle name="Comma 10 4 12" xfId="30712"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0" xr:uid="{00000000-0005-0000-0000-00009B110000}"/>
    <cellStyle name="Comma 10 4 3 3" xfId="10726" xr:uid="{00000000-0005-0000-0000-00009C110000}"/>
    <cellStyle name="Comma 10 4 3 3 2" xfId="32485" xr:uid="{00000000-0005-0000-0000-00009D110000}"/>
    <cellStyle name="Comma 10 4 3 4" xfId="30929" xr:uid="{00000000-0005-0000-0000-00009E110000}"/>
    <cellStyle name="Comma 10 4 4" xfId="6363" xr:uid="{00000000-0005-0000-0000-00009F110000}"/>
    <cellStyle name="Comma 10 4 4 2" xfId="12274" xr:uid="{00000000-0005-0000-0000-0000A0110000}"/>
    <cellStyle name="Comma 10 4 4 2 2" xfId="34030" xr:uid="{00000000-0005-0000-0000-0000A1110000}"/>
    <cellStyle name="Comma 10 4 4 3" xfId="11037" xr:uid="{00000000-0005-0000-0000-0000A2110000}"/>
    <cellStyle name="Comma 10 4 4 3 2" xfId="32796" xr:uid="{00000000-0005-0000-0000-0000A3110000}"/>
    <cellStyle name="Comma 10 4 4 4" xfId="31281" xr:uid="{00000000-0005-0000-0000-0000A4110000}"/>
    <cellStyle name="Comma 10 4 5" xfId="6942" xr:uid="{00000000-0005-0000-0000-0000A5110000}"/>
    <cellStyle name="Comma 10 4 5 2" xfId="12399" xr:uid="{00000000-0005-0000-0000-0000A6110000}"/>
    <cellStyle name="Comma 10 4 5 2 2" xfId="34155" xr:uid="{00000000-0005-0000-0000-0000A7110000}"/>
    <cellStyle name="Comma 10 4 5 3" xfId="11162" xr:uid="{00000000-0005-0000-0000-0000A8110000}"/>
    <cellStyle name="Comma 10 4 5 3 2" xfId="32921" xr:uid="{00000000-0005-0000-0000-0000A9110000}"/>
    <cellStyle name="Comma 10 4 5 4" xfId="31409" xr:uid="{00000000-0005-0000-0000-0000AA110000}"/>
    <cellStyle name="Comma 10 4 6" xfId="7402" xr:uid="{00000000-0005-0000-0000-0000AB110000}"/>
    <cellStyle name="Comma 10 4 6 2" xfId="12526" xr:uid="{00000000-0005-0000-0000-0000AC110000}"/>
    <cellStyle name="Comma 10 4 6 2 2" xfId="34281" xr:uid="{00000000-0005-0000-0000-0000AD110000}"/>
    <cellStyle name="Comma 10 4 6 3" xfId="11289" xr:uid="{00000000-0005-0000-0000-0000AE110000}"/>
    <cellStyle name="Comma 10 4 6 3 2" xfId="33047" xr:uid="{00000000-0005-0000-0000-0000AF110000}"/>
    <cellStyle name="Comma 10 4 6 4" xfId="31622" xr:uid="{00000000-0005-0000-0000-0000B0110000}"/>
    <cellStyle name="Comma 10 4 7" xfId="7737" xr:uid="{00000000-0005-0000-0000-0000B1110000}"/>
    <cellStyle name="Comma 10 4 7 2" xfId="12592" xr:uid="{00000000-0005-0000-0000-0000B2110000}"/>
    <cellStyle name="Comma 10 4 7 2 2" xfId="34347" xr:uid="{00000000-0005-0000-0000-0000B3110000}"/>
    <cellStyle name="Comma 10 4 7 3" xfId="11355" xr:uid="{00000000-0005-0000-0000-0000B4110000}"/>
    <cellStyle name="Comma 10 4 7 3 2" xfId="33113" xr:uid="{00000000-0005-0000-0000-0000B5110000}"/>
    <cellStyle name="Comma 10 4 7 4" xfId="31730" xr:uid="{00000000-0005-0000-0000-0000B6110000}"/>
    <cellStyle name="Comma 10 4 8" xfId="8414" xr:uid="{00000000-0005-0000-0000-0000B7110000}"/>
    <cellStyle name="Comma 10 4 8 2" xfId="12735" xr:uid="{00000000-0005-0000-0000-0000B8110000}"/>
    <cellStyle name="Comma 10 4 8 2 2" xfId="34490" xr:uid="{00000000-0005-0000-0000-0000B9110000}"/>
    <cellStyle name="Comma 10 4 8 3" xfId="11498" xr:uid="{00000000-0005-0000-0000-0000BA110000}"/>
    <cellStyle name="Comma 10 4 8 3 2" xfId="33256" xr:uid="{00000000-0005-0000-0000-0000BB110000}"/>
    <cellStyle name="Comma 10 4 8 4" xfId="31957"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1" xr:uid="{00000000-0005-0000-0000-0000C0110000}"/>
    <cellStyle name="Comma 10 40 3" xfId="10727" xr:uid="{00000000-0005-0000-0000-0000C1110000}"/>
    <cellStyle name="Comma 10 40 3 2" xfId="32486" xr:uid="{00000000-0005-0000-0000-0000C2110000}"/>
    <cellStyle name="Comma 10 40 4" xfId="30930" xr:uid="{00000000-0005-0000-0000-0000C3110000}"/>
    <cellStyle name="Comma 10 41" xfId="4049" xr:uid="{00000000-0005-0000-0000-0000C4110000}"/>
    <cellStyle name="Comma 10 41 2" xfId="11966" xr:uid="{00000000-0005-0000-0000-0000C5110000}"/>
    <cellStyle name="Comma 10 41 2 2" xfId="33722" xr:uid="{00000000-0005-0000-0000-0000C6110000}"/>
    <cellStyle name="Comma 10 41 3" xfId="10728" xr:uid="{00000000-0005-0000-0000-0000C7110000}"/>
    <cellStyle name="Comma 10 41 3 2" xfId="32487" xr:uid="{00000000-0005-0000-0000-0000C8110000}"/>
    <cellStyle name="Comma 10 41 4" xfId="30931" xr:uid="{00000000-0005-0000-0000-0000C9110000}"/>
    <cellStyle name="Comma 10 42" xfId="4050" xr:uid="{00000000-0005-0000-0000-0000CA110000}"/>
    <cellStyle name="Comma 10 42 2" xfId="11967" xr:uid="{00000000-0005-0000-0000-0000CB110000}"/>
    <cellStyle name="Comma 10 42 2 2" xfId="33723" xr:uid="{00000000-0005-0000-0000-0000CC110000}"/>
    <cellStyle name="Comma 10 42 3" xfId="10729" xr:uid="{00000000-0005-0000-0000-0000CD110000}"/>
    <cellStyle name="Comma 10 42 3 2" xfId="32488" xr:uid="{00000000-0005-0000-0000-0000CE110000}"/>
    <cellStyle name="Comma 10 42 4" xfId="30932" xr:uid="{00000000-0005-0000-0000-0000CF110000}"/>
    <cellStyle name="Comma 10 43" xfId="4051" xr:uid="{00000000-0005-0000-0000-0000D0110000}"/>
    <cellStyle name="Comma 10 43 2" xfId="11968" xr:uid="{00000000-0005-0000-0000-0000D1110000}"/>
    <cellStyle name="Comma 10 43 2 2" xfId="33724" xr:uid="{00000000-0005-0000-0000-0000D2110000}"/>
    <cellStyle name="Comma 10 43 3" xfId="10730" xr:uid="{00000000-0005-0000-0000-0000D3110000}"/>
    <cellStyle name="Comma 10 43 3 2" xfId="32489" xr:uid="{00000000-0005-0000-0000-0000D4110000}"/>
    <cellStyle name="Comma 10 43 4" xfId="30933" xr:uid="{00000000-0005-0000-0000-0000D5110000}"/>
    <cellStyle name="Comma 10 44" xfId="4052" xr:uid="{00000000-0005-0000-0000-0000D6110000}"/>
    <cellStyle name="Comma 10 44 2" xfId="11969" xr:uid="{00000000-0005-0000-0000-0000D7110000}"/>
    <cellStyle name="Comma 10 44 2 2" xfId="33725" xr:uid="{00000000-0005-0000-0000-0000D8110000}"/>
    <cellStyle name="Comma 10 44 3" xfId="10731" xr:uid="{00000000-0005-0000-0000-0000D9110000}"/>
    <cellStyle name="Comma 10 44 3 2" xfId="32490" xr:uid="{00000000-0005-0000-0000-0000DA110000}"/>
    <cellStyle name="Comma 10 44 4" xfId="30934" xr:uid="{00000000-0005-0000-0000-0000DB110000}"/>
    <cellStyle name="Comma 10 45" xfId="4053" xr:uid="{00000000-0005-0000-0000-0000DC110000}"/>
    <cellStyle name="Comma 10 45 2" xfId="11970" xr:uid="{00000000-0005-0000-0000-0000DD110000}"/>
    <cellStyle name="Comma 10 45 2 2" xfId="33726" xr:uid="{00000000-0005-0000-0000-0000DE110000}"/>
    <cellStyle name="Comma 10 45 3" xfId="10732" xr:uid="{00000000-0005-0000-0000-0000DF110000}"/>
    <cellStyle name="Comma 10 45 3 2" xfId="32491" xr:uid="{00000000-0005-0000-0000-0000E0110000}"/>
    <cellStyle name="Comma 10 45 4" xfId="30935" xr:uid="{00000000-0005-0000-0000-0000E1110000}"/>
    <cellStyle name="Comma 10 46" xfId="4054" xr:uid="{00000000-0005-0000-0000-0000E2110000}"/>
    <cellStyle name="Comma 10 46 2" xfId="11971" xr:uid="{00000000-0005-0000-0000-0000E3110000}"/>
    <cellStyle name="Comma 10 46 2 2" xfId="33727" xr:uid="{00000000-0005-0000-0000-0000E4110000}"/>
    <cellStyle name="Comma 10 46 3" xfId="10733" xr:uid="{00000000-0005-0000-0000-0000E5110000}"/>
    <cellStyle name="Comma 10 46 3 2" xfId="32492" xr:uid="{00000000-0005-0000-0000-0000E6110000}"/>
    <cellStyle name="Comma 10 46 4" xfId="30936" xr:uid="{00000000-0005-0000-0000-0000E7110000}"/>
    <cellStyle name="Comma 10 47" xfId="4055" xr:uid="{00000000-0005-0000-0000-0000E8110000}"/>
    <cellStyle name="Comma 10 47 2" xfId="11972" xr:uid="{00000000-0005-0000-0000-0000E9110000}"/>
    <cellStyle name="Comma 10 47 2 2" xfId="33728" xr:uid="{00000000-0005-0000-0000-0000EA110000}"/>
    <cellStyle name="Comma 10 47 3" xfId="10734" xr:uid="{00000000-0005-0000-0000-0000EB110000}"/>
    <cellStyle name="Comma 10 47 3 2" xfId="32493" xr:uid="{00000000-0005-0000-0000-0000EC110000}"/>
    <cellStyle name="Comma 10 47 4" xfId="30937" xr:uid="{00000000-0005-0000-0000-0000ED110000}"/>
    <cellStyle name="Comma 10 48" xfId="4056" xr:uid="{00000000-0005-0000-0000-0000EE110000}"/>
    <cellStyle name="Comma 10 48 2" xfId="11973" xr:uid="{00000000-0005-0000-0000-0000EF110000}"/>
    <cellStyle name="Comma 10 48 2 2" xfId="33729" xr:uid="{00000000-0005-0000-0000-0000F0110000}"/>
    <cellStyle name="Comma 10 48 3" xfId="10735" xr:uid="{00000000-0005-0000-0000-0000F1110000}"/>
    <cellStyle name="Comma 10 48 3 2" xfId="32494" xr:uid="{00000000-0005-0000-0000-0000F2110000}"/>
    <cellStyle name="Comma 10 48 4" xfId="30938" xr:uid="{00000000-0005-0000-0000-0000F3110000}"/>
    <cellStyle name="Comma 10 49" xfId="4057" xr:uid="{00000000-0005-0000-0000-0000F4110000}"/>
    <cellStyle name="Comma 10 49 2" xfId="11974" xr:uid="{00000000-0005-0000-0000-0000F5110000}"/>
    <cellStyle name="Comma 10 49 2 2" xfId="33730" xr:uid="{00000000-0005-0000-0000-0000F6110000}"/>
    <cellStyle name="Comma 10 49 3" xfId="10736" xr:uid="{00000000-0005-0000-0000-0000F7110000}"/>
    <cellStyle name="Comma 10 49 3 2" xfId="32495" xr:uid="{00000000-0005-0000-0000-0000F8110000}"/>
    <cellStyle name="Comma 10 49 4" xfId="30939" xr:uid="{00000000-0005-0000-0000-0000F9110000}"/>
    <cellStyle name="Comma 10 5" xfId="3874" xr:uid="{00000000-0005-0000-0000-0000FA110000}"/>
    <cellStyle name="Comma 10 5 10" xfId="30845" xr:uid="{00000000-0005-0000-0000-0000FB110000}"/>
    <cellStyle name="Comma 10 5 2" xfId="4058" xr:uid="{00000000-0005-0000-0000-0000FC110000}"/>
    <cellStyle name="Comma 10 5 2 2" xfId="11975" xr:uid="{00000000-0005-0000-0000-0000FD110000}"/>
    <cellStyle name="Comma 10 5 2 2 2" xfId="33731" xr:uid="{00000000-0005-0000-0000-0000FE110000}"/>
    <cellStyle name="Comma 10 5 2 3" xfId="10737" xr:uid="{00000000-0005-0000-0000-0000FF110000}"/>
    <cellStyle name="Comma 10 5 2 3 2" xfId="32496" xr:uid="{00000000-0005-0000-0000-000000120000}"/>
    <cellStyle name="Comma 10 5 2 4" xfId="30940" xr:uid="{00000000-0005-0000-0000-000001120000}"/>
    <cellStyle name="Comma 10 5 3" xfId="6365" xr:uid="{00000000-0005-0000-0000-000002120000}"/>
    <cellStyle name="Comma 10 5 3 2" xfId="12275" xr:uid="{00000000-0005-0000-0000-000003120000}"/>
    <cellStyle name="Comma 10 5 3 2 2" xfId="34031" xr:uid="{00000000-0005-0000-0000-000004120000}"/>
    <cellStyle name="Comma 10 5 3 3" xfId="11038" xr:uid="{00000000-0005-0000-0000-000005120000}"/>
    <cellStyle name="Comma 10 5 3 3 2" xfId="32797" xr:uid="{00000000-0005-0000-0000-000006120000}"/>
    <cellStyle name="Comma 10 5 3 4" xfId="31282" xr:uid="{00000000-0005-0000-0000-000007120000}"/>
    <cellStyle name="Comma 10 5 4" xfId="6941" xr:uid="{00000000-0005-0000-0000-000008120000}"/>
    <cellStyle name="Comma 10 5 4 2" xfId="12398" xr:uid="{00000000-0005-0000-0000-000009120000}"/>
    <cellStyle name="Comma 10 5 4 2 2" xfId="34154" xr:uid="{00000000-0005-0000-0000-00000A120000}"/>
    <cellStyle name="Comma 10 5 4 3" xfId="11161" xr:uid="{00000000-0005-0000-0000-00000B120000}"/>
    <cellStyle name="Comma 10 5 4 3 2" xfId="32920" xr:uid="{00000000-0005-0000-0000-00000C120000}"/>
    <cellStyle name="Comma 10 5 4 4" xfId="31408" xr:uid="{00000000-0005-0000-0000-00000D120000}"/>
    <cellStyle name="Comma 10 5 5" xfId="7403" xr:uid="{00000000-0005-0000-0000-00000E120000}"/>
    <cellStyle name="Comma 10 5 5 2" xfId="12527" xr:uid="{00000000-0005-0000-0000-00000F120000}"/>
    <cellStyle name="Comma 10 5 5 2 2" xfId="34282" xr:uid="{00000000-0005-0000-0000-000010120000}"/>
    <cellStyle name="Comma 10 5 5 3" xfId="11290" xr:uid="{00000000-0005-0000-0000-000011120000}"/>
    <cellStyle name="Comma 10 5 5 3 2" xfId="33048" xr:uid="{00000000-0005-0000-0000-000012120000}"/>
    <cellStyle name="Comma 10 5 5 4" xfId="31623" xr:uid="{00000000-0005-0000-0000-000013120000}"/>
    <cellStyle name="Comma 10 5 6" xfId="7739" xr:uid="{00000000-0005-0000-0000-000014120000}"/>
    <cellStyle name="Comma 10 5 6 2" xfId="12593" xr:uid="{00000000-0005-0000-0000-000015120000}"/>
    <cellStyle name="Comma 10 5 6 2 2" xfId="34348" xr:uid="{00000000-0005-0000-0000-000016120000}"/>
    <cellStyle name="Comma 10 5 6 3" xfId="11356" xr:uid="{00000000-0005-0000-0000-000017120000}"/>
    <cellStyle name="Comma 10 5 6 3 2" xfId="33114" xr:uid="{00000000-0005-0000-0000-000018120000}"/>
    <cellStyle name="Comma 10 5 6 4" xfId="31731" xr:uid="{00000000-0005-0000-0000-000019120000}"/>
    <cellStyle name="Comma 10 5 7" xfId="8412" xr:uid="{00000000-0005-0000-0000-00001A120000}"/>
    <cellStyle name="Comma 10 5 7 2" xfId="12734" xr:uid="{00000000-0005-0000-0000-00001B120000}"/>
    <cellStyle name="Comma 10 5 7 2 2" xfId="34489" xr:uid="{00000000-0005-0000-0000-00001C120000}"/>
    <cellStyle name="Comma 10 5 7 3" xfId="11497" xr:uid="{00000000-0005-0000-0000-00001D120000}"/>
    <cellStyle name="Comma 10 5 7 3 2" xfId="33255" xr:uid="{00000000-0005-0000-0000-00001E120000}"/>
    <cellStyle name="Comma 10 5 7 4" xfId="31956" xr:uid="{00000000-0005-0000-0000-00001F120000}"/>
    <cellStyle name="Comma 10 5 8" xfId="11879" xr:uid="{00000000-0005-0000-0000-000020120000}"/>
    <cellStyle name="Comma 10 5 8 2" xfId="33636" xr:uid="{00000000-0005-0000-0000-000021120000}"/>
    <cellStyle name="Comma 10 5 9" xfId="10641" xr:uid="{00000000-0005-0000-0000-000022120000}"/>
    <cellStyle name="Comma 10 5 9 2" xfId="32401" xr:uid="{00000000-0005-0000-0000-000023120000}"/>
    <cellStyle name="Comma 10 50" xfId="4059" xr:uid="{00000000-0005-0000-0000-000024120000}"/>
    <cellStyle name="Comma 10 50 2" xfId="11976" xr:uid="{00000000-0005-0000-0000-000025120000}"/>
    <cellStyle name="Comma 10 50 2 2" xfId="33732" xr:uid="{00000000-0005-0000-0000-000026120000}"/>
    <cellStyle name="Comma 10 50 3" xfId="10738" xr:uid="{00000000-0005-0000-0000-000027120000}"/>
    <cellStyle name="Comma 10 50 3 2" xfId="32497" xr:uid="{00000000-0005-0000-0000-000028120000}"/>
    <cellStyle name="Comma 10 50 4" xfId="30941" xr:uid="{00000000-0005-0000-0000-000029120000}"/>
    <cellStyle name="Comma 10 51" xfId="4060" xr:uid="{00000000-0005-0000-0000-00002A120000}"/>
    <cellStyle name="Comma 10 51 2" xfId="11977" xr:uid="{00000000-0005-0000-0000-00002B120000}"/>
    <cellStyle name="Comma 10 51 2 2" xfId="33733" xr:uid="{00000000-0005-0000-0000-00002C120000}"/>
    <cellStyle name="Comma 10 51 3" xfId="10739" xr:uid="{00000000-0005-0000-0000-00002D120000}"/>
    <cellStyle name="Comma 10 51 3 2" xfId="32498" xr:uid="{00000000-0005-0000-0000-00002E120000}"/>
    <cellStyle name="Comma 10 51 4" xfId="30942" xr:uid="{00000000-0005-0000-0000-00002F120000}"/>
    <cellStyle name="Comma 10 52" xfId="4061" xr:uid="{00000000-0005-0000-0000-000030120000}"/>
    <cellStyle name="Comma 10 52 2" xfId="11978" xr:uid="{00000000-0005-0000-0000-000031120000}"/>
    <cellStyle name="Comma 10 52 2 2" xfId="33734" xr:uid="{00000000-0005-0000-0000-000032120000}"/>
    <cellStyle name="Comma 10 52 3" xfId="10740" xr:uid="{00000000-0005-0000-0000-000033120000}"/>
    <cellStyle name="Comma 10 52 3 2" xfId="32499" xr:uid="{00000000-0005-0000-0000-000034120000}"/>
    <cellStyle name="Comma 10 52 4" xfId="30943" xr:uid="{00000000-0005-0000-0000-000035120000}"/>
    <cellStyle name="Comma 10 53" xfId="4062" xr:uid="{00000000-0005-0000-0000-000036120000}"/>
    <cellStyle name="Comma 10 53 2" xfId="11979" xr:uid="{00000000-0005-0000-0000-000037120000}"/>
    <cellStyle name="Comma 10 53 2 2" xfId="33735" xr:uid="{00000000-0005-0000-0000-000038120000}"/>
    <cellStyle name="Comma 10 53 3" xfId="10741" xr:uid="{00000000-0005-0000-0000-000039120000}"/>
    <cellStyle name="Comma 10 53 3 2" xfId="32500" xr:uid="{00000000-0005-0000-0000-00003A120000}"/>
    <cellStyle name="Comma 10 53 4" xfId="30944" xr:uid="{00000000-0005-0000-0000-00003B120000}"/>
    <cellStyle name="Comma 10 54" xfId="4063" xr:uid="{00000000-0005-0000-0000-00003C120000}"/>
    <cellStyle name="Comma 10 54 2" xfId="11980" xr:uid="{00000000-0005-0000-0000-00003D120000}"/>
    <cellStyle name="Comma 10 54 2 2" xfId="33736" xr:uid="{00000000-0005-0000-0000-00003E120000}"/>
    <cellStyle name="Comma 10 54 3" xfId="10742" xr:uid="{00000000-0005-0000-0000-00003F120000}"/>
    <cellStyle name="Comma 10 54 3 2" xfId="32501" xr:uid="{00000000-0005-0000-0000-000040120000}"/>
    <cellStyle name="Comma 10 54 4" xfId="30945" xr:uid="{00000000-0005-0000-0000-000041120000}"/>
    <cellStyle name="Comma 10 55" xfId="4064" xr:uid="{00000000-0005-0000-0000-000042120000}"/>
    <cellStyle name="Comma 10 55 2" xfId="11981" xr:uid="{00000000-0005-0000-0000-000043120000}"/>
    <cellStyle name="Comma 10 55 2 2" xfId="33737" xr:uid="{00000000-0005-0000-0000-000044120000}"/>
    <cellStyle name="Comma 10 55 3" xfId="10743" xr:uid="{00000000-0005-0000-0000-000045120000}"/>
    <cellStyle name="Comma 10 55 3 2" xfId="32502" xr:uid="{00000000-0005-0000-0000-000046120000}"/>
    <cellStyle name="Comma 10 55 4" xfId="30946" xr:uid="{00000000-0005-0000-0000-000047120000}"/>
    <cellStyle name="Comma 10 56" xfId="4065" xr:uid="{00000000-0005-0000-0000-000048120000}"/>
    <cellStyle name="Comma 10 56 2" xfId="11982" xr:uid="{00000000-0005-0000-0000-000049120000}"/>
    <cellStyle name="Comma 10 56 2 2" xfId="33738" xr:uid="{00000000-0005-0000-0000-00004A120000}"/>
    <cellStyle name="Comma 10 56 3" xfId="10744" xr:uid="{00000000-0005-0000-0000-00004B120000}"/>
    <cellStyle name="Comma 10 56 3 2" xfId="32503" xr:uid="{00000000-0005-0000-0000-00004C120000}"/>
    <cellStyle name="Comma 10 56 4" xfId="30947" xr:uid="{00000000-0005-0000-0000-00004D120000}"/>
    <cellStyle name="Comma 10 57" xfId="4066" xr:uid="{00000000-0005-0000-0000-00004E120000}"/>
    <cellStyle name="Comma 10 57 2" xfId="11983" xr:uid="{00000000-0005-0000-0000-00004F120000}"/>
    <cellStyle name="Comma 10 57 2 2" xfId="33739" xr:uid="{00000000-0005-0000-0000-000050120000}"/>
    <cellStyle name="Comma 10 57 3" xfId="10745" xr:uid="{00000000-0005-0000-0000-000051120000}"/>
    <cellStyle name="Comma 10 57 3 2" xfId="32504" xr:uid="{00000000-0005-0000-0000-000052120000}"/>
    <cellStyle name="Comma 10 57 4" xfId="30948" xr:uid="{00000000-0005-0000-0000-000053120000}"/>
    <cellStyle name="Comma 10 58" xfId="4067" xr:uid="{00000000-0005-0000-0000-000054120000}"/>
    <cellStyle name="Comma 10 58 2" xfId="11984" xr:uid="{00000000-0005-0000-0000-000055120000}"/>
    <cellStyle name="Comma 10 58 2 2" xfId="33740" xr:uid="{00000000-0005-0000-0000-000056120000}"/>
    <cellStyle name="Comma 10 58 3" xfId="10746" xr:uid="{00000000-0005-0000-0000-000057120000}"/>
    <cellStyle name="Comma 10 58 3 2" xfId="32505" xr:uid="{00000000-0005-0000-0000-000058120000}"/>
    <cellStyle name="Comma 10 58 4" xfId="30949" xr:uid="{00000000-0005-0000-0000-000059120000}"/>
    <cellStyle name="Comma 10 59" xfId="4068" xr:uid="{00000000-0005-0000-0000-00005A120000}"/>
    <cellStyle name="Comma 10 59 2" xfId="11985" xr:uid="{00000000-0005-0000-0000-00005B120000}"/>
    <cellStyle name="Comma 10 59 2 2" xfId="33741" xr:uid="{00000000-0005-0000-0000-00005C120000}"/>
    <cellStyle name="Comma 10 59 3" xfId="10747" xr:uid="{00000000-0005-0000-0000-00005D120000}"/>
    <cellStyle name="Comma 10 59 3 2" xfId="32506" xr:uid="{00000000-0005-0000-0000-00005E120000}"/>
    <cellStyle name="Comma 10 59 4" xfId="30950" xr:uid="{00000000-0005-0000-0000-00005F120000}"/>
    <cellStyle name="Comma 10 6" xfId="4016" xr:uid="{00000000-0005-0000-0000-000060120000}"/>
    <cellStyle name="Comma 10 6 2" xfId="11933" xr:uid="{00000000-0005-0000-0000-000061120000}"/>
    <cellStyle name="Comma 10 6 2 2" xfId="33689" xr:uid="{00000000-0005-0000-0000-000062120000}"/>
    <cellStyle name="Comma 10 6 3" xfId="10695" xr:uid="{00000000-0005-0000-0000-000063120000}"/>
    <cellStyle name="Comma 10 6 3 2" xfId="32454" xr:uid="{00000000-0005-0000-0000-000064120000}"/>
    <cellStyle name="Comma 10 6 4" xfId="30898" xr:uid="{00000000-0005-0000-0000-000065120000}"/>
    <cellStyle name="Comma 10 60" xfId="4069" xr:uid="{00000000-0005-0000-0000-000066120000}"/>
    <cellStyle name="Comma 10 60 2" xfId="11986" xr:uid="{00000000-0005-0000-0000-000067120000}"/>
    <cellStyle name="Comma 10 60 2 2" xfId="33742" xr:uid="{00000000-0005-0000-0000-000068120000}"/>
    <cellStyle name="Comma 10 60 3" xfId="10748" xr:uid="{00000000-0005-0000-0000-000069120000}"/>
    <cellStyle name="Comma 10 60 3 2" xfId="32507" xr:uid="{00000000-0005-0000-0000-00006A120000}"/>
    <cellStyle name="Comma 10 60 4" xfId="30951" xr:uid="{00000000-0005-0000-0000-00006B120000}"/>
    <cellStyle name="Comma 10 61" xfId="4070" xr:uid="{00000000-0005-0000-0000-00006C120000}"/>
    <cellStyle name="Comma 10 61 2" xfId="11987" xr:uid="{00000000-0005-0000-0000-00006D120000}"/>
    <cellStyle name="Comma 10 61 2 2" xfId="33743" xr:uid="{00000000-0005-0000-0000-00006E120000}"/>
    <cellStyle name="Comma 10 61 3" xfId="10749" xr:uid="{00000000-0005-0000-0000-00006F120000}"/>
    <cellStyle name="Comma 10 61 3 2" xfId="32508" xr:uid="{00000000-0005-0000-0000-000070120000}"/>
    <cellStyle name="Comma 10 61 4" xfId="30952" xr:uid="{00000000-0005-0000-0000-000071120000}"/>
    <cellStyle name="Comma 10 62" xfId="4071" xr:uid="{00000000-0005-0000-0000-000072120000}"/>
    <cellStyle name="Comma 10 62 2" xfId="11988" xr:uid="{00000000-0005-0000-0000-000073120000}"/>
    <cellStyle name="Comma 10 62 2 2" xfId="33744" xr:uid="{00000000-0005-0000-0000-000074120000}"/>
    <cellStyle name="Comma 10 62 3" xfId="10750" xr:uid="{00000000-0005-0000-0000-000075120000}"/>
    <cellStyle name="Comma 10 62 3 2" xfId="32509" xr:uid="{00000000-0005-0000-0000-000076120000}"/>
    <cellStyle name="Comma 10 62 4" xfId="30953" xr:uid="{00000000-0005-0000-0000-000077120000}"/>
    <cellStyle name="Comma 10 63" xfId="4072" xr:uid="{00000000-0005-0000-0000-000078120000}"/>
    <cellStyle name="Comma 10 63 2" xfId="11989" xr:uid="{00000000-0005-0000-0000-000079120000}"/>
    <cellStyle name="Comma 10 63 2 2" xfId="33745" xr:uid="{00000000-0005-0000-0000-00007A120000}"/>
    <cellStyle name="Comma 10 63 3" xfId="10751" xr:uid="{00000000-0005-0000-0000-00007B120000}"/>
    <cellStyle name="Comma 10 63 3 2" xfId="32510" xr:uid="{00000000-0005-0000-0000-00007C120000}"/>
    <cellStyle name="Comma 10 63 4" xfId="30954" xr:uid="{00000000-0005-0000-0000-00007D120000}"/>
    <cellStyle name="Comma 10 64" xfId="4073" xr:uid="{00000000-0005-0000-0000-00007E120000}"/>
    <cellStyle name="Comma 10 64 2" xfId="11990" xr:uid="{00000000-0005-0000-0000-00007F120000}"/>
    <cellStyle name="Comma 10 64 2 2" xfId="33746" xr:uid="{00000000-0005-0000-0000-000080120000}"/>
    <cellStyle name="Comma 10 64 3" xfId="10752" xr:uid="{00000000-0005-0000-0000-000081120000}"/>
    <cellStyle name="Comma 10 64 3 2" xfId="32511" xr:uid="{00000000-0005-0000-0000-000082120000}"/>
    <cellStyle name="Comma 10 64 4" xfId="30955" xr:uid="{00000000-0005-0000-0000-000083120000}"/>
    <cellStyle name="Comma 10 65" xfId="4074" xr:uid="{00000000-0005-0000-0000-000084120000}"/>
    <cellStyle name="Comma 10 65 2" xfId="11991" xr:uid="{00000000-0005-0000-0000-000085120000}"/>
    <cellStyle name="Comma 10 65 2 2" xfId="33747" xr:uid="{00000000-0005-0000-0000-000086120000}"/>
    <cellStyle name="Comma 10 65 3" xfId="10753" xr:uid="{00000000-0005-0000-0000-000087120000}"/>
    <cellStyle name="Comma 10 65 3 2" xfId="32512" xr:uid="{00000000-0005-0000-0000-000088120000}"/>
    <cellStyle name="Comma 10 65 4" xfId="30956" xr:uid="{00000000-0005-0000-0000-000089120000}"/>
    <cellStyle name="Comma 10 66" xfId="4075" xr:uid="{00000000-0005-0000-0000-00008A120000}"/>
    <cellStyle name="Comma 10 66 2" xfId="11992" xr:uid="{00000000-0005-0000-0000-00008B120000}"/>
    <cellStyle name="Comma 10 66 2 2" xfId="33748" xr:uid="{00000000-0005-0000-0000-00008C120000}"/>
    <cellStyle name="Comma 10 66 3" xfId="10754" xr:uid="{00000000-0005-0000-0000-00008D120000}"/>
    <cellStyle name="Comma 10 66 3 2" xfId="32513" xr:uid="{00000000-0005-0000-0000-00008E120000}"/>
    <cellStyle name="Comma 10 66 4" xfId="30957" xr:uid="{00000000-0005-0000-0000-00008F120000}"/>
    <cellStyle name="Comma 10 67" xfId="4076" xr:uid="{00000000-0005-0000-0000-000090120000}"/>
    <cellStyle name="Comma 10 67 2" xfId="11993" xr:uid="{00000000-0005-0000-0000-000091120000}"/>
    <cellStyle name="Comma 10 67 2 2" xfId="33749" xr:uid="{00000000-0005-0000-0000-000092120000}"/>
    <cellStyle name="Comma 10 67 3" xfId="10755" xr:uid="{00000000-0005-0000-0000-000093120000}"/>
    <cellStyle name="Comma 10 67 3 2" xfId="32514" xr:uid="{00000000-0005-0000-0000-000094120000}"/>
    <cellStyle name="Comma 10 67 4" xfId="30958" xr:uid="{00000000-0005-0000-0000-000095120000}"/>
    <cellStyle name="Comma 10 68" xfId="4077" xr:uid="{00000000-0005-0000-0000-000096120000}"/>
    <cellStyle name="Comma 10 68 2" xfId="11994" xr:uid="{00000000-0005-0000-0000-000097120000}"/>
    <cellStyle name="Comma 10 68 2 2" xfId="33750" xr:uid="{00000000-0005-0000-0000-000098120000}"/>
    <cellStyle name="Comma 10 68 3" xfId="10756" xr:uid="{00000000-0005-0000-0000-000099120000}"/>
    <cellStyle name="Comma 10 68 3 2" xfId="32515" xr:uid="{00000000-0005-0000-0000-00009A120000}"/>
    <cellStyle name="Comma 10 68 4" xfId="30959" xr:uid="{00000000-0005-0000-0000-00009B120000}"/>
    <cellStyle name="Comma 10 69" xfId="4078" xr:uid="{00000000-0005-0000-0000-00009C120000}"/>
    <cellStyle name="Comma 10 69 2" xfId="11995" xr:uid="{00000000-0005-0000-0000-00009D120000}"/>
    <cellStyle name="Comma 10 69 2 2" xfId="33751" xr:uid="{00000000-0005-0000-0000-00009E120000}"/>
    <cellStyle name="Comma 10 69 3" xfId="10757" xr:uid="{00000000-0005-0000-0000-00009F120000}"/>
    <cellStyle name="Comma 10 69 3 2" xfId="32516" xr:uid="{00000000-0005-0000-0000-0000A0120000}"/>
    <cellStyle name="Comma 10 69 4" xfId="30960" xr:uid="{00000000-0005-0000-0000-0000A1120000}"/>
    <cellStyle name="Comma 10 7" xfId="4079" xr:uid="{00000000-0005-0000-0000-0000A2120000}"/>
    <cellStyle name="Comma 10 7 2" xfId="11996" xr:uid="{00000000-0005-0000-0000-0000A3120000}"/>
    <cellStyle name="Comma 10 7 2 2" xfId="33752" xr:uid="{00000000-0005-0000-0000-0000A4120000}"/>
    <cellStyle name="Comma 10 7 3" xfId="10758" xr:uid="{00000000-0005-0000-0000-0000A5120000}"/>
    <cellStyle name="Comma 10 7 3 2" xfId="32517" xr:uid="{00000000-0005-0000-0000-0000A6120000}"/>
    <cellStyle name="Comma 10 7 4" xfId="30961" xr:uid="{00000000-0005-0000-0000-0000A7120000}"/>
    <cellStyle name="Comma 10 70" xfId="4080" xr:uid="{00000000-0005-0000-0000-0000A8120000}"/>
    <cellStyle name="Comma 10 70 2" xfId="11997" xr:uid="{00000000-0005-0000-0000-0000A9120000}"/>
    <cellStyle name="Comma 10 70 2 2" xfId="33753" xr:uid="{00000000-0005-0000-0000-0000AA120000}"/>
    <cellStyle name="Comma 10 70 3" xfId="10759" xr:uid="{00000000-0005-0000-0000-0000AB120000}"/>
    <cellStyle name="Comma 10 70 3 2" xfId="32518" xr:uid="{00000000-0005-0000-0000-0000AC120000}"/>
    <cellStyle name="Comma 10 70 4" xfId="30962" xr:uid="{00000000-0005-0000-0000-0000AD120000}"/>
    <cellStyle name="Comma 10 71" xfId="4081" xr:uid="{00000000-0005-0000-0000-0000AE120000}"/>
    <cellStyle name="Comma 10 71 2" xfId="11998" xr:uid="{00000000-0005-0000-0000-0000AF120000}"/>
    <cellStyle name="Comma 10 71 2 2" xfId="33754" xr:uid="{00000000-0005-0000-0000-0000B0120000}"/>
    <cellStyle name="Comma 10 71 3" xfId="10760" xr:uid="{00000000-0005-0000-0000-0000B1120000}"/>
    <cellStyle name="Comma 10 71 3 2" xfId="32519" xr:uid="{00000000-0005-0000-0000-0000B2120000}"/>
    <cellStyle name="Comma 10 71 4" xfId="30963" xr:uid="{00000000-0005-0000-0000-0000B3120000}"/>
    <cellStyle name="Comma 10 72" xfId="4082" xr:uid="{00000000-0005-0000-0000-0000B4120000}"/>
    <cellStyle name="Comma 10 72 2" xfId="11999" xr:uid="{00000000-0005-0000-0000-0000B5120000}"/>
    <cellStyle name="Comma 10 72 2 2" xfId="33755" xr:uid="{00000000-0005-0000-0000-0000B6120000}"/>
    <cellStyle name="Comma 10 72 3" xfId="10761" xr:uid="{00000000-0005-0000-0000-0000B7120000}"/>
    <cellStyle name="Comma 10 72 3 2" xfId="32520" xr:uid="{00000000-0005-0000-0000-0000B8120000}"/>
    <cellStyle name="Comma 10 72 4" xfId="30964" xr:uid="{00000000-0005-0000-0000-0000B9120000}"/>
    <cellStyle name="Comma 10 73" xfId="4083" xr:uid="{00000000-0005-0000-0000-0000BA120000}"/>
    <cellStyle name="Comma 10 73 2" xfId="12000" xr:uid="{00000000-0005-0000-0000-0000BB120000}"/>
    <cellStyle name="Comma 10 73 2 2" xfId="33756" xr:uid="{00000000-0005-0000-0000-0000BC120000}"/>
    <cellStyle name="Comma 10 73 3" xfId="10762" xr:uid="{00000000-0005-0000-0000-0000BD120000}"/>
    <cellStyle name="Comma 10 73 3 2" xfId="32521" xr:uid="{00000000-0005-0000-0000-0000BE120000}"/>
    <cellStyle name="Comma 10 73 4" xfId="30965" xr:uid="{00000000-0005-0000-0000-0000BF120000}"/>
    <cellStyle name="Comma 10 74" xfId="4084" xr:uid="{00000000-0005-0000-0000-0000C0120000}"/>
    <cellStyle name="Comma 10 74 2" xfId="12001" xr:uid="{00000000-0005-0000-0000-0000C1120000}"/>
    <cellStyle name="Comma 10 74 2 2" xfId="33757" xr:uid="{00000000-0005-0000-0000-0000C2120000}"/>
    <cellStyle name="Comma 10 74 3" xfId="10763" xr:uid="{00000000-0005-0000-0000-0000C3120000}"/>
    <cellStyle name="Comma 10 74 3 2" xfId="32522" xr:uid="{00000000-0005-0000-0000-0000C4120000}"/>
    <cellStyle name="Comma 10 74 4" xfId="30966" xr:uid="{00000000-0005-0000-0000-0000C5120000}"/>
    <cellStyle name="Comma 10 75" xfId="4085" xr:uid="{00000000-0005-0000-0000-0000C6120000}"/>
    <cellStyle name="Comma 10 75 2" xfId="12002" xr:uid="{00000000-0005-0000-0000-0000C7120000}"/>
    <cellStyle name="Comma 10 75 2 2" xfId="33758" xr:uid="{00000000-0005-0000-0000-0000C8120000}"/>
    <cellStyle name="Comma 10 75 3" xfId="10764" xr:uid="{00000000-0005-0000-0000-0000C9120000}"/>
    <cellStyle name="Comma 10 75 3 2" xfId="32523" xr:uid="{00000000-0005-0000-0000-0000CA120000}"/>
    <cellStyle name="Comma 10 75 4" xfId="30967" xr:uid="{00000000-0005-0000-0000-0000CB120000}"/>
    <cellStyle name="Comma 10 76" xfId="4086" xr:uid="{00000000-0005-0000-0000-0000CC120000}"/>
    <cellStyle name="Comma 10 76 2" xfId="12003" xr:uid="{00000000-0005-0000-0000-0000CD120000}"/>
    <cellStyle name="Comma 10 76 2 2" xfId="33759" xr:uid="{00000000-0005-0000-0000-0000CE120000}"/>
    <cellStyle name="Comma 10 76 3" xfId="10765" xr:uid="{00000000-0005-0000-0000-0000CF120000}"/>
    <cellStyle name="Comma 10 76 3 2" xfId="32524" xr:uid="{00000000-0005-0000-0000-0000D0120000}"/>
    <cellStyle name="Comma 10 76 4" xfId="30968" xr:uid="{00000000-0005-0000-0000-0000D1120000}"/>
    <cellStyle name="Comma 10 77" xfId="4087" xr:uid="{00000000-0005-0000-0000-0000D2120000}"/>
    <cellStyle name="Comma 10 77 2" xfId="12004" xr:uid="{00000000-0005-0000-0000-0000D3120000}"/>
    <cellStyle name="Comma 10 77 2 2" xfId="33760" xr:uid="{00000000-0005-0000-0000-0000D4120000}"/>
    <cellStyle name="Comma 10 77 3" xfId="10766" xr:uid="{00000000-0005-0000-0000-0000D5120000}"/>
    <cellStyle name="Comma 10 77 3 2" xfId="32525" xr:uid="{00000000-0005-0000-0000-0000D6120000}"/>
    <cellStyle name="Comma 10 77 4" xfId="30969" xr:uid="{00000000-0005-0000-0000-0000D7120000}"/>
    <cellStyle name="Comma 10 78" xfId="4088" xr:uid="{00000000-0005-0000-0000-0000D8120000}"/>
    <cellStyle name="Comma 10 78 2" xfId="12005" xr:uid="{00000000-0005-0000-0000-0000D9120000}"/>
    <cellStyle name="Comma 10 78 2 2" xfId="33761" xr:uid="{00000000-0005-0000-0000-0000DA120000}"/>
    <cellStyle name="Comma 10 78 3" xfId="10767" xr:uid="{00000000-0005-0000-0000-0000DB120000}"/>
    <cellStyle name="Comma 10 78 3 2" xfId="32526" xr:uid="{00000000-0005-0000-0000-0000DC120000}"/>
    <cellStyle name="Comma 10 78 4" xfId="30970" xr:uid="{00000000-0005-0000-0000-0000DD120000}"/>
    <cellStyle name="Comma 10 79" xfId="4089" xr:uid="{00000000-0005-0000-0000-0000DE120000}"/>
    <cellStyle name="Comma 10 79 2" xfId="12006" xr:uid="{00000000-0005-0000-0000-0000DF120000}"/>
    <cellStyle name="Comma 10 79 2 2" xfId="33762" xr:uid="{00000000-0005-0000-0000-0000E0120000}"/>
    <cellStyle name="Comma 10 79 3" xfId="10768" xr:uid="{00000000-0005-0000-0000-0000E1120000}"/>
    <cellStyle name="Comma 10 79 3 2" xfId="32527" xr:uid="{00000000-0005-0000-0000-0000E2120000}"/>
    <cellStyle name="Comma 10 79 4" xfId="30971" xr:uid="{00000000-0005-0000-0000-0000E3120000}"/>
    <cellStyle name="Comma 10 8" xfId="4090" xr:uid="{00000000-0005-0000-0000-0000E4120000}"/>
    <cellStyle name="Comma 10 8 2" xfId="12007" xr:uid="{00000000-0005-0000-0000-0000E5120000}"/>
    <cellStyle name="Comma 10 8 2 2" xfId="33763" xr:uid="{00000000-0005-0000-0000-0000E6120000}"/>
    <cellStyle name="Comma 10 8 3" xfId="10769" xr:uid="{00000000-0005-0000-0000-0000E7120000}"/>
    <cellStyle name="Comma 10 8 3 2" xfId="32528" xr:uid="{00000000-0005-0000-0000-0000E8120000}"/>
    <cellStyle name="Comma 10 8 4" xfId="30972" xr:uid="{00000000-0005-0000-0000-0000E9120000}"/>
    <cellStyle name="Comma 10 80" xfId="4091" xr:uid="{00000000-0005-0000-0000-0000EA120000}"/>
    <cellStyle name="Comma 10 80 2" xfId="12008" xr:uid="{00000000-0005-0000-0000-0000EB120000}"/>
    <cellStyle name="Comma 10 80 2 2" xfId="33764" xr:uid="{00000000-0005-0000-0000-0000EC120000}"/>
    <cellStyle name="Comma 10 80 3" xfId="10770" xr:uid="{00000000-0005-0000-0000-0000ED120000}"/>
    <cellStyle name="Comma 10 80 3 2" xfId="32529" xr:uid="{00000000-0005-0000-0000-0000EE120000}"/>
    <cellStyle name="Comma 10 80 4" xfId="30973" xr:uid="{00000000-0005-0000-0000-0000EF120000}"/>
    <cellStyle name="Comma 10 81" xfId="4092" xr:uid="{00000000-0005-0000-0000-0000F0120000}"/>
    <cellStyle name="Comma 10 81 2" xfId="12009" xr:uid="{00000000-0005-0000-0000-0000F1120000}"/>
    <cellStyle name="Comma 10 81 2 2" xfId="33765" xr:uid="{00000000-0005-0000-0000-0000F2120000}"/>
    <cellStyle name="Comma 10 81 3" xfId="10771" xr:uid="{00000000-0005-0000-0000-0000F3120000}"/>
    <cellStyle name="Comma 10 81 3 2" xfId="32530" xr:uid="{00000000-0005-0000-0000-0000F4120000}"/>
    <cellStyle name="Comma 10 81 4" xfId="30974" xr:uid="{00000000-0005-0000-0000-0000F5120000}"/>
    <cellStyle name="Comma 10 82" xfId="4093" xr:uid="{00000000-0005-0000-0000-0000F6120000}"/>
    <cellStyle name="Comma 10 82 2" xfId="12010" xr:uid="{00000000-0005-0000-0000-0000F7120000}"/>
    <cellStyle name="Comma 10 82 2 2" xfId="33766" xr:uid="{00000000-0005-0000-0000-0000F8120000}"/>
    <cellStyle name="Comma 10 82 3" xfId="10772" xr:uid="{00000000-0005-0000-0000-0000F9120000}"/>
    <cellStyle name="Comma 10 82 3 2" xfId="32531" xr:uid="{00000000-0005-0000-0000-0000FA120000}"/>
    <cellStyle name="Comma 10 82 4" xfId="30975" xr:uid="{00000000-0005-0000-0000-0000FB120000}"/>
    <cellStyle name="Comma 10 83" xfId="4094" xr:uid="{00000000-0005-0000-0000-0000FC120000}"/>
    <cellStyle name="Comma 10 83 2" xfId="12011" xr:uid="{00000000-0005-0000-0000-0000FD120000}"/>
    <cellStyle name="Comma 10 83 2 2" xfId="33767" xr:uid="{00000000-0005-0000-0000-0000FE120000}"/>
    <cellStyle name="Comma 10 83 3" xfId="10773" xr:uid="{00000000-0005-0000-0000-0000FF120000}"/>
    <cellStyle name="Comma 10 83 3 2" xfId="32532" xr:uid="{00000000-0005-0000-0000-000000130000}"/>
    <cellStyle name="Comma 10 83 4" xfId="30976" xr:uid="{00000000-0005-0000-0000-000001130000}"/>
    <cellStyle name="Comma 10 84" xfId="4095" xr:uid="{00000000-0005-0000-0000-000002130000}"/>
    <cellStyle name="Comma 10 84 2" xfId="12012" xr:uid="{00000000-0005-0000-0000-000003130000}"/>
    <cellStyle name="Comma 10 84 2 2" xfId="33768" xr:uid="{00000000-0005-0000-0000-000004130000}"/>
    <cellStyle name="Comma 10 84 3" xfId="10774" xr:uid="{00000000-0005-0000-0000-000005130000}"/>
    <cellStyle name="Comma 10 84 3 2" xfId="32533" xr:uid="{00000000-0005-0000-0000-000006130000}"/>
    <cellStyle name="Comma 10 84 4" xfId="30977" xr:uid="{00000000-0005-0000-0000-000007130000}"/>
    <cellStyle name="Comma 10 85" xfId="4096" xr:uid="{00000000-0005-0000-0000-000008130000}"/>
    <cellStyle name="Comma 10 85 2" xfId="12013" xr:uid="{00000000-0005-0000-0000-000009130000}"/>
    <cellStyle name="Comma 10 85 2 2" xfId="33769" xr:uid="{00000000-0005-0000-0000-00000A130000}"/>
    <cellStyle name="Comma 10 85 3" xfId="10775" xr:uid="{00000000-0005-0000-0000-00000B130000}"/>
    <cellStyle name="Comma 10 85 3 2" xfId="32534" xr:uid="{00000000-0005-0000-0000-00000C130000}"/>
    <cellStyle name="Comma 10 85 4" xfId="30978" xr:uid="{00000000-0005-0000-0000-00000D130000}"/>
    <cellStyle name="Comma 10 86" xfId="4097" xr:uid="{00000000-0005-0000-0000-00000E130000}"/>
    <cellStyle name="Comma 10 86 2" xfId="12014" xr:uid="{00000000-0005-0000-0000-00000F130000}"/>
    <cellStyle name="Comma 10 86 2 2" xfId="33770" xr:uid="{00000000-0005-0000-0000-000010130000}"/>
    <cellStyle name="Comma 10 86 3" xfId="10776" xr:uid="{00000000-0005-0000-0000-000011130000}"/>
    <cellStyle name="Comma 10 86 3 2" xfId="32535" xr:uid="{00000000-0005-0000-0000-000012130000}"/>
    <cellStyle name="Comma 10 86 4" xfId="30979" xr:uid="{00000000-0005-0000-0000-000013130000}"/>
    <cellStyle name="Comma 10 87" xfId="4098" xr:uid="{00000000-0005-0000-0000-000014130000}"/>
    <cellStyle name="Comma 10 87 2" xfId="12015" xr:uid="{00000000-0005-0000-0000-000015130000}"/>
    <cellStyle name="Comma 10 87 2 2" xfId="33771" xr:uid="{00000000-0005-0000-0000-000016130000}"/>
    <cellStyle name="Comma 10 87 3" xfId="10777" xr:uid="{00000000-0005-0000-0000-000017130000}"/>
    <cellStyle name="Comma 10 87 3 2" xfId="32536" xr:uid="{00000000-0005-0000-0000-000018130000}"/>
    <cellStyle name="Comma 10 87 4" xfId="30980" xr:uid="{00000000-0005-0000-0000-000019130000}"/>
    <cellStyle name="Comma 10 88" xfId="4099" xr:uid="{00000000-0005-0000-0000-00001A130000}"/>
    <cellStyle name="Comma 10 88 2" xfId="12016" xr:uid="{00000000-0005-0000-0000-00001B130000}"/>
    <cellStyle name="Comma 10 88 2 2" xfId="33772" xr:uid="{00000000-0005-0000-0000-00001C130000}"/>
    <cellStyle name="Comma 10 88 3" xfId="10778" xr:uid="{00000000-0005-0000-0000-00001D130000}"/>
    <cellStyle name="Comma 10 88 3 2" xfId="32537" xr:uid="{00000000-0005-0000-0000-00001E130000}"/>
    <cellStyle name="Comma 10 88 4" xfId="30981" xr:uid="{00000000-0005-0000-0000-00001F130000}"/>
    <cellStyle name="Comma 10 89" xfId="6348" xr:uid="{00000000-0005-0000-0000-000020130000}"/>
    <cellStyle name="Comma 10 89 2" xfId="12270" xr:uid="{00000000-0005-0000-0000-000021130000}"/>
    <cellStyle name="Comma 10 89 2 2" xfId="34026" xr:uid="{00000000-0005-0000-0000-000022130000}"/>
    <cellStyle name="Comma 10 89 3" xfId="11033" xr:uid="{00000000-0005-0000-0000-000023130000}"/>
    <cellStyle name="Comma 10 89 3 2" xfId="32792" xr:uid="{00000000-0005-0000-0000-000024130000}"/>
    <cellStyle name="Comma 10 89 4" xfId="31277" xr:uid="{00000000-0005-0000-0000-000025130000}"/>
    <cellStyle name="Comma 10 9" xfId="4100" xr:uid="{00000000-0005-0000-0000-000026130000}"/>
    <cellStyle name="Comma 10 9 2" xfId="12017" xr:uid="{00000000-0005-0000-0000-000027130000}"/>
    <cellStyle name="Comma 10 9 2 2" xfId="33773" xr:uid="{00000000-0005-0000-0000-000028130000}"/>
    <cellStyle name="Comma 10 9 3" xfId="10779" xr:uid="{00000000-0005-0000-0000-000029130000}"/>
    <cellStyle name="Comma 10 9 3 2" xfId="32538" xr:uid="{00000000-0005-0000-0000-00002A130000}"/>
    <cellStyle name="Comma 10 9 4" xfId="30982" xr:uid="{00000000-0005-0000-0000-00002B130000}"/>
    <cellStyle name="Comma 10 90" xfId="6946" xr:uid="{00000000-0005-0000-0000-00002C130000}"/>
    <cellStyle name="Comma 10 90 2" xfId="12403" xr:uid="{00000000-0005-0000-0000-00002D130000}"/>
    <cellStyle name="Comma 10 90 2 2" xfId="34159" xr:uid="{00000000-0005-0000-0000-00002E130000}"/>
    <cellStyle name="Comma 10 90 3" xfId="11166" xr:uid="{00000000-0005-0000-0000-00002F130000}"/>
    <cellStyle name="Comma 10 90 3 2" xfId="32925" xr:uid="{00000000-0005-0000-0000-000030130000}"/>
    <cellStyle name="Comma 10 90 4" xfId="31413" xr:uid="{00000000-0005-0000-0000-000031130000}"/>
    <cellStyle name="Comma 10 91" xfId="7137" xr:uid="{00000000-0005-0000-0000-000032130000}"/>
    <cellStyle name="Comma 10 91 2" xfId="12437" xr:uid="{00000000-0005-0000-0000-000033130000}"/>
    <cellStyle name="Comma 10 91 2 2" xfId="34193" xr:uid="{00000000-0005-0000-0000-000034130000}"/>
    <cellStyle name="Comma 10 91 3" xfId="11200" xr:uid="{00000000-0005-0000-0000-000035130000}"/>
    <cellStyle name="Comma 10 91 3 2" xfId="32959" xr:uid="{00000000-0005-0000-0000-000036130000}"/>
    <cellStyle name="Comma 10 91 4" xfId="31492" xr:uid="{00000000-0005-0000-0000-000037130000}"/>
    <cellStyle name="Comma 10 92" xfId="7138" xr:uid="{00000000-0005-0000-0000-000038130000}"/>
    <cellStyle name="Comma 10 92 2" xfId="12438" xr:uid="{00000000-0005-0000-0000-000039130000}"/>
    <cellStyle name="Comma 10 92 2 2" xfId="34194" xr:uid="{00000000-0005-0000-0000-00003A130000}"/>
    <cellStyle name="Comma 10 92 3" xfId="11201" xr:uid="{00000000-0005-0000-0000-00003B130000}"/>
    <cellStyle name="Comma 10 92 3 2" xfId="32960" xr:uid="{00000000-0005-0000-0000-00003C130000}"/>
    <cellStyle name="Comma 10 92 4" xfId="31493" xr:uid="{00000000-0005-0000-0000-00003D130000}"/>
    <cellStyle name="Comma 10 93" xfId="7139" xr:uid="{00000000-0005-0000-0000-00003E130000}"/>
    <cellStyle name="Comma 10 93 2" xfId="12439" xr:uid="{00000000-0005-0000-0000-00003F130000}"/>
    <cellStyle name="Comma 10 93 2 2" xfId="34195" xr:uid="{00000000-0005-0000-0000-000040130000}"/>
    <cellStyle name="Comma 10 93 3" xfId="11202" xr:uid="{00000000-0005-0000-0000-000041130000}"/>
    <cellStyle name="Comma 10 93 3 2" xfId="32961" xr:uid="{00000000-0005-0000-0000-000042130000}"/>
    <cellStyle name="Comma 10 93 4" xfId="31494" xr:uid="{00000000-0005-0000-0000-000043130000}"/>
    <cellStyle name="Comma 10 94" xfId="7140" xr:uid="{00000000-0005-0000-0000-000044130000}"/>
    <cellStyle name="Comma 10 94 2" xfId="12440" xr:uid="{00000000-0005-0000-0000-000045130000}"/>
    <cellStyle name="Comma 10 94 2 2" xfId="34196" xr:uid="{00000000-0005-0000-0000-000046130000}"/>
    <cellStyle name="Comma 10 94 3" xfId="11203" xr:uid="{00000000-0005-0000-0000-000047130000}"/>
    <cellStyle name="Comma 10 94 3 2" xfId="32962" xr:uid="{00000000-0005-0000-0000-000048130000}"/>
    <cellStyle name="Comma 10 94 4" xfId="31495" xr:uid="{00000000-0005-0000-0000-000049130000}"/>
    <cellStyle name="Comma 10 95" xfId="7141" xr:uid="{00000000-0005-0000-0000-00004A130000}"/>
    <cellStyle name="Comma 10 95 2" xfId="12441" xr:uid="{00000000-0005-0000-0000-00004B130000}"/>
    <cellStyle name="Comma 10 95 2 2" xfId="34197" xr:uid="{00000000-0005-0000-0000-00004C130000}"/>
    <cellStyle name="Comma 10 95 3" xfId="11204" xr:uid="{00000000-0005-0000-0000-00004D130000}"/>
    <cellStyle name="Comma 10 95 3 2" xfId="32963" xr:uid="{00000000-0005-0000-0000-00004E130000}"/>
    <cellStyle name="Comma 10 95 4" xfId="31496" xr:uid="{00000000-0005-0000-0000-00004F130000}"/>
    <cellStyle name="Comma 10 96" xfId="7142" xr:uid="{00000000-0005-0000-0000-000050130000}"/>
    <cellStyle name="Comma 10 96 2" xfId="12442" xr:uid="{00000000-0005-0000-0000-000051130000}"/>
    <cellStyle name="Comma 10 96 2 2" xfId="34198" xr:uid="{00000000-0005-0000-0000-000052130000}"/>
    <cellStyle name="Comma 10 96 3" xfId="11205" xr:uid="{00000000-0005-0000-0000-000053130000}"/>
    <cellStyle name="Comma 10 96 3 2" xfId="32964" xr:uid="{00000000-0005-0000-0000-000054130000}"/>
    <cellStyle name="Comma 10 96 4" xfId="31497" xr:uid="{00000000-0005-0000-0000-000055130000}"/>
    <cellStyle name="Comma 10 97" xfId="7143" xr:uid="{00000000-0005-0000-0000-000056130000}"/>
    <cellStyle name="Comma 10 97 2" xfId="12443" xr:uid="{00000000-0005-0000-0000-000057130000}"/>
    <cellStyle name="Comma 10 97 2 2" xfId="34199" xr:uid="{00000000-0005-0000-0000-000058130000}"/>
    <cellStyle name="Comma 10 97 3" xfId="11206" xr:uid="{00000000-0005-0000-0000-000059130000}"/>
    <cellStyle name="Comma 10 97 3 2" xfId="32965" xr:uid="{00000000-0005-0000-0000-00005A130000}"/>
    <cellStyle name="Comma 10 97 4" xfId="31498" xr:uid="{00000000-0005-0000-0000-00005B130000}"/>
    <cellStyle name="Comma 10 98" xfId="7398" xr:uid="{00000000-0005-0000-0000-00005C130000}"/>
    <cellStyle name="Comma 10 98 2" xfId="12522" xr:uid="{00000000-0005-0000-0000-00005D130000}"/>
    <cellStyle name="Comma 10 98 2 2" xfId="34277" xr:uid="{00000000-0005-0000-0000-00005E130000}"/>
    <cellStyle name="Comma 10 98 3" xfId="11285" xr:uid="{00000000-0005-0000-0000-00005F130000}"/>
    <cellStyle name="Comma 10 98 3 2" xfId="33043" xr:uid="{00000000-0005-0000-0000-000060130000}"/>
    <cellStyle name="Comma 10 98 4" xfId="31618" xr:uid="{00000000-0005-0000-0000-000061130000}"/>
    <cellStyle name="Comma 10 99" xfId="7723" xr:uid="{00000000-0005-0000-0000-000062130000}"/>
    <cellStyle name="Comma 10 99 2" xfId="12588" xr:uid="{00000000-0005-0000-0000-000063130000}"/>
    <cellStyle name="Comma 10 99 2 2" xfId="34343" xr:uid="{00000000-0005-0000-0000-000064130000}"/>
    <cellStyle name="Comma 10 99 3" xfId="11351" xr:uid="{00000000-0005-0000-0000-000065130000}"/>
    <cellStyle name="Comma 10 99 3 2" xfId="33109" xr:uid="{00000000-0005-0000-0000-000066130000}"/>
    <cellStyle name="Comma 10 99 4" xfId="31726"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49" xr:uid="{00000000-0005-0000-0000-00006B130000}"/>
    <cellStyle name="Comma 100 2 3" xfId="11357" xr:uid="{00000000-0005-0000-0000-00006C130000}"/>
    <cellStyle name="Comma 100 2 3 2" xfId="33115" xr:uid="{00000000-0005-0000-0000-00006D130000}"/>
    <cellStyle name="Comma 100 2 4" xfId="31732" xr:uid="{00000000-0005-0000-0000-00006E130000}"/>
    <cellStyle name="Comma 100 3" xfId="7748" xr:uid="{00000000-0005-0000-0000-00006F130000}"/>
    <cellStyle name="Comma 100 3 2" xfId="12595" xr:uid="{00000000-0005-0000-0000-000070130000}"/>
    <cellStyle name="Comma 100 3 2 2" xfId="34350" xr:uid="{00000000-0005-0000-0000-000071130000}"/>
    <cellStyle name="Comma 100 3 3" xfId="11358" xr:uid="{00000000-0005-0000-0000-000072130000}"/>
    <cellStyle name="Comma 100 3 3 2" xfId="33116" xr:uid="{00000000-0005-0000-0000-000073130000}"/>
    <cellStyle name="Comma 100 3 4" xfId="31733" xr:uid="{00000000-0005-0000-0000-000074130000}"/>
    <cellStyle name="Comma 100 4" xfId="7749" xr:uid="{00000000-0005-0000-0000-000075130000}"/>
    <cellStyle name="Comma 100 4 2" xfId="12596" xr:uid="{00000000-0005-0000-0000-000076130000}"/>
    <cellStyle name="Comma 100 4 2 2" xfId="34351" xr:uid="{00000000-0005-0000-0000-000077130000}"/>
    <cellStyle name="Comma 100 4 3" xfId="11359" xr:uid="{00000000-0005-0000-0000-000078130000}"/>
    <cellStyle name="Comma 100 4 3 2" xfId="33117" xr:uid="{00000000-0005-0000-0000-000079130000}"/>
    <cellStyle name="Comma 100 4 4" xfId="31734" xr:uid="{00000000-0005-0000-0000-00007A130000}"/>
    <cellStyle name="Comma 100 5" xfId="12018" xr:uid="{00000000-0005-0000-0000-00007B130000}"/>
    <cellStyle name="Comma 100 5 2" xfId="33774" xr:uid="{00000000-0005-0000-0000-00007C130000}"/>
    <cellStyle name="Comma 100 6" xfId="10780" xr:uid="{00000000-0005-0000-0000-00007D130000}"/>
    <cellStyle name="Comma 100 6 2" xfId="32539" xr:uid="{00000000-0005-0000-0000-00007E130000}"/>
    <cellStyle name="Comma 100 7" xfId="30983"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2" xr:uid="{00000000-0005-0000-0000-000083130000}"/>
    <cellStyle name="Comma 101 2 3" xfId="11360" xr:uid="{00000000-0005-0000-0000-000084130000}"/>
    <cellStyle name="Comma 101 2 3 2" xfId="33118" xr:uid="{00000000-0005-0000-0000-000085130000}"/>
    <cellStyle name="Comma 101 2 4" xfId="31735" xr:uid="{00000000-0005-0000-0000-000086130000}"/>
    <cellStyle name="Comma 101 3" xfId="7751" xr:uid="{00000000-0005-0000-0000-000087130000}"/>
    <cellStyle name="Comma 101 3 2" xfId="12598" xr:uid="{00000000-0005-0000-0000-000088130000}"/>
    <cellStyle name="Comma 101 3 2 2" xfId="34353" xr:uid="{00000000-0005-0000-0000-000089130000}"/>
    <cellStyle name="Comma 101 3 3" xfId="11361" xr:uid="{00000000-0005-0000-0000-00008A130000}"/>
    <cellStyle name="Comma 101 3 3 2" xfId="33119" xr:uid="{00000000-0005-0000-0000-00008B130000}"/>
    <cellStyle name="Comma 101 3 4" xfId="31736" xr:uid="{00000000-0005-0000-0000-00008C130000}"/>
    <cellStyle name="Comma 101 4" xfId="7752" xr:uid="{00000000-0005-0000-0000-00008D130000}"/>
    <cellStyle name="Comma 101 4 2" xfId="12599" xr:uid="{00000000-0005-0000-0000-00008E130000}"/>
    <cellStyle name="Comma 101 4 2 2" xfId="34354" xr:uid="{00000000-0005-0000-0000-00008F130000}"/>
    <cellStyle name="Comma 101 4 3" xfId="11362" xr:uid="{00000000-0005-0000-0000-000090130000}"/>
    <cellStyle name="Comma 101 4 3 2" xfId="33120" xr:uid="{00000000-0005-0000-0000-000091130000}"/>
    <cellStyle name="Comma 101 4 4" xfId="31737" xr:uid="{00000000-0005-0000-0000-000092130000}"/>
    <cellStyle name="Comma 101 5" xfId="12019" xr:uid="{00000000-0005-0000-0000-000093130000}"/>
    <cellStyle name="Comma 101 5 2" xfId="33775" xr:uid="{00000000-0005-0000-0000-000094130000}"/>
    <cellStyle name="Comma 101 6" xfId="10781" xr:uid="{00000000-0005-0000-0000-000095130000}"/>
    <cellStyle name="Comma 101 6 2" xfId="32540" xr:uid="{00000000-0005-0000-0000-000096130000}"/>
    <cellStyle name="Comma 101 7" xfId="30984"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5" xr:uid="{00000000-0005-0000-0000-00009B130000}"/>
    <cellStyle name="Comma 102 2 3" xfId="11363" xr:uid="{00000000-0005-0000-0000-00009C130000}"/>
    <cellStyle name="Comma 102 2 3 2" xfId="33121" xr:uid="{00000000-0005-0000-0000-00009D130000}"/>
    <cellStyle name="Comma 102 2 4" xfId="31738" xr:uid="{00000000-0005-0000-0000-00009E130000}"/>
    <cellStyle name="Comma 102 3" xfId="7754" xr:uid="{00000000-0005-0000-0000-00009F130000}"/>
    <cellStyle name="Comma 102 3 2" xfId="12601" xr:uid="{00000000-0005-0000-0000-0000A0130000}"/>
    <cellStyle name="Comma 102 3 2 2" xfId="34356" xr:uid="{00000000-0005-0000-0000-0000A1130000}"/>
    <cellStyle name="Comma 102 3 3" xfId="11364" xr:uid="{00000000-0005-0000-0000-0000A2130000}"/>
    <cellStyle name="Comma 102 3 3 2" xfId="33122" xr:uid="{00000000-0005-0000-0000-0000A3130000}"/>
    <cellStyle name="Comma 102 3 4" xfId="31739" xr:uid="{00000000-0005-0000-0000-0000A4130000}"/>
    <cellStyle name="Comma 102 4" xfId="7755" xr:uid="{00000000-0005-0000-0000-0000A5130000}"/>
    <cellStyle name="Comma 102 4 2" xfId="12602" xr:uid="{00000000-0005-0000-0000-0000A6130000}"/>
    <cellStyle name="Comma 102 4 2 2" xfId="34357" xr:uid="{00000000-0005-0000-0000-0000A7130000}"/>
    <cellStyle name="Comma 102 4 3" xfId="11365" xr:uid="{00000000-0005-0000-0000-0000A8130000}"/>
    <cellStyle name="Comma 102 4 3 2" xfId="33123" xr:uid="{00000000-0005-0000-0000-0000A9130000}"/>
    <cellStyle name="Comma 102 4 4" xfId="31740" xr:uid="{00000000-0005-0000-0000-0000AA130000}"/>
    <cellStyle name="Comma 102 5" xfId="12020" xr:uid="{00000000-0005-0000-0000-0000AB130000}"/>
    <cellStyle name="Comma 102 5 2" xfId="33776" xr:uid="{00000000-0005-0000-0000-0000AC130000}"/>
    <cellStyle name="Comma 102 6" xfId="10782" xr:uid="{00000000-0005-0000-0000-0000AD130000}"/>
    <cellStyle name="Comma 102 6 2" xfId="32541" xr:uid="{00000000-0005-0000-0000-0000AE130000}"/>
    <cellStyle name="Comma 102 7" xfId="30985"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8" xr:uid="{00000000-0005-0000-0000-0000B3130000}"/>
    <cellStyle name="Comma 103 2 3" xfId="11366" xr:uid="{00000000-0005-0000-0000-0000B4130000}"/>
    <cellStyle name="Comma 103 2 3 2" xfId="33124" xr:uid="{00000000-0005-0000-0000-0000B5130000}"/>
    <cellStyle name="Comma 103 2 4" xfId="31741" xr:uid="{00000000-0005-0000-0000-0000B6130000}"/>
    <cellStyle name="Comma 103 3" xfId="7757" xr:uid="{00000000-0005-0000-0000-0000B7130000}"/>
    <cellStyle name="Comma 103 3 2" xfId="12604" xr:uid="{00000000-0005-0000-0000-0000B8130000}"/>
    <cellStyle name="Comma 103 3 2 2" xfId="34359" xr:uid="{00000000-0005-0000-0000-0000B9130000}"/>
    <cellStyle name="Comma 103 3 3" xfId="11367" xr:uid="{00000000-0005-0000-0000-0000BA130000}"/>
    <cellStyle name="Comma 103 3 3 2" xfId="33125" xr:uid="{00000000-0005-0000-0000-0000BB130000}"/>
    <cellStyle name="Comma 103 3 4" xfId="31742" xr:uid="{00000000-0005-0000-0000-0000BC130000}"/>
    <cellStyle name="Comma 103 4" xfId="7758" xr:uid="{00000000-0005-0000-0000-0000BD130000}"/>
    <cellStyle name="Comma 103 4 2" xfId="12605" xr:uid="{00000000-0005-0000-0000-0000BE130000}"/>
    <cellStyle name="Comma 103 4 2 2" xfId="34360" xr:uid="{00000000-0005-0000-0000-0000BF130000}"/>
    <cellStyle name="Comma 103 4 3" xfId="11368" xr:uid="{00000000-0005-0000-0000-0000C0130000}"/>
    <cellStyle name="Comma 103 4 3 2" xfId="33126" xr:uid="{00000000-0005-0000-0000-0000C1130000}"/>
    <cellStyle name="Comma 103 4 4" xfId="31743" xr:uid="{00000000-0005-0000-0000-0000C2130000}"/>
    <cellStyle name="Comma 103 5" xfId="12021" xr:uid="{00000000-0005-0000-0000-0000C3130000}"/>
    <cellStyle name="Comma 103 5 2" xfId="33777" xr:uid="{00000000-0005-0000-0000-0000C4130000}"/>
    <cellStyle name="Comma 103 6" xfId="10783" xr:uid="{00000000-0005-0000-0000-0000C5130000}"/>
    <cellStyle name="Comma 103 6 2" xfId="32542" xr:uid="{00000000-0005-0000-0000-0000C6130000}"/>
    <cellStyle name="Comma 103 7" xfId="30986" xr:uid="{00000000-0005-0000-0000-0000C7130000}"/>
    <cellStyle name="Comma 104" xfId="10501" xr:uid="{00000000-0005-0000-0000-0000C8130000}"/>
    <cellStyle name="Comma 104 2" xfId="18628" xr:uid="{00000000-0005-0000-0000-0000C9130000}"/>
    <cellStyle name="Comma 104 2 2" xfId="40275" xr:uid="{00000000-0005-0000-0000-0000CA130000}"/>
    <cellStyle name="Comma 104 3" xfId="18642" xr:uid="{00000000-0005-0000-0000-0000CB130000}"/>
    <cellStyle name="Comma 104 3 2" xfId="40286" xr:uid="{00000000-0005-0000-0000-0000CC130000}"/>
    <cellStyle name="Comma 104 4" xfId="18645" xr:uid="{00000000-0005-0000-0000-0000CD130000}"/>
    <cellStyle name="Comma 104 4 2" xfId="40287" xr:uid="{00000000-0005-0000-0000-0000CE130000}"/>
    <cellStyle name="Comma 104 5" xfId="18649" xr:uid="{00000000-0005-0000-0000-0000CF130000}"/>
    <cellStyle name="Comma 104 5 2" xfId="40291" xr:uid="{00000000-0005-0000-0000-0000D0130000}"/>
    <cellStyle name="Comma 104 6" xfId="30587" xr:uid="{00000000-0005-0000-0000-0000D1130000}"/>
    <cellStyle name="Comma 104 6 2" xfId="52190" xr:uid="{00000000-0005-0000-0000-0000D2130000}"/>
    <cellStyle name="Comma 104 7" xfId="30595" xr:uid="{00000000-0005-0000-0000-0000D3130000}"/>
    <cellStyle name="Comma 104 8" xfId="32262" xr:uid="{00000000-0005-0000-0000-0000D4130000}"/>
    <cellStyle name="Comma 104 9" xfId="52198" xr:uid="{00000000-0005-0000-0000-0000D5130000}"/>
    <cellStyle name="Comma 105" xfId="18633" xr:uid="{00000000-0005-0000-0000-0000D6130000}"/>
    <cellStyle name="Comma 105 2" xfId="40280"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0" xr:uid="{00000000-0005-0000-0000-0000DB130000}"/>
    <cellStyle name="Comma 107 2 3" xfId="11207" xr:uid="{00000000-0005-0000-0000-0000DC130000}"/>
    <cellStyle name="Comma 107 2 3 2" xfId="32966" xr:uid="{00000000-0005-0000-0000-0000DD130000}"/>
    <cellStyle name="Comma 107 2 4" xfId="31499" xr:uid="{00000000-0005-0000-0000-0000DE130000}"/>
    <cellStyle name="Comma 107 3" xfId="12022" xr:uid="{00000000-0005-0000-0000-0000DF130000}"/>
    <cellStyle name="Comma 107 3 2" xfId="33778" xr:uid="{00000000-0005-0000-0000-0000E0130000}"/>
    <cellStyle name="Comma 107 4" xfId="10784" xr:uid="{00000000-0005-0000-0000-0000E1130000}"/>
    <cellStyle name="Comma 107 4 2" xfId="32543" xr:uid="{00000000-0005-0000-0000-0000E2130000}"/>
    <cellStyle name="Comma 107 5" xfId="30987"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1" xr:uid="{00000000-0005-0000-0000-0000E7130000}"/>
    <cellStyle name="Comma 108 10 3" xfId="11208" xr:uid="{00000000-0005-0000-0000-0000E8130000}"/>
    <cellStyle name="Comma 108 10 3 2" xfId="32967" xr:uid="{00000000-0005-0000-0000-0000E9130000}"/>
    <cellStyle name="Comma 108 10 4" xfId="31500" xr:uid="{00000000-0005-0000-0000-0000EA130000}"/>
    <cellStyle name="Comma 108 11" xfId="7146" xr:uid="{00000000-0005-0000-0000-0000EB130000}"/>
    <cellStyle name="Comma 108 11 2" xfId="12446" xr:uid="{00000000-0005-0000-0000-0000EC130000}"/>
    <cellStyle name="Comma 108 11 2 2" xfId="34202" xr:uid="{00000000-0005-0000-0000-0000ED130000}"/>
    <cellStyle name="Comma 108 11 3" xfId="11209" xr:uid="{00000000-0005-0000-0000-0000EE130000}"/>
    <cellStyle name="Comma 108 11 3 2" xfId="32968" xr:uid="{00000000-0005-0000-0000-0000EF130000}"/>
    <cellStyle name="Comma 108 11 4" xfId="31501" xr:uid="{00000000-0005-0000-0000-0000F0130000}"/>
    <cellStyle name="Comma 108 12" xfId="12023" xr:uid="{00000000-0005-0000-0000-0000F1130000}"/>
    <cellStyle name="Comma 108 12 2" xfId="33779" xr:uid="{00000000-0005-0000-0000-0000F2130000}"/>
    <cellStyle name="Comma 108 13" xfId="10785" xr:uid="{00000000-0005-0000-0000-0000F3130000}"/>
    <cellStyle name="Comma 108 13 2" xfId="32544" xr:uid="{00000000-0005-0000-0000-0000F4130000}"/>
    <cellStyle name="Comma 108 14" xfId="30988" xr:uid="{00000000-0005-0000-0000-0000F5130000}"/>
    <cellStyle name="Comma 108 2" xfId="7147" xr:uid="{00000000-0005-0000-0000-0000F6130000}"/>
    <cellStyle name="Comma 108 2 2" xfId="12447" xr:uid="{00000000-0005-0000-0000-0000F7130000}"/>
    <cellStyle name="Comma 108 2 2 2" xfId="34203" xr:uid="{00000000-0005-0000-0000-0000F8130000}"/>
    <cellStyle name="Comma 108 2 3" xfId="11210" xr:uid="{00000000-0005-0000-0000-0000F9130000}"/>
    <cellStyle name="Comma 108 2 3 2" xfId="32969" xr:uid="{00000000-0005-0000-0000-0000FA130000}"/>
    <cellStyle name="Comma 108 2 4" xfId="31502" xr:uid="{00000000-0005-0000-0000-0000FB130000}"/>
    <cellStyle name="Comma 108 3" xfId="7148" xr:uid="{00000000-0005-0000-0000-0000FC130000}"/>
    <cellStyle name="Comma 108 3 2" xfId="12448" xr:uid="{00000000-0005-0000-0000-0000FD130000}"/>
    <cellStyle name="Comma 108 3 2 2" xfId="34204" xr:uid="{00000000-0005-0000-0000-0000FE130000}"/>
    <cellStyle name="Comma 108 3 3" xfId="11211" xr:uid="{00000000-0005-0000-0000-0000FF130000}"/>
    <cellStyle name="Comma 108 3 3 2" xfId="32970" xr:uid="{00000000-0005-0000-0000-000000140000}"/>
    <cellStyle name="Comma 108 3 4" xfId="31503" xr:uid="{00000000-0005-0000-0000-000001140000}"/>
    <cellStyle name="Comma 108 4" xfId="7149" xr:uid="{00000000-0005-0000-0000-000002140000}"/>
    <cellStyle name="Comma 108 4 2" xfId="12449" xr:uid="{00000000-0005-0000-0000-000003140000}"/>
    <cellStyle name="Comma 108 4 2 2" xfId="34205" xr:uid="{00000000-0005-0000-0000-000004140000}"/>
    <cellStyle name="Comma 108 4 3" xfId="11212" xr:uid="{00000000-0005-0000-0000-000005140000}"/>
    <cellStyle name="Comma 108 4 3 2" xfId="32971" xr:uid="{00000000-0005-0000-0000-000006140000}"/>
    <cellStyle name="Comma 108 4 4" xfId="31504" xr:uid="{00000000-0005-0000-0000-000007140000}"/>
    <cellStyle name="Comma 108 5" xfId="7150" xr:uid="{00000000-0005-0000-0000-000008140000}"/>
    <cellStyle name="Comma 108 5 2" xfId="12450" xr:uid="{00000000-0005-0000-0000-000009140000}"/>
    <cellStyle name="Comma 108 5 2 2" xfId="34206" xr:uid="{00000000-0005-0000-0000-00000A140000}"/>
    <cellStyle name="Comma 108 5 3" xfId="11213" xr:uid="{00000000-0005-0000-0000-00000B140000}"/>
    <cellStyle name="Comma 108 5 3 2" xfId="32972" xr:uid="{00000000-0005-0000-0000-00000C140000}"/>
    <cellStyle name="Comma 108 5 4" xfId="31505" xr:uid="{00000000-0005-0000-0000-00000D140000}"/>
    <cellStyle name="Comma 108 6" xfId="7151" xr:uid="{00000000-0005-0000-0000-00000E140000}"/>
    <cellStyle name="Comma 108 6 2" xfId="12451" xr:uid="{00000000-0005-0000-0000-00000F140000}"/>
    <cellStyle name="Comma 108 6 2 2" xfId="34207" xr:uid="{00000000-0005-0000-0000-000010140000}"/>
    <cellStyle name="Comma 108 6 3" xfId="11214" xr:uid="{00000000-0005-0000-0000-000011140000}"/>
    <cellStyle name="Comma 108 6 3 2" xfId="32973" xr:uid="{00000000-0005-0000-0000-000012140000}"/>
    <cellStyle name="Comma 108 6 4" xfId="31506" xr:uid="{00000000-0005-0000-0000-000013140000}"/>
    <cellStyle name="Comma 108 7" xfId="7152" xr:uid="{00000000-0005-0000-0000-000014140000}"/>
    <cellStyle name="Comma 108 7 2" xfId="12452" xr:uid="{00000000-0005-0000-0000-000015140000}"/>
    <cellStyle name="Comma 108 7 2 2" xfId="34208" xr:uid="{00000000-0005-0000-0000-000016140000}"/>
    <cellStyle name="Comma 108 7 3" xfId="11215" xr:uid="{00000000-0005-0000-0000-000017140000}"/>
    <cellStyle name="Comma 108 7 3 2" xfId="32974" xr:uid="{00000000-0005-0000-0000-000018140000}"/>
    <cellStyle name="Comma 108 7 4" xfId="31507" xr:uid="{00000000-0005-0000-0000-000019140000}"/>
    <cellStyle name="Comma 108 8" xfId="7153" xr:uid="{00000000-0005-0000-0000-00001A140000}"/>
    <cellStyle name="Comma 108 8 2" xfId="12453" xr:uid="{00000000-0005-0000-0000-00001B140000}"/>
    <cellStyle name="Comma 108 8 2 2" xfId="34209" xr:uid="{00000000-0005-0000-0000-00001C140000}"/>
    <cellStyle name="Comma 108 8 3" xfId="11216" xr:uid="{00000000-0005-0000-0000-00001D140000}"/>
    <cellStyle name="Comma 108 8 3 2" xfId="32975" xr:uid="{00000000-0005-0000-0000-00001E140000}"/>
    <cellStyle name="Comma 108 8 4" xfId="31508" xr:uid="{00000000-0005-0000-0000-00001F140000}"/>
    <cellStyle name="Comma 108 9" xfId="7154" xr:uid="{00000000-0005-0000-0000-000020140000}"/>
    <cellStyle name="Comma 108 9 2" xfId="12454" xr:uid="{00000000-0005-0000-0000-000021140000}"/>
    <cellStyle name="Comma 108 9 2 2" xfId="34210" xr:uid="{00000000-0005-0000-0000-000022140000}"/>
    <cellStyle name="Comma 108 9 3" xfId="11217" xr:uid="{00000000-0005-0000-0000-000023140000}"/>
    <cellStyle name="Comma 108 9 3 2" xfId="32976" xr:uid="{00000000-0005-0000-0000-000024140000}"/>
    <cellStyle name="Comma 108 9 4" xfId="31509"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5" xr:uid="{00000000-0005-0000-0000-00002A140000}"/>
    <cellStyle name="Comma 11 2 4" xfId="10509" xr:uid="{00000000-0005-0000-0000-00002B140000}"/>
    <cellStyle name="Comma 11 2 4 2" xfId="32270" xr:uid="{00000000-0005-0000-0000-00002C140000}"/>
    <cellStyle name="Comma 11 2 5" xfId="30713" xr:uid="{00000000-0005-0000-0000-00002D140000}"/>
    <cellStyle name="Comma 11 3" xfId="3877" xr:uid="{00000000-0005-0000-0000-00002E140000}"/>
    <cellStyle name="Comma 11 3 2" xfId="11882" xr:uid="{00000000-0005-0000-0000-00002F140000}"/>
    <cellStyle name="Comma 11 3 2 2" xfId="33639" xr:uid="{00000000-0005-0000-0000-000030140000}"/>
    <cellStyle name="Comma 11 3 3" xfId="10644" xr:uid="{00000000-0005-0000-0000-000031140000}"/>
    <cellStyle name="Comma 11 3 3 2" xfId="32404" xr:uid="{00000000-0005-0000-0000-000032140000}"/>
    <cellStyle name="Comma 11 3 4" xfId="30848" xr:uid="{00000000-0005-0000-0000-000033140000}"/>
    <cellStyle name="Comma 11 4" xfId="9969" xr:uid="{00000000-0005-0000-0000-000034140000}"/>
    <cellStyle name="Comma 11 5" xfId="11671" xr:uid="{00000000-0005-0000-0000-000035140000}"/>
    <cellStyle name="Comma 11 5 2" xfId="33429" xr:uid="{00000000-0005-0000-0000-000036140000}"/>
    <cellStyle name="Comma 11 6" xfId="10431" xr:uid="{00000000-0005-0000-0000-000037140000}"/>
    <cellStyle name="Comma 11 6 2" xfId="32192" xr:uid="{00000000-0005-0000-0000-000038140000}"/>
    <cellStyle name="Comma 11 7" xfId="30633"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1" xr:uid="{00000000-0005-0000-0000-00003D140000}"/>
    <cellStyle name="Comma 112 2 3" xfId="11218" xr:uid="{00000000-0005-0000-0000-00003E140000}"/>
    <cellStyle name="Comma 112 2 3 2" xfId="32977" xr:uid="{00000000-0005-0000-0000-00003F140000}"/>
    <cellStyle name="Comma 112 2 4" xfId="31510" xr:uid="{00000000-0005-0000-0000-000040140000}"/>
    <cellStyle name="Comma 112 3" xfId="12024" xr:uid="{00000000-0005-0000-0000-000041140000}"/>
    <cellStyle name="Comma 112 3 2" xfId="33780" xr:uid="{00000000-0005-0000-0000-000042140000}"/>
    <cellStyle name="Comma 112 4" xfId="10786" xr:uid="{00000000-0005-0000-0000-000043140000}"/>
    <cellStyle name="Comma 112 4 2" xfId="32545" xr:uid="{00000000-0005-0000-0000-000044140000}"/>
    <cellStyle name="Comma 112 5" xfId="30989"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2" xr:uid="{00000000-0005-0000-0000-000049140000}"/>
    <cellStyle name="Comma 114 2 3" xfId="11039" xr:uid="{00000000-0005-0000-0000-00004A140000}"/>
    <cellStyle name="Comma 114 2 3 2" xfId="32798" xr:uid="{00000000-0005-0000-0000-00004B140000}"/>
    <cellStyle name="Comma 114 2 4" xfId="31283" xr:uid="{00000000-0005-0000-0000-00004C140000}"/>
    <cellStyle name="Comma 114 3" xfId="6939" xr:uid="{00000000-0005-0000-0000-00004D140000}"/>
    <cellStyle name="Comma 114 3 2" xfId="12397" xr:uid="{00000000-0005-0000-0000-00004E140000}"/>
    <cellStyle name="Comma 114 3 2 2" xfId="34153" xr:uid="{00000000-0005-0000-0000-00004F140000}"/>
    <cellStyle name="Comma 114 3 3" xfId="11160" xr:uid="{00000000-0005-0000-0000-000050140000}"/>
    <cellStyle name="Comma 114 3 3 2" xfId="32919" xr:uid="{00000000-0005-0000-0000-000051140000}"/>
    <cellStyle name="Comma 114 3 4" xfId="31407" xr:uid="{00000000-0005-0000-0000-000052140000}"/>
    <cellStyle name="Comma 114 4" xfId="7761" xr:uid="{00000000-0005-0000-0000-000053140000}"/>
    <cellStyle name="Comma 114 4 2" xfId="12606" xr:uid="{00000000-0005-0000-0000-000054140000}"/>
    <cellStyle name="Comma 114 4 2 2" xfId="34361" xr:uid="{00000000-0005-0000-0000-000055140000}"/>
    <cellStyle name="Comma 114 4 3" xfId="11369" xr:uid="{00000000-0005-0000-0000-000056140000}"/>
    <cellStyle name="Comma 114 4 3 2" xfId="33127" xr:uid="{00000000-0005-0000-0000-000057140000}"/>
    <cellStyle name="Comma 114 4 4" xfId="31744" xr:uid="{00000000-0005-0000-0000-000058140000}"/>
    <cellStyle name="Comma 114 5" xfId="8383" xr:uid="{00000000-0005-0000-0000-000059140000}"/>
    <cellStyle name="Comma 114 5 2" xfId="12733" xr:uid="{00000000-0005-0000-0000-00005A140000}"/>
    <cellStyle name="Comma 114 5 2 2" xfId="34488" xr:uid="{00000000-0005-0000-0000-00005B140000}"/>
    <cellStyle name="Comma 114 5 3" xfId="11496" xr:uid="{00000000-0005-0000-0000-00005C140000}"/>
    <cellStyle name="Comma 114 5 3 2" xfId="33254" xr:uid="{00000000-0005-0000-0000-00005D140000}"/>
    <cellStyle name="Comma 114 5 4" xfId="31955" xr:uid="{00000000-0005-0000-0000-00005E140000}"/>
    <cellStyle name="Comma 114 6" xfId="8495" xr:uid="{00000000-0005-0000-0000-00005F140000}"/>
    <cellStyle name="Comma 114 6 2" xfId="12739" xr:uid="{00000000-0005-0000-0000-000060140000}"/>
    <cellStyle name="Comma 114 6 2 2" xfId="34494" xr:uid="{00000000-0005-0000-0000-000061140000}"/>
    <cellStyle name="Comma 114 6 3" xfId="11502" xr:uid="{00000000-0005-0000-0000-000062140000}"/>
    <cellStyle name="Comma 114 6 3 2" xfId="33260" xr:uid="{00000000-0005-0000-0000-000063140000}"/>
    <cellStyle name="Comma 114 6 4" xfId="31962" xr:uid="{00000000-0005-0000-0000-000064140000}"/>
    <cellStyle name="Comma 114 7" xfId="12025" xr:uid="{00000000-0005-0000-0000-000065140000}"/>
    <cellStyle name="Comma 114 7 2" xfId="33781" xr:uid="{00000000-0005-0000-0000-000066140000}"/>
    <cellStyle name="Comma 114 8" xfId="10787" xr:uid="{00000000-0005-0000-0000-000067140000}"/>
    <cellStyle name="Comma 114 8 2" xfId="32546" xr:uid="{00000000-0005-0000-0000-000068140000}"/>
    <cellStyle name="Comma 114 9" xfId="30990"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8" xr:uid="{00000000-0005-0000-0000-00006F140000}"/>
    <cellStyle name="Comma 12 4 3" xfId="11536" xr:uid="{00000000-0005-0000-0000-000070140000}"/>
    <cellStyle name="Comma 12 4 3 2" xfId="33294" xr:uid="{00000000-0005-0000-0000-000071140000}"/>
    <cellStyle name="Comma 12 4 4" xfId="32040" xr:uid="{00000000-0005-0000-0000-000072140000}"/>
    <cellStyle name="Comma 12 5" xfId="11672" xr:uid="{00000000-0005-0000-0000-000073140000}"/>
    <cellStyle name="Comma 12 5 2" xfId="33430" xr:uid="{00000000-0005-0000-0000-000074140000}"/>
    <cellStyle name="Comma 12 6" xfId="10432" xr:uid="{00000000-0005-0000-0000-000075140000}"/>
    <cellStyle name="Comma 12 6 2" xfId="32193" xr:uid="{00000000-0005-0000-0000-000076140000}"/>
    <cellStyle name="Comma 12 7" xfId="30634"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3" xr:uid="{00000000-0005-0000-0000-00007B140000}"/>
    <cellStyle name="Comma 120 2 3" xfId="11040" xr:uid="{00000000-0005-0000-0000-00007C140000}"/>
    <cellStyle name="Comma 120 2 3 2" xfId="32799" xr:uid="{00000000-0005-0000-0000-00007D140000}"/>
    <cellStyle name="Comma 120 2 4" xfId="31284" xr:uid="{00000000-0005-0000-0000-00007E140000}"/>
    <cellStyle name="Comma 120 3" xfId="6938" xr:uid="{00000000-0005-0000-0000-00007F140000}"/>
    <cellStyle name="Comma 120 3 2" xfId="12396" xr:uid="{00000000-0005-0000-0000-000080140000}"/>
    <cellStyle name="Comma 120 3 2 2" xfId="34152" xr:uid="{00000000-0005-0000-0000-000081140000}"/>
    <cellStyle name="Comma 120 3 3" xfId="11159" xr:uid="{00000000-0005-0000-0000-000082140000}"/>
    <cellStyle name="Comma 120 3 3 2" xfId="32918" xr:uid="{00000000-0005-0000-0000-000083140000}"/>
    <cellStyle name="Comma 120 3 4" xfId="31406" xr:uid="{00000000-0005-0000-0000-000084140000}"/>
    <cellStyle name="Comma 120 4" xfId="7763" xr:uid="{00000000-0005-0000-0000-000085140000}"/>
    <cellStyle name="Comma 120 4 2" xfId="12607" xr:uid="{00000000-0005-0000-0000-000086140000}"/>
    <cellStyle name="Comma 120 4 2 2" xfId="34362" xr:uid="{00000000-0005-0000-0000-000087140000}"/>
    <cellStyle name="Comma 120 4 3" xfId="11370" xr:uid="{00000000-0005-0000-0000-000088140000}"/>
    <cellStyle name="Comma 120 4 3 2" xfId="33128" xr:uid="{00000000-0005-0000-0000-000089140000}"/>
    <cellStyle name="Comma 120 4 4" xfId="31745" xr:uid="{00000000-0005-0000-0000-00008A140000}"/>
    <cellStyle name="Comma 120 5" xfId="8382" xr:uid="{00000000-0005-0000-0000-00008B140000}"/>
    <cellStyle name="Comma 120 5 2" xfId="12732" xr:uid="{00000000-0005-0000-0000-00008C140000}"/>
    <cellStyle name="Comma 120 5 2 2" xfId="34487" xr:uid="{00000000-0005-0000-0000-00008D140000}"/>
    <cellStyle name="Comma 120 5 3" xfId="11495" xr:uid="{00000000-0005-0000-0000-00008E140000}"/>
    <cellStyle name="Comma 120 5 3 2" xfId="33253" xr:uid="{00000000-0005-0000-0000-00008F140000}"/>
    <cellStyle name="Comma 120 5 4" xfId="31954" xr:uid="{00000000-0005-0000-0000-000090140000}"/>
    <cellStyle name="Comma 120 6" xfId="8496" xr:uid="{00000000-0005-0000-0000-000091140000}"/>
    <cellStyle name="Comma 120 6 2" xfId="12740" xr:uid="{00000000-0005-0000-0000-000092140000}"/>
    <cellStyle name="Comma 120 6 2 2" xfId="34495" xr:uid="{00000000-0005-0000-0000-000093140000}"/>
    <cellStyle name="Comma 120 6 3" xfId="11503" xr:uid="{00000000-0005-0000-0000-000094140000}"/>
    <cellStyle name="Comma 120 6 3 2" xfId="33261" xr:uid="{00000000-0005-0000-0000-000095140000}"/>
    <cellStyle name="Comma 120 6 4" xfId="31963" xr:uid="{00000000-0005-0000-0000-000096140000}"/>
    <cellStyle name="Comma 120 7" xfId="12026" xr:uid="{00000000-0005-0000-0000-000097140000}"/>
    <cellStyle name="Comma 120 7 2" xfId="33782" xr:uid="{00000000-0005-0000-0000-000098140000}"/>
    <cellStyle name="Comma 120 8" xfId="10788" xr:uid="{00000000-0005-0000-0000-000099140000}"/>
    <cellStyle name="Comma 120 8 2" xfId="32547" xr:uid="{00000000-0005-0000-0000-00009A140000}"/>
    <cellStyle name="Comma 120 9" xfId="30991"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29" xr:uid="{00000000-0005-0000-0000-0000B3140000}"/>
    <cellStyle name="Comma 13 26 3" xfId="11537" xr:uid="{00000000-0005-0000-0000-0000B4140000}"/>
    <cellStyle name="Comma 13 26 3 2" xfId="33295" xr:uid="{00000000-0005-0000-0000-0000B5140000}"/>
    <cellStyle name="Comma 13 26 4" xfId="32041" xr:uid="{00000000-0005-0000-0000-0000B6140000}"/>
    <cellStyle name="Comma 13 27" xfId="11673" xr:uid="{00000000-0005-0000-0000-0000B7140000}"/>
    <cellStyle name="Comma 13 27 2" xfId="33431" xr:uid="{00000000-0005-0000-0000-0000B8140000}"/>
    <cellStyle name="Comma 13 28" xfId="10433" xr:uid="{00000000-0005-0000-0000-0000B9140000}"/>
    <cellStyle name="Comma 13 28 2" xfId="32194" xr:uid="{00000000-0005-0000-0000-0000BA140000}"/>
    <cellStyle name="Comma 13 29" xfId="30635"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4" xr:uid="{00000000-0005-0000-0000-0000C6140000}"/>
    <cellStyle name="Comma 133 2 3" xfId="11041" xr:uid="{00000000-0005-0000-0000-0000C7140000}"/>
    <cellStyle name="Comma 133 2 3 2" xfId="32800" xr:uid="{00000000-0005-0000-0000-0000C8140000}"/>
    <cellStyle name="Comma 133 2 4" xfId="31285" xr:uid="{00000000-0005-0000-0000-0000C9140000}"/>
    <cellStyle name="Comma 133 3" xfId="6937" xr:uid="{00000000-0005-0000-0000-0000CA140000}"/>
    <cellStyle name="Comma 133 3 2" xfId="12395" xr:uid="{00000000-0005-0000-0000-0000CB140000}"/>
    <cellStyle name="Comma 133 3 2 2" xfId="34151" xr:uid="{00000000-0005-0000-0000-0000CC140000}"/>
    <cellStyle name="Comma 133 3 3" xfId="11158" xr:uid="{00000000-0005-0000-0000-0000CD140000}"/>
    <cellStyle name="Comma 133 3 3 2" xfId="32917" xr:uid="{00000000-0005-0000-0000-0000CE140000}"/>
    <cellStyle name="Comma 133 3 4" xfId="31405" xr:uid="{00000000-0005-0000-0000-0000CF140000}"/>
    <cellStyle name="Comma 133 4" xfId="7766" xr:uid="{00000000-0005-0000-0000-0000D0140000}"/>
    <cellStyle name="Comma 133 4 2" xfId="12608" xr:uid="{00000000-0005-0000-0000-0000D1140000}"/>
    <cellStyle name="Comma 133 4 2 2" xfId="34363" xr:uid="{00000000-0005-0000-0000-0000D2140000}"/>
    <cellStyle name="Comma 133 4 3" xfId="11371" xr:uid="{00000000-0005-0000-0000-0000D3140000}"/>
    <cellStyle name="Comma 133 4 3 2" xfId="33129" xr:uid="{00000000-0005-0000-0000-0000D4140000}"/>
    <cellStyle name="Comma 133 4 4" xfId="31746" xr:uid="{00000000-0005-0000-0000-0000D5140000}"/>
    <cellStyle name="Comma 133 5" xfId="8497" xr:uid="{00000000-0005-0000-0000-0000D6140000}"/>
    <cellStyle name="Comma 133 5 2" xfId="12741" xr:uid="{00000000-0005-0000-0000-0000D7140000}"/>
    <cellStyle name="Comma 133 5 2 2" xfId="34496" xr:uid="{00000000-0005-0000-0000-0000D8140000}"/>
    <cellStyle name="Comma 133 5 3" xfId="11504" xr:uid="{00000000-0005-0000-0000-0000D9140000}"/>
    <cellStyle name="Comma 133 5 3 2" xfId="33262" xr:uid="{00000000-0005-0000-0000-0000DA140000}"/>
    <cellStyle name="Comma 133 5 4" xfId="31964" xr:uid="{00000000-0005-0000-0000-0000DB140000}"/>
    <cellStyle name="Comma 133 6" xfId="12027" xr:uid="{00000000-0005-0000-0000-0000DC140000}"/>
    <cellStyle name="Comma 133 6 2" xfId="33783" xr:uid="{00000000-0005-0000-0000-0000DD140000}"/>
    <cellStyle name="Comma 133 7" xfId="10789" xr:uid="{00000000-0005-0000-0000-0000DE140000}"/>
    <cellStyle name="Comma 133 7 2" xfId="32548" xr:uid="{00000000-0005-0000-0000-0000DF140000}"/>
    <cellStyle name="Comma 133 8" xfId="30992"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3" xr:uid="{00000000-0005-0000-0000-0000E4140000}"/>
    <cellStyle name="Comma 14 2 3" xfId="10435" xr:uid="{00000000-0005-0000-0000-0000E5140000}"/>
    <cellStyle name="Comma 14 2 3 2" xfId="32196" xr:uid="{00000000-0005-0000-0000-0000E6140000}"/>
    <cellStyle name="Comma 14 2 4" xfId="30637" xr:uid="{00000000-0005-0000-0000-0000E7140000}"/>
    <cellStyle name="Comma 14 3" xfId="2205" xr:uid="{00000000-0005-0000-0000-0000E8140000}"/>
    <cellStyle name="Comma 14 3 2" xfId="11676" xr:uid="{00000000-0005-0000-0000-0000E9140000}"/>
    <cellStyle name="Comma 14 3 2 2" xfId="33434" xr:uid="{00000000-0005-0000-0000-0000EA140000}"/>
    <cellStyle name="Comma 14 3 3" xfId="10436" xr:uid="{00000000-0005-0000-0000-0000EB140000}"/>
    <cellStyle name="Comma 14 3 3 2" xfId="32197" xr:uid="{00000000-0005-0000-0000-0000EC140000}"/>
    <cellStyle name="Comma 14 3 4" xfId="30638" xr:uid="{00000000-0005-0000-0000-0000ED140000}"/>
    <cellStyle name="Comma 14 4" xfId="2206" xr:uid="{00000000-0005-0000-0000-0000EE140000}"/>
    <cellStyle name="Comma 14 4 2" xfId="11677" xr:uid="{00000000-0005-0000-0000-0000EF140000}"/>
    <cellStyle name="Comma 14 4 2 2" xfId="33435" xr:uid="{00000000-0005-0000-0000-0000F0140000}"/>
    <cellStyle name="Comma 14 4 3" xfId="10437" xr:uid="{00000000-0005-0000-0000-0000F1140000}"/>
    <cellStyle name="Comma 14 4 3 2" xfId="32198" xr:uid="{00000000-0005-0000-0000-0000F2140000}"/>
    <cellStyle name="Comma 14 4 4" xfId="30639" xr:uid="{00000000-0005-0000-0000-0000F3140000}"/>
    <cellStyle name="Comma 14 5" xfId="3360" xr:uid="{00000000-0005-0000-0000-0000F4140000}"/>
    <cellStyle name="Comma 14 5 2" xfId="11748" xr:uid="{00000000-0005-0000-0000-0000F5140000}"/>
    <cellStyle name="Comma 14 5 2 2" xfId="33506" xr:uid="{00000000-0005-0000-0000-0000F6140000}"/>
    <cellStyle name="Comma 14 5 3" xfId="10510" xr:uid="{00000000-0005-0000-0000-0000F7140000}"/>
    <cellStyle name="Comma 14 5 3 2" xfId="32271" xr:uid="{00000000-0005-0000-0000-0000F8140000}"/>
    <cellStyle name="Comma 14 5 4" xfId="30714" xr:uid="{00000000-0005-0000-0000-0000F9140000}"/>
    <cellStyle name="Comma 14 6" xfId="9974" xr:uid="{00000000-0005-0000-0000-0000FA140000}"/>
    <cellStyle name="Comma 14 6 2" xfId="12775" xr:uid="{00000000-0005-0000-0000-0000FB140000}"/>
    <cellStyle name="Comma 14 6 2 2" xfId="34530" xr:uid="{00000000-0005-0000-0000-0000FC140000}"/>
    <cellStyle name="Comma 14 6 3" xfId="11538" xr:uid="{00000000-0005-0000-0000-0000FD140000}"/>
    <cellStyle name="Comma 14 6 3 2" xfId="33296" xr:uid="{00000000-0005-0000-0000-0000FE140000}"/>
    <cellStyle name="Comma 14 6 4" xfId="15549" xr:uid="{00000000-0005-0000-0000-0000FF140000}"/>
    <cellStyle name="Comma 14 6 4 2" xfId="37253" xr:uid="{00000000-0005-0000-0000-000000150000}"/>
    <cellStyle name="Comma 14 6 5" xfId="32042" xr:uid="{00000000-0005-0000-0000-000001150000}"/>
    <cellStyle name="Comma 14 7" xfId="11674" xr:uid="{00000000-0005-0000-0000-000002150000}"/>
    <cellStyle name="Comma 14 7 2" xfId="33432" xr:uid="{00000000-0005-0000-0000-000003150000}"/>
    <cellStyle name="Comma 14 8" xfId="10434" xr:uid="{00000000-0005-0000-0000-000004150000}"/>
    <cellStyle name="Comma 14 8 2" xfId="32195" xr:uid="{00000000-0005-0000-0000-000005150000}"/>
    <cellStyle name="Comma 14 9" xfId="30636"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4" xr:uid="{00000000-0005-0000-0000-00000B150000}"/>
    <cellStyle name="Comma 147 2 2 3" xfId="11221" xr:uid="{00000000-0005-0000-0000-00000C150000}"/>
    <cellStyle name="Comma 147 2 2 3 2" xfId="32980" xr:uid="{00000000-0005-0000-0000-00000D150000}"/>
    <cellStyle name="Comma 147 2 2 4" xfId="31513" xr:uid="{00000000-0005-0000-0000-00000E150000}"/>
    <cellStyle name="Comma 147 2 3" xfId="7159" xr:uid="{00000000-0005-0000-0000-00000F150000}"/>
    <cellStyle name="Comma 147 2 3 2" xfId="12459" xr:uid="{00000000-0005-0000-0000-000010150000}"/>
    <cellStyle name="Comma 147 2 3 2 2" xfId="34215" xr:uid="{00000000-0005-0000-0000-000011150000}"/>
    <cellStyle name="Comma 147 2 3 3" xfId="11222" xr:uid="{00000000-0005-0000-0000-000012150000}"/>
    <cellStyle name="Comma 147 2 3 3 2" xfId="32981" xr:uid="{00000000-0005-0000-0000-000013150000}"/>
    <cellStyle name="Comma 147 2 3 4" xfId="31514" xr:uid="{00000000-0005-0000-0000-000014150000}"/>
    <cellStyle name="Comma 147 2 4" xfId="12457" xr:uid="{00000000-0005-0000-0000-000015150000}"/>
    <cellStyle name="Comma 147 2 4 2" xfId="34213" xr:uid="{00000000-0005-0000-0000-000016150000}"/>
    <cellStyle name="Comma 147 2 5" xfId="11220" xr:uid="{00000000-0005-0000-0000-000017150000}"/>
    <cellStyle name="Comma 147 2 5 2" xfId="32979" xr:uid="{00000000-0005-0000-0000-000018150000}"/>
    <cellStyle name="Comma 147 2 6" xfId="31512" xr:uid="{00000000-0005-0000-0000-000019150000}"/>
    <cellStyle name="Comma 147 3" xfId="12456" xr:uid="{00000000-0005-0000-0000-00001A150000}"/>
    <cellStyle name="Comma 147 3 2" xfId="34212" xr:uid="{00000000-0005-0000-0000-00001B150000}"/>
    <cellStyle name="Comma 147 4" xfId="11219" xr:uid="{00000000-0005-0000-0000-00001C150000}"/>
    <cellStyle name="Comma 147 4 2" xfId="32978" xr:uid="{00000000-0005-0000-0000-00001D150000}"/>
    <cellStyle name="Comma 147 5" xfId="31511" xr:uid="{00000000-0005-0000-0000-00001E150000}"/>
    <cellStyle name="Comma 148" xfId="2207" xr:uid="{00000000-0005-0000-0000-00001F150000}"/>
    <cellStyle name="Comma 148 10" xfId="10438" xr:uid="{00000000-0005-0000-0000-000020150000}"/>
    <cellStyle name="Comma 148 10 2" xfId="32199" xr:uid="{00000000-0005-0000-0000-000021150000}"/>
    <cellStyle name="Comma 148 11" xfId="30640" xr:uid="{00000000-0005-0000-0000-000022150000}"/>
    <cellStyle name="Comma 148 2" xfId="7160" xr:uid="{00000000-0005-0000-0000-000023150000}"/>
    <cellStyle name="Comma 148 2 2" xfId="12460" xr:uid="{00000000-0005-0000-0000-000024150000}"/>
    <cellStyle name="Comma 148 2 2 2" xfId="34216" xr:uid="{00000000-0005-0000-0000-000025150000}"/>
    <cellStyle name="Comma 148 2 3" xfId="11223" xr:uid="{00000000-0005-0000-0000-000026150000}"/>
    <cellStyle name="Comma 148 2 3 2" xfId="32982" xr:uid="{00000000-0005-0000-0000-000027150000}"/>
    <cellStyle name="Comma 148 2 4" xfId="31515" xr:uid="{00000000-0005-0000-0000-000028150000}"/>
    <cellStyle name="Comma 148 3" xfId="7161" xr:uid="{00000000-0005-0000-0000-000029150000}"/>
    <cellStyle name="Comma 148 3 2" xfId="12461" xr:uid="{00000000-0005-0000-0000-00002A150000}"/>
    <cellStyle name="Comma 148 3 2 2" xfId="34217" xr:uid="{00000000-0005-0000-0000-00002B150000}"/>
    <cellStyle name="Comma 148 3 3" xfId="11224" xr:uid="{00000000-0005-0000-0000-00002C150000}"/>
    <cellStyle name="Comma 148 3 3 2" xfId="32983" xr:uid="{00000000-0005-0000-0000-00002D150000}"/>
    <cellStyle name="Comma 148 3 4" xfId="31516" xr:uid="{00000000-0005-0000-0000-00002E150000}"/>
    <cellStyle name="Comma 148 4" xfId="7162" xr:uid="{00000000-0005-0000-0000-00002F150000}"/>
    <cellStyle name="Comma 148 4 2" xfId="12462" xr:uid="{00000000-0005-0000-0000-000030150000}"/>
    <cellStyle name="Comma 148 4 2 2" xfId="34218" xr:uid="{00000000-0005-0000-0000-000031150000}"/>
    <cellStyle name="Comma 148 4 3" xfId="11225" xr:uid="{00000000-0005-0000-0000-000032150000}"/>
    <cellStyle name="Comma 148 4 3 2" xfId="32984" xr:uid="{00000000-0005-0000-0000-000033150000}"/>
    <cellStyle name="Comma 148 4 4" xfId="31517" xr:uid="{00000000-0005-0000-0000-000034150000}"/>
    <cellStyle name="Comma 148 5" xfId="7163" xr:uid="{00000000-0005-0000-0000-000035150000}"/>
    <cellStyle name="Comma 148 5 2" xfId="12463" xr:uid="{00000000-0005-0000-0000-000036150000}"/>
    <cellStyle name="Comma 148 5 2 2" xfId="34219" xr:uid="{00000000-0005-0000-0000-000037150000}"/>
    <cellStyle name="Comma 148 5 3" xfId="11226" xr:uid="{00000000-0005-0000-0000-000038150000}"/>
    <cellStyle name="Comma 148 5 3 2" xfId="32985" xr:uid="{00000000-0005-0000-0000-000039150000}"/>
    <cellStyle name="Comma 148 5 4" xfId="31518" xr:uid="{00000000-0005-0000-0000-00003A150000}"/>
    <cellStyle name="Comma 148 6" xfId="7164" xr:uid="{00000000-0005-0000-0000-00003B150000}"/>
    <cellStyle name="Comma 148 6 2" xfId="12464" xr:uid="{00000000-0005-0000-0000-00003C150000}"/>
    <cellStyle name="Comma 148 6 2 2" xfId="34220" xr:uid="{00000000-0005-0000-0000-00003D150000}"/>
    <cellStyle name="Comma 148 6 3" xfId="11227" xr:uid="{00000000-0005-0000-0000-00003E150000}"/>
    <cellStyle name="Comma 148 6 3 2" xfId="32986" xr:uid="{00000000-0005-0000-0000-00003F150000}"/>
    <cellStyle name="Comma 148 6 4" xfId="31519" xr:uid="{00000000-0005-0000-0000-000040150000}"/>
    <cellStyle name="Comma 148 7" xfId="7165" xr:uid="{00000000-0005-0000-0000-000041150000}"/>
    <cellStyle name="Comma 148 7 2" xfId="12465" xr:uid="{00000000-0005-0000-0000-000042150000}"/>
    <cellStyle name="Comma 148 7 2 2" xfId="34221" xr:uid="{00000000-0005-0000-0000-000043150000}"/>
    <cellStyle name="Comma 148 7 3" xfId="11228" xr:uid="{00000000-0005-0000-0000-000044150000}"/>
    <cellStyle name="Comma 148 7 3 2" xfId="32987" xr:uid="{00000000-0005-0000-0000-000045150000}"/>
    <cellStyle name="Comma 148 7 4" xfId="31520" xr:uid="{00000000-0005-0000-0000-000046150000}"/>
    <cellStyle name="Comma 148 8" xfId="7166" xr:uid="{00000000-0005-0000-0000-000047150000}"/>
    <cellStyle name="Comma 148 8 2" xfId="12466" xr:uid="{00000000-0005-0000-0000-000048150000}"/>
    <cellStyle name="Comma 148 8 2 2" xfId="34222" xr:uid="{00000000-0005-0000-0000-000049150000}"/>
    <cellStyle name="Comma 148 8 3" xfId="11229" xr:uid="{00000000-0005-0000-0000-00004A150000}"/>
    <cellStyle name="Comma 148 8 3 2" xfId="32988" xr:uid="{00000000-0005-0000-0000-00004B150000}"/>
    <cellStyle name="Comma 148 8 4" xfId="31521" xr:uid="{00000000-0005-0000-0000-00004C150000}"/>
    <cellStyle name="Comma 148 9" xfId="11678" xr:uid="{00000000-0005-0000-0000-00004D150000}"/>
    <cellStyle name="Comma 148 9 2" xfId="33436"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7" xr:uid="{00000000-0005-0000-0000-000052150000}"/>
    <cellStyle name="Comma 15 10 3" xfId="10511" xr:uid="{00000000-0005-0000-0000-000053150000}"/>
    <cellStyle name="Comma 15 10 3 2" xfId="32272" xr:uid="{00000000-0005-0000-0000-000054150000}"/>
    <cellStyle name="Comma 15 10 4" xfId="30715" xr:uid="{00000000-0005-0000-0000-000055150000}"/>
    <cellStyle name="Comma 15 11" xfId="3362" xr:uid="{00000000-0005-0000-0000-000056150000}"/>
    <cellStyle name="Comma 15 11 2" xfId="11750" xr:uid="{00000000-0005-0000-0000-000057150000}"/>
    <cellStyle name="Comma 15 11 2 2" xfId="33508" xr:uid="{00000000-0005-0000-0000-000058150000}"/>
    <cellStyle name="Comma 15 11 3" xfId="10512" xr:uid="{00000000-0005-0000-0000-000059150000}"/>
    <cellStyle name="Comma 15 11 3 2" xfId="32273" xr:uid="{00000000-0005-0000-0000-00005A150000}"/>
    <cellStyle name="Comma 15 11 4" xfId="30716" xr:uid="{00000000-0005-0000-0000-00005B150000}"/>
    <cellStyle name="Comma 15 12" xfId="3363" xr:uid="{00000000-0005-0000-0000-00005C150000}"/>
    <cellStyle name="Comma 15 12 2" xfId="11751" xr:uid="{00000000-0005-0000-0000-00005D150000}"/>
    <cellStyle name="Comma 15 12 2 2" xfId="33509" xr:uid="{00000000-0005-0000-0000-00005E150000}"/>
    <cellStyle name="Comma 15 12 3" xfId="10513" xr:uid="{00000000-0005-0000-0000-00005F150000}"/>
    <cellStyle name="Comma 15 12 3 2" xfId="32274" xr:uid="{00000000-0005-0000-0000-000060150000}"/>
    <cellStyle name="Comma 15 12 4" xfId="30717" xr:uid="{00000000-0005-0000-0000-000061150000}"/>
    <cellStyle name="Comma 15 13" xfId="3364" xr:uid="{00000000-0005-0000-0000-000062150000}"/>
    <cellStyle name="Comma 15 13 2" xfId="11752" xr:uid="{00000000-0005-0000-0000-000063150000}"/>
    <cellStyle name="Comma 15 13 2 2" xfId="33510" xr:uid="{00000000-0005-0000-0000-000064150000}"/>
    <cellStyle name="Comma 15 13 3" xfId="10514" xr:uid="{00000000-0005-0000-0000-000065150000}"/>
    <cellStyle name="Comma 15 13 3 2" xfId="32275" xr:uid="{00000000-0005-0000-0000-000066150000}"/>
    <cellStyle name="Comma 15 13 4" xfId="30718" xr:uid="{00000000-0005-0000-0000-000067150000}"/>
    <cellStyle name="Comma 15 14" xfId="3365" xr:uid="{00000000-0005-0000-0000-000068150000}"/>
    <cellStyle name="Comma 15 14 2" xfId="11753" xr:uid="{00000000-0005-0000-0000-000069150000}"/>
    <cellStyle name="Comma 15 14 2 2" xfId="33511" xr:uid="{00000000-0005-0000-0000-00006A150000}"/>
    <cellStyle name="Comma 15 14 3" xfId="10515" xr:uid="{00000000-0005-0000-0000-00006B150000}"/>
    <cellStyle name="Comma 15 14 3 2" xfId="32276" xr:uid="{00000000-0005-0000-0000-00006C150000}"/>
    <cellStyle name="Comma 15 14 4" xfId="30719" xr:uid="{00000000-0005-0000-0000-00006D150000}"/>
    <cellStyle name="Comma 15 15" xfId="3366" xr:uid="{00000000-0005-0000-0000-00006E150000}"/>
    <cellStyle name="Comma 15 15 2" xfId="11754" xr:uid="{00000000-0005-0000-0000-00006F150000}"/>
    <cellStyle name="Comma 15 15 2 2" xfId="33512" xr:uid="{00000000-0005-0000-0000-000070150000}"/>
    <cellStyle name="Comma 15 15 3" xfId="10516" xr:uid="{00000000-0005-0000-0000-000071150000}"/>
    <cellStyle name="Comma 15 15 3 2" xfId="32277" xr:uid="{00000000-0005-0000-0000-000072150000}"/>
    <cellStyle name="Comma 15 15 4" xfId="30720" xr:uid="{00000000-0005-0000-0000-000073150000}"/>
    <cellStyle name="Comma 15 16" xfId="3367" xr:uid="{00000000-0005-0000-0000-000074150000}"/>
    <cellStyle name="Comma 15 16 2" xfId="11755" xr:uid="{00000000-0005-0000-0000-000075150000}"/>
    <cellStyle name="Comma 15 16 2 2" xfId="33513" xr:uid="{00000000-0005-0000-0000-000076150000}"/>
    <cellStyle name="Comma 15 16 3" xfId="10517" xr:uid="{00000000-0005-0000-0000-000077150000}"/>
    <cellStyle name="Comma 15 16 3 2" xfId="32278" xr:uid="{00000000-0005-0000-0000-000078150000}"/>
    <cellStyle name="Comma 15 16 4" xfId="30721" xr:uid="{00000000-0005-0000-0000-000079150000}"/>
    <cellStyle name="Comma 15 17" xfId="3368" xr:uid="{00000000-0005-0000-0000-00007A150000}"/>
    <cellStyle name="Comma 15 17 2" xfId="11756" xr:uid="{00000000-0005-0000-0000-00007B150000}"/>
    <cellStyle name="Comma 15 17 2 2" xfId="33514" xr:uid="{00000000-0005-0000-0000-00007C150000}"/>
    <cellStyle name="Comma 15 17 3" xfId="10518" xr:uid="{00000000-0005-0000-0000-00007D150000}"/>
    <cellStyle name="Comma 15 17 3 2" xfId="32279" xr:uid="{00000000-0005-0000-0000-00007E150000}"/>
    <cellStyle name="Comma 15 17 4" xfId="30722" xr:uid="{00000000-0005-0000-0000-00007F150000}"/>
    <cellStyle name="Comma 15 18" xfId="3369" xr:uid="{00000000-0005-0000-0000-000080150000}"/>
    <cellStyle name="Comma 15 18 2" xfId="11757" xr:uid="{00000000-0005-0000-0000-000081150000}"/>
    <cellStyle name="Comma 15 18 2 2" xfId="33515" xr:uid="{00000000-0005-0000-0000-000082150000}"/>
    <cellStyle name="Comma 15 18 3" xfId="10519" xr:uid="{00000000-0005-0000-0000-000083150000}"/>
    <cellStyle name="Comma 15 18 3 2" xfId="32280" xr:uid="{00000000-0005-0000-0000-000084150000}"/>
    <cellStyle name="Comma 15 18 4" xfId="30723" xr:uid="{00000000-0005-0000-0000-000085150000}"/>
    <cellStyle name="Comma 15 19" xfId="3370" xr:uid="{00000000-0005-0000-0000-000086150000}"/>
    <cellStyle name="Comma 15 19 2" xfId="11758" xr:uid="{00000000-0005-0000-0000-000087150000}"/>
    <cellStyle name="Comma 15 19 2 2" xfId="33516" xr:uid="{00000000-0005-0000-0000-000088150000}"/>
    <cellStyle name="Comma 15 19 3" xfId="10520" xr:uid="{00000000-0005-0000-0000-000089150000}"/>
    <cellStyle name="Comma 15 19 3 2" xfId="32281" xr:uid="{00000000-0005-0000-0000-00008A150000}"/>
    <cellStyle name="Comma 15 19 4" xfId="30724"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7" xr:uid="{00000000-0005-0000-0000-00008F150000}"/>
    <cellStyle name="Comma 15 2 2 3" xfId="10521" xr:uid="{00000000-0005-0000-0000-000090150000}"/>
    <cellStyle name="Comma 15 2 2 3 2" xfId="32282" xr:uid="{00000000-0005-0000-0000-000091150000}"/>
    <cellStyle name="Comma 15 2 2 4" xfId="30725" xr:uid="{00000000-0005-0000-0000-000092150000}"/>
    <cellStyle name="Comma 15 2 3" xfId="3881" xr:uid="{00000000-0005-0000-0000-000093150000}"/>
    <cellStyle name="Comma 15 2 3 2" xfId="11884" xr:uid="{00000000-0005-0000-0000-000094150000}"/>
    <cellStyle name="Comma 15 2 3 2 2" xfId="33641" xr:uid="{00000000-0005-0000-0000-000095150000}"/>
    <cellStyle name="Comma 15 2 3 3" xfId="10646" xr:uid="{00000000-0005-0000-0000-000096150000}"/>
    <cellStyle name="Comma 15 2 3 3 2" xfId="32406" xr:uid="{00000000-0005-0000-0000-000097150000}"/>
    <cellStyle name="Comma 15 2 3 4" xfId="30850" xr:uid="{00000000-0005-0000-0000-000098150000}"/>
    <cellStyle name="Comma 15 2 4" xfId="11680" xr:uid="{00000000-0005-0000-0000-000099150000}"/>
    <cellStyle name="Comma 15 2 4 2" xfId="33438" xr:uid="{00000000-0005-0000-0000-00009A150000}"/>
    <cellStyle name="Comma 15 2 5" xfId="10440" xr:uid="{00000000-0005-0000-0000-00009B150000}"/>
    <cellStyle name="Comma 15 2 5 2" xfId="32201" xr:uid="{00000000-0005-0000-0000-00009C150000}"/>
    <cellStyle name="Comma 15 2 6" xfId="30642" xr:uid="{00000000-0005-0000-0000-00009D150000}"/>
    <cellStyle name="Comma 15 20" xfId="3372" xr:uid="{00000000-0005-0000-0000-00009E150000}"/>
    <cellStyle name="Comma 15 20 2" xfId="11760" xr:uid="{00000000-0005-0000-0000-00009F150000}"/>
    <cellStyle name="Comma 15 20 2 2" xfId="33518" xr:uid="{00000000-0005-0000-0000-0000A0150000}"/>
    <cellStyle name="Comma 15 20 3" xfId="10522" xr:uid="{00000000-0005-0000-0000-0000A1150000}"/>
    <cellStyle name="Comma 15 20 3 2" xfId="32283" xr:uid="{00000000-0005-0000-0000-0000A2150000}"/>
    <cellStyle name="Comma 15 20 4" xfId="30726" xr:uid="{00000000-0005-0000-0000-0000A3150000}"/>
    <cellStyle name="Comma 15 21" xfId="3373" xr:uid="{00000000-0005-0000-0000-0000A4150000}"/>
    <cellStyle name="Comma 15 21 2" xfId="11761" xr:uid="{00000000-0005-0000-0000-0000A5150000}"/>
    <cellStyle name="Comma 15 21 2 2" xfId="33519" xr:uid="{00000000-0005-0000-0000-0000A6150000}"/>
    <cellStyle name="Comma 15 21 3" xfId="10523" xr:uid="{00000000-0005-0000-0000-0000A7150000}"/>
    <cellStyle name="Comma 15 21 3 2" xfId="32284" xr:uid="{00000000-0005-0000-0000-0000A8150000}"/>
    <cellStyle name="Comma 15 21 4" xfId="30727" xr:uid="{00000000-0005-0000-0000-0000A9150000}"/>
    <cellStyle name="Comma 15 22" xfId="3374" xr:uid="{00000000-0005-0000-0000-0000AA150000}"/>
    <cellStyle name="Comma 15 22 2" xfId="11762" xr:uid="{00000000-0005-0000-0000-0000AB150000}"/>
    <cellStyle name="Comma 15 22 2 2" xfId="33520" xr:uid="{00000000-0005-0000-0000-0000AC150000}"/>
    <cellStyle name="Comma 15 22 3" xfId="10524" xr:uid="{00000000-0005-0000-0000-0000AD150000}"/>
    <cellStyle name="Comma 15 22 3 2" xfId="32285" xr:uid="{00000000-0005-0000-0000-0000AE150000}"/>
    <cellStyle name="Comma 15 22 4" xfId="30728" xr:uid="{00000000-0005-0000-0000-0000AF150000}"/>
    <cellStyle name="Comma 15 23" xfId="3375" xr:uid="{00000000-0005-0000-0000-0000B0150000}"/>
    <cellStyle name="Comma 15 23 2" xfId="11763" xr:uid="{00000000-0005-0000-0000-0000B1150000}"/>
    <cellStyle name="Comma 15 23 2 2" xfId="33521" xr:uid="{00000000-0005-0000-0000-0000B2150000}"/>
    <cellStyle name="Comma 15 23 3" xfId="10525" xr:uid="{00000000-0005-0000-0000-0000B3150000}"/>
    <cellStyle name="Comma 15 23 3 2" xfId="32286" xr:uid="{00000000-0005-0000-0000-0000B4150000}"/>
    <cellStyle name="Comma 15 23 4" xfId="30729" xr:uid="{00000000-0005-0000-0000-0000B5150000}"/>
    <cellStyle name="Comma 15 24" xfId="3376" xr:uid="{00000000-0005-0000-0000-0000B6150000}"/>
    <cellStyle name="Comma 15 24 2" xfId="11764" xr:uid="{00000000-0005-0000-0000-0000B7150000}"/>
    <cellStyle name="Comma 15 24 2 2" xfId="33522" xr:uid="{00000000-0005-0000-0000-0000B8150000}"/>
    <cellStyle name="Comma 15 24 3" xfId="10526" xr:uid="{00000000-0005-0000-0000-0000B9150000}"/>
    <cellStyle name="Comma 15 24 3 2" xfId="32287" xr:uid="{00000000-0005-0000-0000-0000BA150000}"/>
    <cellStyle name="Comma 15 24 4" xfId="30730" xr:uid="{00000000-0005-0000-0000-0000BB150000}"/>
    <cellStyle name="Comma 15 25" xfId="3377" xr:uid="{00000000-0005-0000-0000-0000BC150000}"/>
    <cellStyle name="Comma 15 25 2" xfId="11765" xr:uid="{00000000-0005-0000-0000-0000BD150000}"/>
    <cellStyle name="Comma 15 25 2 2" xfId="33523" xr:uid="{00000000-0005-0000-0000-0000BE150000}"/>
    <cellStyle name="Comma 15 25 3" xfId="10527" xr:uid="{00000000-0005-0000-0000-0000BF150000}"/>
    <cellStyle name="Comma 15 25 3 2" xfId="32288" xr:uid="{00000000-0005-0000-0000-0000C0150000}"/>
    <cellStyle name="Comma 15 25 4" xfId="30731" xr:uid="{00000000-0005-0000-0000-0000C1150000}"/>
    <cellStyle name="Comma 15 26" xfId="3378" xr:uid="{00000000-0005-0000-0000-0000C2150000}"/>
    <cellStyle name="Comma 15 26 2" xfId="11766" xr:uid="{00000000-0005-0000-0000-0000C3150000}"/>
    <cellStyle name="Comma 15 26 2 2" xfId="33524" xr:uid="{00000000-0005-0000-0000-0000C4150000}"/>
    <cellStyle name="Comma 15 26 3" xfId="10528" xr:uid="{00000000-0005-0000-0000-0000C5150000}"/>
    <cellStyle name="Comma 15 26 3 2" xfId="32289" xr:uid="{00000000-0005-0000-0000-0000C6150000}"/>
    <cellStyle name="Comma 15 26 4" xfId="30732" xr:uid="{00000000-0005-0000-0000-0000C7150000}"/>
    <cellStyle name="Comma 15 27" xfId="3379" xr:uid="{00000000-0005-0000-0000-0000C8150000}"/>
    <cellStyle name="Comma 15 27 2" xfId="11767" xr:uid="{00000000-0005-0000-0000-0000C9150000}"/>
    <cellStyle name="Comma 15 27 2 2" xfId="33525" xr:uid="{00000000-0005-0000-0000-0000CA150000}"/>
    <cellStyle name="Comma 15 27 3" xfId="10529" xr:uid="{00000000-0005-0000-0000-0000CB150000}"/>
    <cellStyle name="Comma 15 27 3 2" xfId="32290" xr:uid="{00000000-0005-0000-0000-0000CC150000}"/>
    <cellStyle name="Comma 15 27 4" xfId="30733" xr:uid="{00000000-0005-0000-0000-0000CD150000}"/>
    <cellStyle name="Comma 15 28" xfId="3380" xr:uid="{00000000-0005-0000-0000-0000CE150000}"/>
    <cellStyle name="Comma 15 28 2" xfId="11768" xr:uid="{00000000-0005-0000-0000-0000CF150000}"/>
    <cellStyle name="Comma 15 28 2 2" xfId="33526" xr:uid="{00000000-0005-0000-0000-0000D0150000}"/>
    <cellStyle name="Comma 15 28 3" xfId="10530" xr:uid="{00000000-0005-0000-0000-0000D1150000}"/>
    <cellStyle name="Comma 15 28 3 2" xfId="32291" xr:uid="{00000000-0005-0000-0000-0000D2150000}"/>
    <cellStyle name="Comma 15 28 4" xfId="30734" xr:uid="{00000000-0005-0000-0000-0000D3150000}"/>
    <cellStyle name="Comma 15 29" xfId="3381" xr:uid="{00000000-0005-0000-0000-0000D4150000}"/>
    <cellStyle name="Comma 15 29 2" xfId="11769" xr:uid="{00000000-0005-0000-0000-0000D5150000}"/>
    <cellStyle name="Comma 15 29 2 2" xfId="33527" xr:uid="{00000000-0005-0000-0000-0000D6150000}"/>
    <cellStyle name="Comma 15 29 3" xfId="10531" xr:uid="{00000000-0005-0000-0000-0000D7150000}"/>
    <cellStyle name="Comma 15 29 3 2" xfId="32292" xr:uid="{00000000-0005-0000-0000-0000D8150000}"/>
    <cellStyle name="Comma 15 29 4" xfId="30735"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8" xr:uid="{00000000-0005-0000-0000-0000DD150000}"/>
    <cellStyle name="Comma 15 3 2 3" xfId="10532" xr:uid="{00000000-0005-0000-0000-0000DE150000}"/>
    <cellStyle name="Comma 15 3 2 3 2" xfId="32293" xr:uid="{00000000-0005-0000-0000-0000DF150000}"/>
    <cellStyle name="Comma 15 3 2 4" xfId="30736" xr:uid="{00000000-0005-0000-0000-0000E0150000}"/>
    <cellStyle name="Comma 15 3 3" xfId="3882" xr:uid="{00000000-0005-0000-0000-0000E1150000}"/>
    <cellStyle name="Comma 15 3 3 2" xfId="11885" xr:uid="{00000000-0005-0000-0000-0000E2150000}"/>
    <cellStyle name="Comma 15 3 3 2 2" xfId="33642" xr:uid="{00000000-0005-0000-0000-0000E3150000}"/>
    <cellStyle name="Comma 15 3 3 3" xfId="10647" xr:uid="{00000000-0005-0000-0000-0000E4150000}"/>
    <cellStyle name="Comma 15 3 3 3 2" xfId="32407" xr:uid="{00000000-0005-0000-0000-0000E5150000}"/>
    <cellStyle name="Comma 15 3 3 4" xfId="30851" xr:uid="{00000000-0005-0000-0000-0000E6150000}"/>
    <cellStyle name="Comma 15 3 4" xfId="11681" xr:uid="{00000000-0005-0000-0000-0000E7150000}"/>
    <cellStyle name="Comma 15 3 4 2" xfId="33439" xr:uid="{00000000-0005-0000-0000-0000E8150000}"/>
    <cellStyle name="Comma 15 3 5" xfId="10441" xr:uid="{00000000-0005-0000-0000-0000E9150000}"/>
    <cellStyle name="Comma 15 3 5 2" xfId="32202" xr:uid="{00000000-0005-0000-0000-0000EA150000}"/>
    <cellStyle name="Comma 15 3 6" xfId="15550" xr:uid="{00000000-0005-0000-0000-0000EB150000}"/>
    <cellStyle name="Comma 15 3 6 2" xfId="37254" xr:uid="{00000000-0005-0000-0000-0000EC150000}"/>
    <cellStyle name="Comma 15 3 7" xfId="30643" xr:uid="{00000000-0005-0000-0000-0000ED150000}"/>
    <cellStyle name="Comma 15 30" xfId="3383" xr:uid="{00000000-0005-0000-0000-0000EE150000}"/>
    <cellStyle name="Comma 15 30 2" xfId="11771" xr:uid="{00000000-0005-0000-0000-0000EF150000}"/>
    <cellStyle name="Comma 15 30 2 2" xfId="33529" xr:uid="{00000000-0005-0000-0000-0000F0150000}"/>
    <cellStyle name="Comma 15 30 3" xfId="10533" xr:uid="{00000000-0005-0000-0000-0000F1150000}"/>
    <cellStyle name="Comma 15 30 3 2" xfId="32294" xr:uid="{00000000-0005-0000-0000-0000F2150000}"/>
    <cellStyle name="Comma 15 30 4" xfId="30737" xr:uid="{00000000-0005-0000-0000-0000F3150000}"/>
    <cellStyle name="Comma 15 31" xfId="3880" xr:uid="{00000000-0005-0000-0000-0000F4150000}"/>
    <cellStyle name="Comma 15 31 2" xfId="11883" xr:uid="{00000000-0005-0000-0000-0000F5150000}"/>
    <cellStyle name="Comma 15 31 2 2" xfId="33640" xr:uid="{00000000-0005-0000-0000-0000F6150000}"/>
    <cellStyle name="Comma 15 31 3" xfId="10645" xr:uid="{00000000-0005-0000-0000-0000F7150000}"/>
    <cellStyle name="Comma 15 31 3 2" xfId="32405" xr:uid="{00000000-0005-0000-0000-0000F8150000}"/>
    <cellStyle name="Comma 15 31 4" xfId="30849" xr:uid="{00000000-0005-0000-0000-0000F9150000}"/>
    <cellStyle name="Comma 15 32" xfId="7075" xr:uid="{00000000-0005-0000-0000-0000FA150000}"/>
    <cellStyle name="Comma 15 32 2" xfId="12423" xr:uid="{00000000-0005-0000-0000-0000FB150000}"/>
    <cellStyle name="Comma 15 32 2 2" xfId="34179" xr:uid="{00000000-0005-0000-0000-0000FC150000}"/>
    <cellStyle name="Comma 15 32 3" xfId="11186" xr:uid="{00000000-0005-0000-0000-0000FD150000}"/>
    <cellStyle name="Comma 15 32 3 2" xfId="32945" xr:uid="{00000000-0005-0000-0000-0000FE150000}"/>
    <cellStyle name="Comma 15 32 4" xfId="31478" xr:uid="{00000000-0005-0000-0000-0000FF150000}"/>
    <cellStyle name="Comma 15 33" xfId="7061" xr:uid="{00000000-0005-0000-0000-000000160000}"/>
    <cellStyle name="Comma 15 33 2" xfId="12409" xr:uid="{00000000-0005-0000-0000-000001160000}"/>
    <cellStyle name="Comma 15 33 2 2" xfId="34165" xr:uid="{00000000-0005-0000-0000-000002160000}"/>
    <cellStyle name="Comma 15 33 3" xfId="11172" xr:uid="{00000000-0005-0000-0000-000003160000}"/>
    <cellStyle name="Comma 15 33 3 2" xfId="32931" xr:uid="{00000000-0005-0000-0000-000004160000}"/>
    <cellStyle name="Comma 15 33 4" xfId="31464" xr:uid="{00000000-0005-0000-0000-000005160000}"/>
    <cellStyle name="Comma 15 34" xfId="7074" xr:uid="{00000000-0005-0000-0000-000006160000}"/>
    <cellStyle name="Comma 15 34 2" xfId="12422" xr:uid="{00000000-0005-0000-0000-000007160000}"/>
    <cellStyle name="Comma 15 34 2 2" xfId="34178" xr:uid="{00000000-0005-0000-0000-000008160000}"/>
    <cellStyle name="Comma 15 34 3" xfId="11185" xr:uid="{00000000-0005-0000-0000-000009160000}"/>
    <cellStyle name="Comma 15 34 3 2" xfId="32944" xr:uid="{00000000-0005-0000-0000-00000A160000}"/>
    <cellStyle name="Comma 15 34 4" xfId="31477" xr:uid="{00000000-0005-0000-0000-00000B160000}"/>
    <cellStyle name="Comma 15 35" xfId="7722" xr:uid="{00000000-0005-0000-0000-00000C160000}"/>
    <cellStyle name="Comma 15 35 2" xfId="12587" xr:uid="{00000000-0005-0000-0000-00000D160000}"/>
    <cellStyle name="Comma 15 35 2 2" xfId="34342" xr:uid="{00000000-0005-0000-0000-00000E160000}"/>
    <cellStyle name="Comma 15 35 3" xfId="11350" xr:uid="{00000000-0005-0000-0000-00000F160000}"/>
    <cellStyle name="Comma 15 35 3 2" xfId="33108" xr:uid="{00000000-0005-0000-0000-000010160000}"/>
    <cellStyle name="Comma 15 35 4" xfId="31725"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1" xr:uid="{00000000-0005-0000-0000-000015160000}"/>
    <cellStyle name="Comma 15 36 2 3" xfId="11539" xr:uid="{00000000-0005-0000-0000-000016160000}"/>
    <cellStyle name="Comma 15 36 2 3 2" xfId="33297" xr:uid="{00000000-0005-0000-0000-000017160000}"/>
    <cellStyle name="Comma 15 36 2 4" xfId="32043" xr:uid="{00000000-0005-0000-0000-000018160000}"/>
    <cellStyle name="Comma 15 36 3" xfId="12738" xr:uid="{00000000-0005-0000-0000-000019160000}"/>
    <cellStyle name="Comma 15 36 3 2" xfId="34493" xr:uid="{00000000-0005-0000-0000-00001A160000}"/>
    <cellStyle name="Comma 15 36 4" xfId="11501" xr:uid="{00000000-0005-0000-0000-00001B160000}"/>
    <cellStyle name="Comma 15 36 4 2" xfId="33259" xr:uid="{00000000-0005-0000-0000-00001C160000}"/>
    <cellStyle name="Comma 15 36 5" xfId="31961" xr:uid="{00000000-0005-0000-0000-00001D160000}"/>
    <cellStyle name="Comma 15 37" xfId="10372" xr:uid="{00000000-0005-0000-0000-00001E160000}"/>
    <cellStyle name="Comma 15 37 2" xfId="12877" xr:uid="{00000000-0005-0000-0000-00001F160000}"/>
    <cellStyle name="Comma 15 37 2 2" xfId="34632" xr:uid="{00000000-0005-0000-0000-000020160000}"/>
    <cellStyle name="Comma 15 37 3" xfId="11641" xr:uid="{00000000-0005-0000-0000-000021160000}"/>
    <cellStyle name="Comma 15 37 3 2" xfId="33399" xr:uid="{00000000-0005-0000-0000-000022160000}"/>
    <cellStyle name="Comma 15 37 4" xfId="32161" xr:uid="{00000000-0005-0000-0000-000023160000}"/>
    <cellStyle name="Comma 15 38" xfId="11679" xr:uid="{00000000-0005-0000-0000-000024160000}"/>
    <cellStyle name="Comma 15 38 2" xfId="33437" xr:uid="{00000000-0005-0000-0000-000025160000}"/>
    <cellStyle name="Comma 15 39" xfId="10439" xr:uid="{00000000-0005-0000-0000-000026160000}"/>
    <cellStyle name="Comma 15 39 2" xfId="32200"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1" xr:uid="{00000000-0005-0000-0000-00002B160000}"/>
    <cellStyle name="Comma 15 4 2 3" xfId="10535" xr:uid="{00000000-0005-0000-0000-00002C160000}"/>
    <cellStyle name="Comma 15 4 2 3 2" xfId="32296" xr:uid="{00000000-0005-0000-0000-00002D160000}"/>
    <cellStyle name="Comma 15 4 2 4" xfId="30739" xr:uid="{00000000-0005-0000-0000-00002E160000}"/>
    <cellStyle name="Comma 15 4 3" xfId="3883" xr:uid="{00000000-0005-0000-0000-00002F160000}"/>
    <cellStyle name="Comma 15 4 3 2" xfId="11886" xr:uid="{00000000-0005-0000-0000-000030160000}"/>
    <cellStyle name="Comma 15 4 3 2 2" xfId="33643" xr:uid="{00000000-0005-0000-0000-000031160000}"/>
    <cellStyle name="Comma 15 4 3 3" xfId="10648" xr:uid="{00000000-0005-0000-0000-000032160000}"/>
    <cellStyle name="Comma 15 4 3 3 2" xfId="32408" xr:uid="{00000000-0005-0000-0000-000033160000}"/>
    <cellStyle name="Comma 15 4 3 4" xfId="30852" xr:uid="{00000000-0005-0000-0000-000034160000}"/>
    <cellStyle name="Comma 15 4 4" xfId="11772" xr:uid="{00000000-0005-0000-0000-000035160000}"/>
    <cellStyle name="Comma 15 4 4 2" xfId="33530" xr:uid="{00000000-0005-0000-0000-000036160000}"/>
    <cellStyle name="Comma 15 4 5" xfId="10534" xr:uid="{00000000-0005-0000-0000-000037160000}"/>
    <cellStyle name="Comma 15 4 5 2" xfId="32295" xr:uid="{00000000-0005-0000-0000-000038160000}"/>
    <cellStyle name="Comma 15 4 6" xfId="15551" xr:uid="{00000000-0005-0000-0000-000039160000}"/>
    <cellStyle name="Comma 15 4 6 2" xfId="37255" xr:uid="{00000000-0005-0000-0000-00003A160000}"/>
    <cellStyle name="Comma 15 4 7" xfId="30738" xr:uid="{00000000-0005-0000-0000-00003B160000}"/>
    <cellStyle name="Comma 15 40" xfId="30641" xr:uid="{00000000-0005-0000-0000-00003C160000}"/>
    <cellStyle name="Comma 15 5" xfId="3386" xr:uid="{00000000-0005-0000-0000-00003D160000}"/>
    <cellStyle name="Comma 15 5 2" xfId="11774" xr:uid="{00000000-0005-0000-0000-00003E160000}"/>
    <cellStyle name="Comma 15 5 2 2" xfId="33532" xr:uid="{00000000-0005-0000-0000-00003F160000}"/>
    <cellStyle name="Comma 15 5 3" xfId="10536" xr:uid="{00000000-0005-0000-0000-000040160000}"/>
    <cellStyle name="Comma 15 5 3 2" xfId="32297" xr:uid="{00000000-0005-0000-0000-000041160000}"/>
    <cellStyle name="Comma 15 5 4" xfId="15552" xr:uid="{00000000-0005-0000-0000-000042160000}"/>
    <cellStyle name="Comma 15 5 4 2" xfId="37256" xr:uid="{00000000-0005-0000-0000-000043160000}"/>
    <cellStyle name="Comma 15 5 5" xfId="30740" xr:uid="{00000000-0005-0000-0000-000044160000}"/>
    <cellStyle name="Comma 15 6" xfId="3387" xr:uid="{00000000-0005-0000-0000-000045160000}"/>
    <cellStyle name="Comma 15 6 2" xfId="11775" xr:uid="{00000000-0005-0000-0000-000046160000}"/>
    <cellStyle name="Comma 15 6 2 2" xfId="33533" xr:uid="{00000000-0005-0000-0000-000047160000}"/>
    <cellStyle name="Comma 15 6 3" xfId="10537" xr:uid="{00000000-0005-0000-0000-000048160000}"/>
    <cellStyle name="Comma 15 6 3 2" xfId="32298" xr:uid="{00000000-0005-0000-0000-000049160000}"/>
    <cellStyle name="Comma 15 6 4" xfId="15553" xr:uid="{00000000-0005-0000-0000-00004A160000}"/>
    <cellStyle name="Comma 15 6 4 2" xfId="37257" xr:uid="{00000000-0005-0000-0000-00004B160000}"/>
    <cellStyle name="Comma 15 6 5" xfId="30741" xr:uid="{00000000-0005-0000-0000-00004C160000}"/>
    <cellStyle name="Comma 15 7" xfId="3388" xr:uid="{00000000-0005-0000-0000-00004D160000}"/>
    <cellStyle name="Comma 15 7 2" xfId="11776" xr:uid="{00000000-0005-0000-0000-00004E160000}"/>
    <cellStyle name="Comma 15 7 2 2" xfId="33534" xr:uid="{00000000-0005-0000-0000-00004F160000}"/>
    <cellStyle name="Comma 15 7 3" xfId="10538" xr:uid="{00000000-0005-0000-0000-000050160000}"/>
    <cellStyle name="Comma 15 7 3 2" xfId="32299" xr:uid="{00000000-0005-0000-0000-000051160000}"/>
    <cellStyle name="Comma 15 7 4" xfId="30742" xr:uid="{00000000-0005-0000-0000-000052160000}"/>
    <cellStyle name="Comma 15 8" xfId="3389" xr:uid="{00000000-0005-0000-0000-000053160000}"/>
    <cellStyle name="Comma 15 8 2" xfId="11777" xr:uid="{00000000-0005-0000-0000-000054160000}"/>
    <cellStyle name="Comma 15 8 2 2" xfId="33535" xr:uid="{00000000-0005-0000-0000-000055160000}"/>
    <cellStyle name="Comma 15 8 3" xfId="10539" xr:uid="{00000000-0005-0000-0000-000056160000}"/>
    <cellStyle name="Comma 15 8 3 2" xfId="32300" xr:uid="{00000000-0005-0000-0000-000057160000}"/>
    <cellStyle name="Comma 15 8 4" xfId="30743" xr:uid="{00000000-0005-0000-0000-000058160000}"/>
    <cellStyle name="Comma 15 9" xfId="3390" xr:uid="{00000000-0005-0000-0000-000059160000}"/>
    <cellStyle name="Comma 15 9 2" xfId="11778" xr:uid="{00000000-0005-0000-0000-00005A160000}"/>
    <cellStyle name="Comma 15 9 2 2" xfId="33536" xr:uid="{00000000-0005-0000-0000-00005B160000}"/>
    <cellStyle name="Comma 15 9 3" xfId="10540" xr:uid="{00000000-0005-0000-0000-00005C160000}"/>
    <cellStyle name="Comma 15 9 3 2" xfId="32301" xr:uid="{00000000-0005-0000-0000-00005D160000}"/>
    <cellStyle name="Comma 15 9 4" xfId="30744" xr:uid="{00000000-0005-0000-0000-00005E160000}"/>
    <cellStyle name="Comma 151" xfId="7167" xr:uid="{00000000-0005-0000-0000-00005F160000}"/>
    <cellStyle name="Comma 151 2" xfId="12467" xr:uid="{00000000-0005-0000-0000-000060160000}"/>
    <cellStyle name="Comma 151 2 2" xfId="34223" xr:uid="{00000000-0005-0000-0000-000061160000}"/>
    <cellStyle name="Comma 151 3" xfId="11230" xr:uid="{00000000-0005-0000-0000-000062160000}"/>
    <cellStyle name="Comma 151 3 2" xfId="32989" xr:uid="{00000000-0005-0000-0000-000063160000}"/>
    <cellStyle name="Comma 151 4" xfId="31522"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5" xr:uid="{00000000-0005-0000-0000-000068160000}"/>
    <cellStyle name="Comma 152 2 3" xfId="11232" xr:uid="{00000000-0005-0000-0000-000069160000}"/>
    <cellStyle name="Comma 152 2 3 2" xfId="32991" xr:uid="{00000000-0005-0000-0000-00006A160000}"/>
    <cellStyle name="Comma 152 2 4" xfId="31524" xr:uid="{00000000-0005-0000-0000-00006B160000}"/>
    <cellStyle name="Comma 152 3" xfId="12468" xr:uid="{00000000-0005-0000-0000-00006C160000}"/>
    <cellStyle name="Comma 152 3 2" xfId="34224" xr:uid="{00000000-0005-0000-0000-00006D160000}"/>
    <cellStyle name="Comma 152 4" xfId="11231" xr:uid="{00000000-0005-0000-0000-00006E160000}"/>
    <cellStyle name="Comma 152 4 2" xfId="32990" xr:uid="{00000000-0005-0000-0000-00006F160000}"/>
    <cellStyle name="Comma 152 5" xfId="31523"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2" xr:uid="{00000000-0005-0000-0000-000074160000}"/>
    <cellStyle name="Comma 16 10 3" xfId="11540" xr:uid="{00000000-0005-0000-0000-000075160000}"/>
    <cellStyle name="Comma 16 10 3 2" xfId="33298" xr:uid="{00000000-0005-0000-0000-000076160000}"/>
    <cellStyle name="Comma 16 10 4" xfId="32044"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0" xr:uid="{00000000-0005-0000-0000-00007B160000}"/>
    <cellStyle name="Comma 16 2 3" xfId="10442" xr:uid="{00000000-0005-0000-0000-00007C160000}"/>
    <cellStyle name="Comma 16 2 3 2" xfId="32203" xr:uid="{00000000-0005-0000-0000-00007D160000}"/>
    <cellStyle name="Comma 16 2 4" xfId="18634" xr:uid="{00000000-0005-0000-0000-00007E160000}"/>
    <cellStyle name="Comma 16 2 5" xfId="30644"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0" xr:uid="{00000000-0005-0000-0000-000084160000}"/>
    <cellStyle name="Comma 16 3 2 2 3" xfId="11187" xr:uid="{00000000-0005-0000-0000-000085160000}"/>
    <cellStyle name="Comma 16 3 2 2 3 2" xfId="32946" xr:uid="{00000000-0005-0000-0000-000086160000}"/>
    <cellStyle name="Comma 16 3 2 2 4" xfId="31479" xr:uid="{00000000-0005-0000-0000-000087160000}"/>
    <cellStyle name="Comma 16 3 3" xfId="7059" xr:uid="{00000000-0005-0000-0000-000088160000}"/>
    <cellStyle name="Comma 16 3 3 2" xfId="12408" xr:uid="{00000000-0005-0000-0000-000089160000}"/>
    <cellStyle name="Comma 16 3 3 2 2" xfId="34164" xr:uid="{00000000-0005-0000-0000-00008A160000}"/>
    <cellStyle name="Comma 16 3 3 3" xfId="11171" xr:uid="{00000000-0005-0000-0000-00008B160000}"/>
    <cellStyle name="Comma 16 3 3 3 2" xfId="32930" xr:uid="{00000000-0005-0000-0000-00008C160000}"/>
    <cellStyle name="Comma 16 3 3 4" xfId="15554" xr:uid="{00000000-0005-0000-0000-00008D160000}"/>
    <cellStyle name="Comma 16 3 3 4 2" xfId="37258" xr:uid="{00000000-0005-0000-0000-00008E160000}"/>
    <cellStyle name="Comma 16 3 3 5" xfId="31463" xr:uid="{00000000-0005-0000-0000-00008F160000}"/>
    <cellStyle name="Comma 16 3 4" xfId="7080" xr:uid="{00000000-0005-0000-0000-000090160000}"/>
    <cellStyle name="Comma 16 3 4 2" xfId="12426" xr:uid="{00000000-0005-0000-0000-000091160000}"/>
    <cellStyle name="Comma 16 3 4 2 2" xfId="34182" xr:uid="{00000000-0005-0000-0000-000092160000}"/>
    <cellStyle name="Comma 16 3 4 3" xfId="11189" xr:uid="{00000000-0005-0000-0000-000093160000}"/>
    <cellStyle name="Comma 16 3 4 3 2" xfId="32948" xr:uid="{00000000-0005-0000-0000-000094160000}"/>
    <cellStyle name="Comma 16 3 4 4" xfId="15555" xr:uid="{00000000-0005-0000-0000-000095160000}"/>
    <cellStyle name="Comma 16 3 4 4 2" xfId="37259" xr:uid="{00000000-0005-0000-0000-000096160000}"/>
    <cellStyle name="Comma 16 3 4 5" xfId="31481" xr:uid="{00000000-0005-0000-0000-000097160000}"/>
    <cellStyle name="Comma 16 3 5" xfId="10374" xr:uid="{00000000-0005-0000-0000-000098160000}"/>
    <cellStyle name="Comma 16 3 5 2" xfId="12878" xr:uid="{00000000-0005-0000-0000-000099160000}"/>
    <cellStyle name="Comma 16 3 5 2 2" xfId="34633" xr:uid="{00000000-0005-0000-0000-00009A160000}"/>
    <cellStyle name="Comma 16 3 5 3" xfId="11642" xr:uid="{00000000-0005-0000-0000-00009B160000}"/>
    <cellStyle name="Comma 16 3 5 3 2" xfId="33400" xr:uid="{00000000-0005-0000-0000-00009C160000}"/>
    <cellStyle name="Comma 16 3 5 4" xfId="32162"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0" xr:uid="{00000000-0005-0000-0000-0000A1160000}"/>
    <cellStyle name="Comma 16 4 2 3" xfId="33537" xr:uid="{00000000-0005-0000-0000-0000A2160000}"/>
    <cellStyle name="Comma 16 4 3" xfId="10541" xr:uid="{00000000-0005-0000-0000-0000A3160000}"/>
    <cellStyle name="Comma 16 4 3 2" xfId="32302" xr:uid="{00000000-0005-0000-0000-0000A4160000}"/>
    <cellStyle name="Comma 16 4 4" xfId="30745" xr:uid="{00000000-0005-0000-0000-0000A5160000}"/>
    <cellStyle name="Comma 16 5" xfId="3884" xr:uid="{00000000-0005-0000-0000-0000A6160000}"/>
    <cellStyle name="Comma 16 5 2" xfId="11887" xr:uid="{00000000-0005-0000-0000-0000A7160000}"/>
    <cellStyle name="Comma 16 5 2 2" xfId="33644" xr:uid="{00000000-0005-0000-0000-0000A8160000}"/>
    <cellStyle name="Comma 16 5 3" xfId="10649" xr:uid="{00000000-0005-0000-0000-0000A9160000}"/>
    <cellStyle name="Comma 16 5 3 2" xfId="32409" xr:uid="{00000000-0005-0000-0000-0000AA160000}"/>
    <cellStyle name="Comma 16 5 4" xfId="15557" xr:uid="{00000000-0005-0000-0000-0000AB160000}"/>
    <cellStyle name="Comma 16 5 4 2" xfId="37261" xr:uid="{00000000-0005-0000-0000-0000AC160000}"/>
    <cellStyle name="Comma 16 5 5" xfId="30853"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3" xr:uid="{00000000-0005-0000-0000-0000B6160000}"/>
    <cellStyle name="Comma 17 10 3" xfId="11541" xr:uid="{00000000-0005-0000-0000-0000B7160000}"/>
    <cellStyle name="Comma 17 10 3 2" xfId="33299" xr:uid="{00000000-0005-0000-0000-0000B8160000}"/>
    <cellStyle name="Comma 17 10 4" xfId="32045" xr:uid="{00000000-0005-0000-0000-0000B9160000}"/>
    <cellStyle name="Comma 17 11" xfId="10375" xr:uid="{00000000-0005-0000-0000-0000BA160000}"/>
    <cellStyle name="Comma 17 11 2" xfId="12879" xr:uid="{00000000-0005-0000-0000-0000BB160000}"/>
    <cellStyle name="Comma 17 11 2 2" xfId="34634" xr:uid="{00000000-0005-0000-0000-0000BC160000}"/>
    <cellStyle name="Comma 17 11 3" xfId="11643" xr:uid="{00000000-0005-0000-0000-0000BD160000}"/>
    <cellStyle name="Comma 17 11 3 2" xfId="33401" xr:uid="{00000000-0005-0000-0000-0000BE160000}"/>
    <cellStyle name="Comma 17 11 4" xfId="32163"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4" xr:uid="{00000000-0005-0000-0000-0000C4160000}"/>
    <cellStyle name="Comma 17 2 2 2 3" xfId="11542" xr:uid="{00000000-0005-0000-0000-0000C5160000}"/>
    <cellStyle name="Comma 17 2 2 2 3 2" xfId="33300" xr:uid="{00000000-0005-0000-0000-0000C6160000}"/>
    <cellStyle name="Comma 17 2 2 2 4" xfId="32046"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5" xr:uid="{00000000-0005-0000-0000-0000CC160000}"/>
    <cellStyle name="Comma 17 3 2 3" xfId="11543" xr:uid="{00000000-0005-0000-0000-0000CD160000}"/>
    <cellStyle name="Comma 17 3 2 3 2" xfId="33301" xr:uid="{00000000-0005-0000-0000-0000CE160000}"/>
    <cellStyle name="Comma 17 3 2 4" xfId="32047" xr:uid="{00000000-0005-0000-0000-0000CF160000}"/>
    <cellStyle name="Comma 17 3 3" xfId="11780" xr:uid="{00000000-0005-0000-0000-0000D0160000}"/>
    <cellStyle name="Comma 17 3 3 2" xfId="33538" xr:uid="{00000000-0005-0000-0000-0000D1160000}"/>
    <cellStyle name="Comma 17 3 4" xfId="10542" xr:uid="{00000000-0005-0000-0000-0000D2160000}"/>
    <cellStyle name="Comma 17 3 4 2" xfId="32303" xr:uid="{00000000-0005-0000-0000-0000D3160000}"/>
    <cellStyle name="Comma 17 3 5" xfId="15560" xr:uid="{00000000-0005-0000-0000-0000D4160000}"/>
    <cellStyle name="Comma 17 3 5 2" xfId="37262" xr:uid="{00000000-0005-0000-0000-0000D5160000}"/>
    <cellStyle name="Comma 17 3 6" xfId="30746"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6" xr:uid="{00000000-0005-0000-0000-0000DA160000}"/>
    <cellStyle name="Comma 17 4 2 3" xfId="11544" xr:uid="{00000000-0005-0000-0000-0000DB160000}"/>
    <cellStyle name="Comma 17 4 2 3 2" xfId="33302" xr:uid="{00000000-0005-0000-0000-0000DC160000}"/>
    <cellStyle name="Comma 17 4 2 4" xfId="32048" xr:uid="{00000000-0005-0000-0000-0000DD160000}"/>
    <cellStyle name="Comma 17 4 3" xfId="11888" xr:uid="{00000000-0005-0000-0000-0000DE160000}"/>
    <cellStyle name="Comma 17 4 3 2" xfId="33645" xr:uid="{00000000-0005-0000-0000-0000DF160000}"/>
    <cellStyle name="Comma 17 4 4" xfId="10650" xr:uid="{00000000-0005-0000-0000-0000E0160000}"/>
    <cellStyle name="Comma 17 4 4 2" xfId="32410" xr:uid="{00000000-0005-0000-0000-0000E1160000}"/>
    <cellStyle name="Comma 17 4 5" xfId="30854"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7" xr:uid="{00000000-0005-0000-0000-0000E6160000}"/>
    <cellStyle name="Comma 17 5 2 3" xfId="11545" xr:uid="{00000000-0005-0000-0000-0000E7160000}"/>
    <cellStyle name="Comma 17 5 2 3 2" xfId="33303" xr:uid="{00000000-0005-0000-0000-0000E8160000}"/>
    <cellStyle name="Comma 17 5 2 4" xfId="32049" xr:uid="{00000000-0005-0000-0000-0000E9160000}"/>
    <cellStyle name="Comma 17 5 3" xfId="12425" xr:uid="{00000000-0005-0000-0000-0000EA160000}"/>
    <cellStyle name="Comma 17 5 3 2" xfId="34181" xr:uid="{00000000-0005-0000-0000-0000EB160000}"/>
    <cellStyle name="Comma 17 5 4" xfId="11188" xr:uid="{00000000-0005-0000-0000-0000EC160000}"/>
    <cellStyle name="Comma 17 5 4 2" xfId="32947" xr:uid="{00000000-0005-0000-0000-0000ED160000}"/>
    <cellStyle name="Comma 17 5 5" xfId="31480"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8" xr:uid="{00000000-0005-0000-0000-0000F2160000}"/>
    <cellStyle name="Comma 17 6 2 3" xfId="11546" xr:uid="{00000000-0005-0000-0000-0000F3160000}"/>
    <cellStyle name="Comma 17 6 2 3 2" xfId="33304" xr:uid="{00000000-0005-0000-0000-0000F4160000}"/>
    <cellStyle name="Comma 17 6 2 4" xfId="32050" xr:uid="{00000000-0005-0000-0000-0000F5160000}"/>
    <cellStyle name="Comma 17 6 3" xfId="12407" xr:uid="{00000000-0005-0000-0000-0000F6160000}"/>
    <cellStyle name="Comma 17 6 3 2" xfId="34163" xr:uid="{00000000-0005-0000-0000-0000F7160000}"/>
    <cellStyle name="Comma 17 6 4" xfId="11170" xr:uid="{00000000-0005-0000-0000-0000F8160000}"/>
    <cellStyle name="Comma 17 6 4 2" xfId="32929" xr:uid="{00000000-0005-0000-0000-0000F9160000}"/>
    <cellStyle name="Comma 17 6 5" xfId="31462"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39" xr:uid="{00000000-0005-0000-0000-0000FE160000}"/>
    <cellStyle name="Comma 17 7 2 3" xfId="11547" xr:uid="{00000000-0005-0000-0000-0000FF160000}"/>
    <cellStyle name="Comma 17 7 2 3 2" xfId="33305" xr:uid="{00000000-0005-0000-0000-000000170000}"/>
    <cellStyle name="Comma 17 7 2 4" xfId="32051" xr:uid="{00000000-0005-0000-0000-000001170000}"/>
    <cellStyle name="Comma 17 7 3" xfId="12431" xr:uid="{00000000-0005-0000-0000-000002170000}"/>
    <cellStyle name="Comma 17 7 3 2" xfId="34187" xr:uid="{00000000-0005-0000-0000-000003170000}"/>
    <cellStyle name="Comma 17 7 4" xfId="11194" xr:uid="{00000000-0005-0000-0000-000004170000}"/>
    <cellStyle name="Comma 17 7 4 2" xfId="32953" xr:uid="{00000000-0005-0000-0000-000005170000}"/>
    <cellStyle name="Comma 17 7 5" xfId="31486" xr:uid="{00000000-0005-0000-0000-000006170000}"/>
    <cellStyle name="Comma 17 8" xfId="9984" xr:uid="{00000000-0005-0000-0000-000007170000}"/>
    <cellStyle name="Comma 17 8 2" xfId="12785" xr:uid="{00000000-0005-0000-0000-000008170000}"/>
    <cellStyle name="Comma 17 8 2 2" xfId="34540" xr:uid="{00000000-0005-0000-0000-000009170000}"/>
    <cellStyle name="Comma 17 8 3" xfId="11548" xr:uid="{00000000-0005-0000-0000-00000A170000}"/>
    <cellStyle name="Comma 17 8 3 2" xfId="33306" xr:uid="{00000000-0005-0000-0000-00000B170000}"/>
    <cellStyle name="Comma 17 8 4" xfId="32052" xr:uid="{00000000-0005-0000-0000-00000C170000}"/>
    <cellStyle name="Comma 17 9" xfId="9985" xr:uid="{00000000-0005-0000-0000-00000D170000}"/>
    <cellStyle name="Comma 17 9 2" xfId="12786" xr:uid="{00000000-0005-0000-0000-00000E170000}"/>
    <cellStyle name="Comma 17 9 2 2" xfId="34541" xr:uid="{00000000-0005-0000-0000-00000F170000}"/>
    <cellStyle name="Comma 17 9 3" xfId="11549" xr:uid="{00000000-0005-0000-0000-000010170000}"/>
    <cellStyle name="Comma 17 9 3 2" xfId="33307" xr:uid="{00000000-0005-0000-0000-000011170000}"/>
    <cellStyle name="Comma 17 9 4" xfId="32053"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2" xr:uid="{00000000-0005-0000-0000-000016170000}"/>
    <cellStyle name="Comma 18 10 3" xfId="11550" xr:uid="{00000000-0005-0000-0000-000017170000}"/>
    <cellStyle name="Comma 18 10 3 2" xfId="33308" xr:uid="{00000000-0005-0000-0000-000018170000}"/>
    <cellStyle name="Comma 18 10 4" xfId="32054" xr:uid="{00000000-0005-0000-0000-000019170000}"/>
    <cellStyle name="Comma 18 11" xfId="11683" xr:uid="{00000000-0005-0000-0000-00001A170000}"/>
    <cellStyle name="Comma 18 11 2" xfId="33441" xr:uid="{00000000-0005-0000-0000-00001B170000}"/>
    <cellStyle name="Comma 18 12" xfId="10443" xr:uid="{00000000-0005-0000-0000-00001C170000}"/>
    <cellStyle name="Comma 18 12 2" xfId="32204" xr:uid="{00000000-0005-0000-0000-00001D170000}"/>
    <cellStyle name="Comma 18 13" xfId="30645" xr:uid="{00000000-0005-0000-0000-00001E170000}"/>
    <cellStyle name="Comma 18 2" xfId="2219" xr:uid="{00000000-0005-0000-0000-00001F170000}"/>
    <cellStyle name="Comma 18 2 10" xfId="10444" xr:uid="{00000000-0005-0000-0000-000020170000}"/>
    <cellStyle name="Comma 18 2 10 2" xfId="32205" xr:uid="{00000000-0005-0000-0000-000021170000}"/>
    <cellStyle name="Comma 18 2 11" xfId="30646"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4" xr:uid="{00000000-0005-0000-0000-000026170000}"/>
    <cellStyle name="Comma 18 2 2 2 3" xfId="11191" xr:uid="{00000000-0005-0000-0000-000027170000}"/>
    <cellStyle name="Comma 18 2 2 2 3 2" xfId="32950" xr:uid="{00000000-0005-0000-0000-000028170000}"/>
    <cellStyle name="Comma 18 2 2 2 4" xfId="31483" xr:uid="{00000000-0005-0000-0000-000029170000}"/>
    <cellStyle name="Comma 18 2 2 3" xfId="7056" xr:uid="{00000000-0005-0000-0000-00002A170000}"/>
    <cellStyle name="Comma 18 2 2 3 2" xfId="12405" xr:uid="{00000000-0005-0000-0000-00002B170000}"/>
    <cellStyle name="Comma 18 2 2 3 2 2" xfId="34161" xr:uid="{00000000-0005-0000-0000-00002C170000}"/>
    <cellStyle name="Comma 18 2 2 3 3" xfId="11168" xr:uid="{00000000-0005-0000-0000-00002D170000}"/>
    <cellStyle name="Comma 18 2 2 3 3 2" xfId="32927" xr:uid="{00000000-0005-0000-0000-00002E170000}"/>
    <cellStyle name="Comma 18 2 2 3 4" xfId="31460" xr:uid="{00000000-0005-0000-0000-00002F170000}"/>
    <cellStyle name="Comma 18 2 2 4" xfId="7089" xr:uid="{00000000-0005-0000-0000-000030170000}"/>
    <cellStyle name="Comma 18 2 2 4 2" xfId="12434" xr:uid="{00000000-0005-0000-0000-000031170000}"/>
    <cellStyle name="Comma 18 2 2 4 2 2" xfId="34190" xr:uid="{00000000-0005-0000-0000-000032170000}"/>
    <cellStyle name="Comma 18 2 2 4 3" xfId="11197" xr:uid="{00000000-0005-0000-0000-000033170000}"/>
    <cellStyle name="Comma 18 2 2 4 3 2" xfId="32956" xr:uid="{00000000-0005-0000-0000-000034170000}"/>
    <cellStyle name="Comma 18 2 2 4 4" xfId="31489" xr:uid="{00000000-0005-0000-0000-000035170000}"/>
    <cellStyle name="Comma 18 2 2 5" xfId="10377" xr:uid="{00000000-0005-0000-0000-000036170000}"/>
    <cellStyle name="Comma 18 2 2 5 2" xfId="12881" xr:uid="{00000000-0005-0000-0000-000037170000}"/>
    <cellStyle name="Comma 18 2 2 5 2 2" xfId="34636" xr:uid="{00000000-0005-0000-0000-000038170000}"/>
    <cellStyle name="Comma 18 2 2 5 3" xfId="11645" xr:uid="{00000000-0005-0000-0000-000039170000}"/>
    <cellStyle name="Comma 18 2 2 5 3 2" xfId="33403" xr:uid="{00000000-0005-0000-0000-00003A170000}"/>
    <cellStyle name="Comma 18 2 2 5 4" xfId="32165" xr:uid="{00000000-0005-0000-0000-00003B170000}"/>
    <cellStyle name="Comma 18 2 2 6" xfId="12427" xr:uid="{00000000-0005-0000-0000-00003C170000}"/>
    <cellStyle name="Comma 18 2 2 6 2" xfId="34183" xr:uid="{00000000-0005-0000-0000-00003D170000}"/>
    <cellStyle name="Comma 18 2 2 7" xfId="11190" xr:uid="{00000000-0005-0000-0000-00003E170000}"/>
    <cellStyle name="Comma 18 2 2 7 2" xfId="32949" xr:uid="{00000000-0005-0000-0000-00003F170000}"/>
    <cellStyle name="Comma 18 2 2 8" xfId="15561" xr:uid="{00000000-0005-0000-0000-000040170000}"/>
    <cellStyle name="Comma 18 2 2 8 2" xfId="37263" xr:uid="{00000000-0005-0000-0000-000041170000}"/>
    <cellStyle name="Comma 18 2 2 9" xfId="31482" xr:uid="{00000000-0005-0000-0000-000042170000}"/>
    <cellStyle name="Comma 18 2 3" xfId="7083" xr:uid="{00000000-0005-0000-0000-000043170000}"/>
    <cellStyle name="Comma 18 2 3 2" xfId="12429" xr:uid="{00000000-0005-0000-0000-000044170000}"/>
    <cellStyle name="Comma 18 2 3 2 2" xfId="34185" xr:uid="{00000000-0005-0000-0000-000045170000}"/>
    <cellStyle name="Comma 18 2 3 3" xfId="11192" xr:uid="{00000000-0005-0000-0000-000046170000}"/>
    <cellStyle name="Comma 18 2 3 3 2" xfId="32951" xr:uid="{00000000-0005-0000-0000-000047170000}"/>
    <cellStyle name="Comma 18 2 3 4" xfId="31484" xr:uid="{00000000-0005-0000-0000-000048170000}"/>
    <cellStyle name="Comma 18 2 4" xfId="7084" xr:uid="{00000000-0005-0000-0000-000049170000}"/>
    <cellStyle name="Comma 18 2 4 2" xfId="12430" xr:uid="{00000000-0005-0000-0000-00004A170000}"/>
    <cellStyle name="Comma 18 2 4 2 2" xfId="34186" xr:uid="{00000000-0005-0000-0000-00004B170000}"/>
    <cellStyle name="Comma 18 2 4 3" xfId="11193" xr:uid="{00000000-0005-0000-0000-00004C170000}"/>
    <cellStyle name="Comma 18 2 4 3 2" xfId="32952" xr:uid="{00000000-0005-0000-0000-00004D170000}"/>
    <cellStyle name="Comma 18 2 4 4" xfId="31485" xr:uid="{00000000-0005-0000-0000-00004E170000}"/>
    <cellStyle name="Comma 18 2 5" xfId="7057" xr:uid="{00000000-0005-0000-0000-00004F170000}"/>
    <cellStyle name="Comma 18 2 5 2" xfId="12406" xr:uid="{00000000-0005-0000-0000-000050170000}"/>
    <cellStyle name="Comma 18 2 5 2 2" xfId="34162" xr:uid="{00000000-0005-0000-0000-000051170000}"/>
    <cellStyle name="Comma 18 2 5 3" xfId="11169" xr:uid="{00000000-0005-0000-0000-000052170000}"/>
    <cellStyle name="Comma 18 2 5 3 2" xfId="32928" xr:uid="{00000000-0005-0000-0000-000053170000}"/>
    <cellStyle name="Comma 18 2 5 4" xfId="31461" xr:uid="{00000000-0005-0000-0000-000054170000}"/>
    <cellStyle name="Comma 18 2 6" xfId="7088" xr:uid="{00000000-0005-0000-0000-000055170000}"/>
    <cellStyle name="Comma 18 2 6 2" xfId="12433" xr:uid="{00000000-0005-0000-0000-000056170000}"/>
    <cellStyle name="Comma 18 2 6 2 2" xfId="34189" xr:uid="{00000000-0005-0000-0000-000057170000}"/>
    <cellStyle name="Comma 18 2 6 3" xfId="11196" xr:uid="{00000000-0005-0000-0000-000058170000}"/>
    <cellStyle name="Comma 18 2 6 3 2" xfId="32955" xr:uid="{00000000-0005-0000-0000-000059170000}"/>
    <cellStyle name="Comma 18 2 6 4" xfId="31488" xr:uid="{00000000-0005-0000-0000-00005A170000}"/>
    <cellStyle name="Comma 18 2 7" xfId="9987" xr:uid="{00000000-0005-0000-0000-00005B170000}"/>
    <cellStyle name="Comma 18 2 7 2" xfId="12788" xr:uid="{00000000-0005-0000-0000-00005C170000}"/>
    <cellStyle name="Comma 18 2 7 2 2" xfId="34543" xr:uid="{00000000-0005-0000-0000-00005D170000}"/>
    <cellStyle name="Comma 18 2 7 3" xfId="11551" xr:uid="{00000000-0005-0000-0000-00005E170000}"/>
    <cellStyle name="Comma 18 2 7 3 2" xfId="33309" xr:uid="{00000000-0005-0000-0000-00005F170000}"/>
    <cellStyle name="Comma 18 2 7 4" xfId="32055" xr:uid="{00000000-0005-0000-0000-000060170000}"/>
    <cellStyle name="Comma 18 2 8" xfId="10376" xr:uid="{00000000-0005-0000-0000-000061170000}"/>
    <cellStyle name="Comma 18 2 8 2" xfId="12880" xr:uid="{00000000-0005-0000-0000-000062170000}"/>
    <cellStyle name="Comma 18 2 8 2 2" xfId="34635" xr:uid="{00000000-0005-0000-0000-000063170000}"/>
    <cellStyle name="Comma 18 2 8 3" xfId="11644" xr:uid="{00000000-0005-0000-0000-000064170000}"/>
    <cellStyle name="Comma 18 2 8 3 2" xfId="33402" xr:uid="{00000000-0005-0000-0000-000065170000}"/>
    <cellStyle name="Comma 18 2 8 4" xfId="32164" xr:uid="{00000000-0005-0000-0000-000066170000}"/>
    <cellStyle name="Comma 18 2 9" xfId="11684" xr:uid="{00000000-0005-0000-0000-000067170000}"/>
    <cellStyle name="Comma 18 2 9 2" xfId="33442"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4" xr:uid="{00000000-0005-0000-0000-00006C170000}"/>
    <cellStyle name="Comma 18 3 2 3" xfId="11552" xr:uid="{00000000-0005-0000-0000-00006D170000}"/>
    <cellStyle name="Comma 18 3 2 3 2" xfId="33310" xr:uid="{00000000-0005-0000-0000-00006E170000}"/>
    <cellStyle name="Comma 18 3 2 4" xfId="32056" xr:uid="{00000000-0005-0000-0000-00006F170000}"/>
    <cellStyle name="Comma 18 3 3" xfId="11781" xr:uid="{00000000-0005-0000-0000-000070170000}"/>
    <cellStyle name="Comma 18 3 3 2" xfId="33539" xr:uid="{00000000-0005-0000-0000-000071170000}"/>
    <cellStyle name="Comma 18 3 4" xfId="10543" xr:uid="{00000000-0005-0000-0000-000072170000}"/>
    <cellStyle name="Comma 18 3 4 2" xfId="32304" xr:uid="{00000000-0005-0000-0000-000073170000}"/>
    <cellStyle name="Comma 18 3 5" xfId="30747" xr:uid="{00000000-0005-0000-0000-000074170000}"/>
    <cellStyle name="Comma 18 4" xfId="3886" xr:uid="{00000000-0005-0000-0000-000075170000}"/>
    <cellStyle name="Comma 18 4 10" xfId="30855" xr:uid="{00000000-0005-0000-0000-000076170000}"/>
    <cellStyle name="Comma 18 4 2" xfId="7086" xr:uid="{00000000-0005-0000-0000-000077170000}"/>
    <cellStyle name="Comma 18 4 2 2" xfId="12432" xr:uid="{00000000-0005-0000-0000-000078170000}"/>
    <cellStyle name="Comma 18 4 2 2 2" xfId="34188" xr:uid="{00000000-0005-0000-0000-000079170000}"/>
    <cellStyle name="Comma 18 4 2 3" xfId="11195" xr:uid="{00000000-0005-0000-0000-00007A170000}"/>
    <cellStyle name="Comma 18 4 2 3 2" xfId="32954" xr:uid="{00000000-0005-0000-0000-00007B170000}"/>
    <cellStyle name="Comma 18 4 2 4" xfId="31487" xr:uid="{00000000-0005-0000-0000-00007C170000}"/>
    <cellStyle name="Comma 18 4 3" xfId="7055" xr:uid="{00000000-0005-0000-0000-00007D170000}"/>
    <cellStyle name="Comma 18 4 3 2" xfId="12404" xr:uid="{00000000-0005-0000-0000-00007E170000}"/>
    <cellStyle name="Comma 18 4 3 2 2" xfId="34160" xr:uid="{00000000-0005-0000-0000-00007F170000}"/>
    <cellStyle name="Comma 18 4 3 3" xfId="11167" xr:uid="{00000000-0005-0000-0000-000080170000}"/>
    <cellStyle name="Comma 18 4 3 3 2" xfId="32926" xr:uid="{00000000-0005-0000-0000-000081170000}"/>
    <cellStyle name="Comma 18 4 3 4" xfId="31459" xr:uid="{00000000-0005-0000-0000-000082170000}"/>
    <cellStyle name="Comma 18 4 4" xfId="7090" xr:uid="{00000000-0005-0000-0000-000083170000}"/>
    <cellStyle name="Comma 18 4 4 2" xfId="12435" xr:uid="{00000000-0005-0000-0000-000084170000}"/>
    <cellStyle name="Comma 18 4 4 2 2" xfId="34191" xr:uid="{00000000-0005-0000-0000-000085170000}"/>
    <cellStyle name="Comma 18 4 4 3" xfId="11198" xr:uid="{00000000-0005-0000-0000-000086170000}"/>
    <cellStyle name="Comma 18 4 4 3 2" xfId="32957" xr:uid="{00000000-0005-0000-0000-000087170000}"/>
    <cellStyle name="Comma 18 4 4 4" xfId="31490" xr:uid="{00000000-0005-0000-0000-000088170000}"/>
    <cellStyle name="Comma 18 4 5" xfId="9989" xr:uid="{00000000-0005-0000-0000-000089170000}"/>
    <cellStyle name="Comma 18 4 5 2" xfId="12790" xr:uid="{00000000-0005-0000-0000-00008A170000}"/>
    <cellStyle name="Comma 18 4 5 2 2" xfId="34545" xr:uid="{00000000-0005-0000-0000-00008B170000}"/>
    <cellStyle name="Comma 18 4 5 3" xfId="11553" xr:uid="{00000000-0005-0000-0000-00008C170000}"/>
    <cellStyle name="Comma 18 4 5 3 2" xfId="33311" xr:uid="{00000000-0005-0000-0000-00008D170000}"/>
    <cellStyle name="Comma 18 4 5 4" xfId="32057" xr:uid="{00000000-0005-0000-0000-00008E170000}"/>
    <cellStyle name="Comma 18 4 6" xfId="10378" xr:uid="{00000000-0005-0000-0000-00008F170000}"/>
    <cellStyle name="Comma 18 4 6 2" xfId="12882" xr:uid="{00000000-0005-0000-0000-000090170000}"/>
    <cellStyle name="Comma 18 4 6 2 2" xfId="34637" xr:uid="{00000000-0005-0000-0000-000091170000}"/>
    <cellStyle name="Comma 18 4 6 3" xfId="11646" xr:uid="{00000000-0005-0000-0000-000092170000}"/>
    <cellStyle name="Comma 18 4 6 3 2" xfId="33404" xr:uid="{00000000-0005-0000-0000-000093170000}"/>
    <cellStyle name="Comma 18 4 6 4" xfId="32166" xr:uid="{00000000-0005-0000-0000-000094170000}"/>
    <cellStyle name="Comma 18 4 7" xfId="11889" xr:uid="{00000000-0005-0000-0000-000095170000}"/>
    <cellStyle name="Comma 18 4 7 2" xfId="33646" xr:uid="{00000000-0005-0000-0000-000096170000}"/>
    <cellStyle name="Comma 18 4 8" xfId="10651" xr:uid="{00000000-0005-0000-0000-000097170000}"/>
    <cellStyle name="Comma 18 4 8 2" xfId="32411" xr:uid="{00000000-0005-0000-0000-000098170000}"/>
    <cellStyle name="Comma 18 4 9" xfId="15562" xr:uid="{00000000-0005-0000-0000-000099170000}"/>
    <cellStyle name="Comma 18 4 9 2" xfId="37264" xr:uid="{00000000-0005-0000-0000-00009A170000}"/>
    <cellStyle name="Comma 18 5" xfId="9990" xr:uid="{00000000-0005-0000-0000-00009B170000}"/>
    <cellStyle name="Comma 18 5 2" xfId="12791" xr:uid="{00000000-0005-0000-0000-00009C170000}"/>
    <cellStyle name="Comma 18 5 2 2" xfId="34546" xr:uid="{00000000-0005-0000-0000-00009D170000}"/>
    <cellStyle name="Comma 18 5 3" xfId="11554" xr:uid="{00000000-0005-0000-0000-00009E170000}"/>
    <cellStyle name="Comma 18 5 3 2" xfId="33312" xr:uid="{00000000-0005-0000-0000-00009F170000}"/>
    <cellStyle name="Comma 18 5 4" xfId="32058" xr:uid="{00000000-0005-0000-0000-0000A0170000}"/>
    <cellStyle name="Comma 18 6" xfId="9991" xr:uid="{00000000-0005-0000-0000-0000A1170000}"/>
    <cellStyle name="Comma 18 6 2" xfId="12792" xr:uid="{00000000-0005-0000-0000-0000A2170000}"/>
    <cellStyle name="Comma 18 6 2 2" xfId="34547" xr:uid="{00000000-0005-0000-0000-0000A3170000}"/>
    <cellStyle name="Comma 18 6 3" xfId="11555" xr:uid="{00000000-0005-0000-0000-0000A4170000}"/>
    <cellStyle name="Comma 18 6 3 2" xfId="33313" xr:uid="{00000000-0005-0000-0000-0000A5170000}"/>
    <cellStyle name="Comma 18 6 4" xfId="32059" xr:uid="{00000000-0005-0000-0000-0000A6170000}"/>
    <cellStyle name="Comma 18 7" xfId="9992" xr:uid="{00000000-0005-0000-0000-0000A7170000}"/>
    <cellStyle name="Comma 18 7 2" xfId="12793" xr:uid="{00000000-0005-0000-0000-0000A8170000}"/>
    <cellStyle name="Comma 18 7 2 2" xfId="34548" xr:uid="{00000000-0005-0000-0000-0000A9170000}"/>
    <cellStyle name="Comma 18 7 3" xfId="11556" xr:uid="{00000000-0005-0000-0000-0000AA170000}"/>
    <cellStyle name="Comma 18 7 3 2" xfId="33314" xr:uid="{00000000-0005-0000-0000-0000AB170000}"/>
    <cellStyle name="Comma 18 7 4" xfId="32060" xr:uid="{00000000-0005-0000-0000-0000AC170000}"/>
    <cellStyle name="Comma 18 8" xfId="9993" xr:uid="{00000000-0005-0000-0000-0000AD170000}"/>
    <cellStyle name="Comma 18 8 2" xfId="12794" xr:uid="{00000000-0005-0000-0000-0000AE170000}"/>
    <cellStyle name="Comma 18 8 2 2" xfId="34549" xr:uid="{00000000-0005-0000-0000-0000AF170000}"/>
    <cellStyle name="Comma 18 8 3" xfId="11557" xr:uid="{00000000-0005-0000-0000-0000B0170000}"/>
    <cellStyle name="Comma 18 8 3 2" xfId="33315" xr:uid="{00000000-0005-0000-0000-0000B1170000}"/>
    <cellStyle name="Comma 18 8 4" xfId="32061" xr:uid="{00000000-0005-0000-0000-0000B2170000}"/>
    <cellStyle name="Comma 18 9" xfId="9994" xr:uid="{00000000-0005-0000-0000-0000B3170000}"/>
    <cellStyle name="Comma 18 9 2" xfId="12795" xr:uid="{00000000-0005-0000-0000-0000B4170000}"/>
    <cellStyle name="Comma 18 9 2 2" xfId="34550" xr:uid="{00000000-0005-0000-0000-0000B5170000}"/>
    <cellStyle name="Comma 18 9 3" xfId="11558" xr:uid="{00000000-0005-0000-0000-0000B6170000}"/>
    <cellStyle name="Comma 18 9 3 2" xfId="33316" xr:uid="{00000000-0005-0000-0000-0000B7170000}"/>
    <cellStyle name="Comma 18 9 4" xfId="32062"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1" xr:uid="{00000000-0005-0000-0000-0000BC170000}"/>
    <cellStyle name="Comma 19 10 3" xfId="11559" xr:uid="{00000000-0005-0000-0000-0000BD170000}"/>
    <cellStyle name="Comma 19 10 3 2" xfId="33317" xr:uid="{00000000-0005-0000-0000-0000BE170000}"/>
    <cellStyle name="Comma 19 10 4" xfId="32063" xr:uid="{00000000-0005-0000-0000-0000BF170000}"/>
    <cellStyle name="Comma 19 11" xfId="11685" xr:uid="{00000000-0005-0000-0000-0000C0170000}"/>
    <cellStyle name="Comma 19 11 2" xfId="33443" xr:uid="{00000000-0005-0000-0000-0000C1170000}"/>
    <cellStyle name="Comma 19 12" xfId="10445" xr:uid="{00000000-0005-0000-0000-0000C2170000}"/>
    <cellStyle name="Comma 19 12 2" xfId="32206" xr:uid="{00000000-0005-0000-0000-0000C3170000}"/>
    <cellStyle name="Comma 19 13" xfId="30647"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2" xr:uid="{00000000-0005-0000-0000-0000C8170000}"/>
    <cellStyle name="Comma 19 2 2 3" xfId="11560" xr:uid="{00000000-0005-0000-0000-0000C9170000}"/>
    <cellStyle name="Comma 19 2 2 3 2" xfId="33318" xr:uid="{00000000-0005-0000-0000-0000CA170000}"/>
    <cellStyle name="Comma 19 2 2 4" xfId="32064" xr:uid="{00000000-0005-0000-0000-0000CB170000}"/>
    <cellStyle name="Comma 19 2 3" xfId="11686" xr:uid="{00000000-0005-0000-0000-0000CC170000}"/>
    <cellStyle name="Comma 19 2 3 2" xfId="33444" xr:uid="{00000000-0005-0000-0000-0000CD170000}"/>
    <cellStyle name="Comma 19 2 4" xfId="10446" xr:uid="{00000000-0005-0000-0000-0000CE170000}"/>
    <cellStyle name="Comma 19 2 4 2" xfId="32207" xr:uid="{00000000-0005-0000-0000-0000CF170000}"/>
    <cellStyle name="Comma 19 2 5" xfId="30648" xr:uid="{00000000-0005-0000-0000-0000D0170000}"/>
    <cellStyle name="Comma 19 3" xfId="9997" xr:uid="{00000000-0005-0000-0000-0000D1170000}"/>
    <cellStyle name="Comma 19 3 2" xfId="12798" xr:uid="{00000000-0005-0000-0000-0000D2170000}"/>
    <cellStyle name="Comma 19 3 2 2" xfId="34553" xr:uid="{00000000-0005-0000-0000-0000D3170000}"/>
    <cellStyle name="Comma 19 3 3" xfId="11561" xr:uid="{00000000-0005-0000-0000-0000D4170000}"/>
    <cellStyle name="Comma 19 3 3 2" xfId="33319" xr:uid="{00000000-0005-0000-0000-0000D5170000}"/>
    <cellStyle name="Comma 19 3 4" xfId="15563" xr:uid="{00000000-0005-0000-0000-0000D6170000}"/>
    <cellStyle name="Comma 19 3 4 2" xfId="37265" xr:uid="{00000000-0005-0000-0000-0000D7170000}"/>
    <cellStyle name="Comma 19 3 5" xfId="32065" xr:uid="{00000000-0005-0000-0000-0000D8170000}"/>
    <cellStyle name="Comma 19 4" xfId="9998" xr:uid="{00000000-0005-0000-0000-0000D9170000}"/>
    <cellStyle name="Comma 19 4 2" xfId="12799" xr:uid="{00000000-0005-0000-0000-0000DA170000}"/>
    <cellStyle name="Comma 19 4 2 2" xfId="34554" xr:uid="{00000000-0005-0000-0000-0000DB170000}"/>
    <cellStyle name="Comma 19 4 3" xfId="11562" xr:uid="{00000000-0005-0000-0000-0000DC170000}"/>
    <cellStyle name="Comma 19 4 3 2" xfId="33320" xr:uid="{00000000-0005-0000-0000-0000DD170000}"/>
    <cellStyle name="Comma 19 4 4" xfId="15564" xr:uid="{00000000-0005-0000-0000-0000DE170000}"/>
    <cellStyle name="Comma 19 4 4 2" xfId="37266" xr:uid="{00000000-0005-0000-0000-0000DF170000}"/>
    <cellStyle name="Comma 19 4 5" xfId="32066" xr:uid="{00000000-0005-0000-0000-0000E0170000}"/>
    <cellStyle name="Comma 19 5" xfId="9999" xr:uid="{00000000-0005-0000-0000-0000E1170000}"/>
    <cellStyle name="Comma 19 5 2" xfId="12800" xr:uid="{00000000-0005-0000-0000-0000E2170000}"/>
    <cellStyle name="Comma 19 5 2 2" xfId="34555" xr:uid="{00000000-0005-0000-0000-0000E3170000}"/>
    <cellStyle name="Comma 19 5 3" xfId="11563" xr:uid="{00000000-0005-0000-0000-0000E4170000}"/>
    <cellStyle name="Comma 19 5 3 2" xfId="33321" xr:uid="{00000000-0005-0000-0000-0000E5170000}"/>
    <cellStyle name="Comma 19 5 4" xfId="32067" xr:uid="{00000000-0005-0000-0000-0000E6170000}"/>
    <cellStyle name="Comma 19 6" xfId="10000" xr:uid="{00000000-0005-0000-0000-0000E7170000}"/>
    <cellStyle name="Comma 19 6 2" xfId="12801" xr:uid="{00000000-0005-0000-0000-0000E8170000}"/>
    <cellStyle name="Comma 19 6 2 2" xfId="34556" xr:uid="{00000000-0005-0000-0000-0000E9170000}"/>
    <cellStyle name="Comma 19 6 3" xfId="11564" xr:uid="{00000000-0005-0000-0000-0000EA170000}"/>
    <cellStyle name="Comma 19 6 3 2" xfId="33322" xr:uid="{00000000-0005-0000-0000-0000EB170000}"/>
    <cellStyle name="Comma 19 6 4" xfId="32068" xr:uid="{00000000-0005-0000-0000-0000EC170000}"/>
    <cellStyle name="Comma 19 7" xfId="10001" xr:uid="{00000000-0005-0000-0000-0000ED170000}"/>
    <cellStyle name="Comma 19 7 2" xfId="12802" xr:uid="{00000000-0005-0000-0000-0000EE170000}"/>
    <cellStyle name="Comma 19 7 2 2" xfId="34557" xr:uid="{00000000-0005-0000-0000-0000EF170000}"/>
    <cellStyle name="Comma 19 7 3" xfId="11565" xr:uid="{00000000-0005-0000-0000-0000F0170000}"/>
    <cellStyle name="Comma 19 7 3 2" xfId="33323" xr:uid="{00000000-0005-0000-0000-0000F1170000}"/>
    <cellStyle name="Comma 19 7 4" xfId="32069" xr:uid="{00000000-0005-0000-0000-0000F2170000}"/>
    <cellStyle name="Comma 19 8" xfId="10002" xr:uid="{00000000-0005-0000-0000-0000F3170000}"/>
    <cellStyle name="Comma 19 8 2" xfId="12803" xr:uid="{00000000-0005-0000-0000-0000F4170000}"/>
    <cellStyle name="Comma 19 8 2 2" xfId="34558" xr:uid="{00000000-0005-0000-0000-0000F5170000}"/>
    <cellStyle name="Comma 19 8 3" xfId="11566" xr:uid="{00000000-0005-0000-0000-0000F6170000}"/>
    <cellStyle name="Comma 19 8 3 2" xfId="33324" xr:uid="{00000000-0005-0000-0000-0000F7170000}"/>
    <cellStyle name="Comma 19 8 4" xfId="32070" xr:uid="{00000000-0005-0000-0000-0000F8170000}"/>
    <cellStyle name="Comma 19 9" xfId="10003" xr:uid="{00000000-0005-0000-0000-0000F9170000}"/>
    <cellStyle name="Comma 19 9 2" xfId="12804" xr:uid="{00000000-0005-0000-0000-0000FA170000}"/>
    <cellStyle name="Comma 19 9 2 2" xfId="34559" xr:uid="{00000000-0005-0000-0000-0000FB170000}"/>
    <cellStyle name="Comma 19 9 3" xfId="11567" xr:uid="{00000000-0005-0000-0000-0000FC170000}"/>
    <cellStyle name="Comma 19 9 3 2" xfId="33325" xr:uid="{00000000-0005-0000-0000-0000FD170000}"/>
    <cellStyle name="Comma 19 9 4" xfId="32071"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8" xr:uid="{00000000-0005-0000-0000-000002180000}"/>
    <cellStyle name="Comma 2 10 11" xfId="30650" xr:uid="{00000000-0005-0000-0000-000003180000}"/>
    <cellStyle name="Comma 2 10 2" xfId="2224" xr:uid="{00000000-0005-0000-0000-000004180000}"/>
    <cellStyle name="Comma 2 10 2 2" xfId="11688" xr:uid="{00000000-0005-0000-0000-000005180000}"/>
    <cellStyle name="Comma 2 10 2 2 2" xfId="33446" xr:uid="{00000000-0005-0000-0000-000006180000}"/>
    <cellStyle name="Comma 2 10 2 3" xfId="10448" xr:uid="{00000000-0005-0000-0000-000007180000}"/>
    <cellStyle name="Comma 2 10 2 3 2" xfId="32209" xr:uid="{00000000-0005-0000-0000-000008180000}"/>
    <cellStyle name="Comma 2 10 2 4" xfId="30651" xr:uid="{00000000-0005-0000-0000-000009180000}"/>
    <cellStyle name="Comma 2 10 3" xfId="4112" xr:uid="{00000000-0005-0000-0000-00000A180000}"/>
    <cellStyle name="Comma 2 10 3 2" xfId="12029" xr:uid="{00000000-0005-0000-0000-00000B180000}"/>
    <cellStyle name="Comma 2 10 3 2 2" xfId="33785" xr:uid="{00000000-0005-0000-0000-00000C180000}"/>
    <cellStyle name="Comma 2 10 3 3" xfId="10791" xr:uid="{00000000-0005-0000-0000-00000D180000}"/>
    <cellStyle name="Comma 2 10 3 3 2" xfId="32550" xr:uid="{00000000-0005-0000-0000-00000E180000}"/>
    <cellStyle name="Comma 2 10 3 4" xfId="30994" xr:uid="{00000000-0005-0000-0000-00000F180000}"/>
    <cellStyle name="Comma 2 10 4" xfId="6401" xr:uid="{00000000-0005-0000-0000-000010180000}"/>
    <cellStyle name="Comma 2 10 4 2" xfId="12280" xr:uid="{00000000-0005-0000-0000-000011180000}"/>
    <cellStyle name="Comma 2 10 4 2 2" xfId="34036" xr:uid="{00000000-0005-0000-0000-000012180000}"/>
    <cellStyle name="Comma 2 10 4 3" xfId="11043" xr:uid="{00000000-0005-0000-0000-000013180000}"/>
    <cellStyle name="Comma 2 10 4 3 2" xfId="32802" xr:uid="{00000000-0005-0000-0000-000014180000}"/>
    <cellStyle name="Comma 2 10 4 4" xfId="31287" xr:uid="{00000000-0005-0000-0000-000015180000}"/>
    <cellStyle name="Comma 2 10 5" xfId="6934" xr:uid="{00000000-0005-0000-0000-000016180000}"/>
    <cellStyle name="Comma 2 10 5 2" xfId="12393" xr:uid="{00000000-0005-0000-0000-000017180000}"/>
    <cellStyle name="Comma 2 10 5 2 2" xfId="34149" xr:uid="{00000000-0005-0000-0000-000018180000}"/>
    <cellStyle name="Comma 2 10 5 3" xfId="11156" xr:uid="{00000000-0005-0000-0000-000019180000}"/>
    <cellStyle name="Comma 2 10 5 3 2" xfId="32915" xr:uid="{00000000-0005-0000-0000-00001A180000}"/>
    <cellStyle name="Comma 2 10 5 4" xfId="31403" xr:uid="{00000000-0005-0000-0000-00001B180000}"/>
    <cellStyle name="Comma 2 10 6" xfId="7405" xr:uid="{00000000-0005-0000-0000-00001C180000}"/>
    <cellStyle name="Comma 2 10 6 2" xfId="12529" xr:uid="{00000000-0005-0000-0000-00001D180000}"/>
    <cellStyle name="Comma 2 10 6 2 2" xfId="34284" xr:uid="{00000000-0005-0000-0000-00001E180000}"/>
    <cellStyle name="Comma 2 10 6 3" xfId="11292" xr:uid="{00000000-0005-0000-0000-00001F180000}"/>
    <cellStyle name="Comma 2 10 6 3 2" xfId="33050" xr:uid="{00000000-0005-0000-0000-000020180000}"/>
    <cellStyle name="Comma 2 10 6 4" xfId="31625" xr:uid="{00000000-0005-0000-0000-000021180000}"/>
    <cellStyle name="Comma 2 10 7" xfId="7767" xr:uid="{00000000-0005-0000-0000-000022180000}"/>
    <cellStyle name="Comma 2 10 7 2" xfId="12609" xr:uid="{00000000-0005-0000-0000-000023180000}"/>
    <cellStyle name="Comma 2 10 7 2 2" xfId="34364" xr:uid="{00000000-0005-0000-0000-000024180000}"/>
    <cellStyle name="Comma 2 10 7 3" xfId="11372" xr:uid="{00000000-0005-0000-0000-000025180000}"/>
    <cellStyle name="Comma 2 10 7 3 2" xfId="33130" xr:uid="{00000000-0005-0000-0000-000026180000}"/>
    <cellStyle name="Comma 2 10 7 4" xfId="31747" xr:uid="{00000000-0005-0000-0000-000027180000}"/>
    <cellStyle name="Comma 2 10 8" xfId="8381" xr:uid="{00000000-0005-0000-0000-000028180000}"/>
    <cellStyle name="Comma 2 10 8 2" xfId="12731" xr:uid="{00000000-0005-0000-0000-000029180000}"/>
    <cellStyle name="Comma 2 10 8 2 2" xfId="34486" xr:uid="{00000000-0005-0000-0000-00002A180000}"/>
    <cellStyle name="Comma 2 10 8 3" xfId="11494" xr:uid="{00000000-0005-0000-0000-00002B180000}"/>
    <cellStyle name="Comma 2 10 8 3 2" xfId="33252" xr:uid="{00000000-0005-0000-0000-00002C180000}"/>
    <cellStyle name="Comma 2 10 8 4" xfId="31953" xr:uid="{00000000-0005-0000-0000-00002D180000}"/>
    <cellStyle name="Comma 2 10 9" xfId="11687" xr:uid="{00000000-0005-0000-0000-00002E180000}"/>
    <cellStyle name="Comma 2 10 9 2" xfId="33445" xr:uid="{00000000-0005-0000-0000-00002F180000}"/>
    <cellStyle name="Comma 2 100" xfId="4113" xr:uid="{00000000-0005-0000-0000-000030180000}"/>
    <cellStyle name="Comma 2 100 2" xfId="12030" xr:uid="{00000000-0005-0000-0000-000031180000}"/>
    <cellStyle name="Comma 2 100 2 2" xfId="33786" xr:uid="{00000000-0005-0000-0000-000032180000}"/>
    <cellStyle name="Comma 2 100 3" xfId="10792" xr:uid="{00000000-0005-0000-0000-000033180000}"/>
    <cellStyle name="Comma 2 100 3 2" xfId="32551" xr:uid="{00000000-0005-0000-0000-000034180000}"/>
    <cellStyle name="Comma 2 100 4" xfId="30995" xr:uid="{00000000-0005-0000-0000-000035180000}"/>
    <cellStyle name="Comma 2 101" xfId="4114" xr:uid="{00000000-0005-0000-0000-000036180000}"/>
    <cellStyle name="Comma 2 101 2" xfId="12031" xr:uid="{00000000-0005-0000-0000-000037180000}"/>
    <cellStyle name="Comma 2 101 2 2" xfId="33787" xr:uid="{00000000-0005-0000-0000-000038180000}"/>
    <cellStyle name="Comma 2 101 3" xfId="10793" xr:uid="{00000000-0005-0000-0000-000039180000}"/>
    <cellStyle name="Comma 2 101 3 2" xfId="32552" xr:uid="{00000000-0005-0000-0000-00003A180000}"/>
    <cellStyle name="Comma 2 101 4" xfId="30996" xr:uid="{00000000-0005-0000-0000-00003B180000}"/>
    <cellStyle name="Comma 2 102" xfId="4115" xr:uid="{00000000-0005-0000-0000-00003C180000}"/>
    <cellStyle name="Comma 2 102 2" xfId="12032" xr:uid="{00000000-0005-0000-0000-00003D180000}"/>
    <cellStyle name="Comma 2 102 2 2" xfId="33788" xr:uid="{00000000-0005-0000-0000-00003E180000}"/>
    <cellStyle name="Comma 2 102 3" xfId="10794" xr:uid="{00000000-0005-0000-0000-00003F180000}"/>
    <cellStyle name="Comma 2 102 3 2" xfId="32553" xr:uid="{00000000-0005-0000-0000-000040180000}"/>
    <cellStyle name="Comma 2 102 4" xfId="30997" xr:uid="{00000000-0005-0000-0000-000041180000}"/>
    <cellStyle name="Comma 2 103" xfId="4116" xr:uid="{00000000-0005-0000-0000-000042180000}"/>
    <cellStyle name="Comma 2 103 2" xfId="12033" xr:uid="{00000000-0005-0000-0000-000043180000}"/>
    <cellStyle name="Comma 2 103 2 2" xfId="33789" xr:uid="{00000000-0005-0000-0000-000044180000}"/>
    <cellStyle name="Comma 2 103 3" xfId="10795" xr:uid="{00000000-0005-0000-0000-000045180000}"/>
    <cellStyle name="Comma 2 103 3 2" xfId="32554" xr:uid="{00000000-0005-0000-0000-000046180000}"/>
    <cellStyle name="Comma 2 103 4" xfId="30998" xr:uid="{00000000-0005-0000-0000-000047180000}"/>
    <cellStyle name="Comma 2 104" xfId="4117" xr:uid="{00000000-0005-0000-0000-000048180000}"/>
    <cellStyle name="Comma 2 104 2" xfId="12034" xr:uid="{00000000-0005-0000-0000-000049180000}"/>
    <cellStyle name="Comma 2 104 2 2" xfId="33790" xr:uid="{00000000-0005-0000-0000-00004A180000}"/>
    <cellStyle name="Comma 2 104 3" xfId="10796" xr:uid="{00000000-0005-0000-0000-00004B180000}"/>
    <cellStyle name="Comma 2 104 3 2" xfId="32555" xr:uid="{00000000-0005-0000-0000-00004C180000}"/>
    <cellStyle name="Comma 2 104 4" xfId="30999" xr:uid="{00000000-0005-0000-0000-00004D180000}"/>
    <cellStyle name="Comma 2 105" xfId="4118" xr:uid="{00000000-0005-0000-0000-00004E180000}"/>
    <cellStyle name="Comma 2 105 2" xfId="12035" xr:uid="{00000000-0005-0000-0000-00004F180000}"/>
    <cellStyle name="Comma 2 105 2 2" xfId="33791" xr:uid="{00000000-0005-0000-0000-000050180000}"/>
    <cellStyle name="Comma 2 105 3" xfId="10797" xr:uid="{00000000-0005-0000-0000-000051180000}"/>
    <cellStyle name="Comma 2 105 3 2" xfId="32556" xr:uid="{00000000-0005-0000-0000-000052180000}"/>
    <cellStyle name="Comma 2 105 4" xfId="31000" xr:uid="{00000000-0005-0000-0000-000053180000}"/>
    <cellStyle name="Comma 2 106" xfId="4119" xr:uid="{00000000-0005-0000-0000-000054180000}"/>
    <cellStyle name="Comma 2 106 2" xfId="12036" xr:uid="{00000000-0005-0000-0000-000055180000}"/>
    <cellStyle name="Comma 2 106 2 2" xfId="33792" xr:uid="{00000000-0005-0000-0000-000056180000}"/>
    <cellStyle name="Comma 2 106 3" xfId="10798" xr:uid="{00000000-0005-0000-0000-000057180000}"/>
    <cellStyle name="Comma 2 106 3 2" xfId="32557" xr:uid="{00000000-0005-0000-0000-000058180000}"/>
    <cellStyle name="Comma 2 106 4" xfId="31001" xr:uid="{00000000-0005-0000-0000-000059180000}"/>
    <cellStyle name="Comma 2 107" xfId="4120" xr:uid="{00000000-0005-0000-0000-00005A180000}"/>
    <cellStyle name="Comma 2 107 2" xfId="12037" xr:uid="{00000000-0005-0000-0000-00005B180000}"/>
    <cellStyle name="Comma 2 107 2 2" xfId="33793" xr:uid="{00000000-0005-0000-0000-00005C180000}"/>
    <cellStyle name="Comma 2 107 3" xfId="10799" xr:uid="{00000000-0005-0000-0000-00005D180000}"/>
    <cellStyle name="Comma 2 107 3 2" xfId="32558" xr:uid="{00000000-0005-0000-0000-00005E180000}"/>
    <cellStyle name="Comma 2 107 4" xfId="31002" xr:uid="{00000000-0005-0000-0000-00005F180000}"/>
    <cellStyle name="Comma 2 108" xfId="4121" xr:uid="{00000000-0005-0000-0000-000060180000}"/>
    <cellStyle name="Comma 2 108 2" xfId="12038" xr:uid="{00000000-0005-0000-0000-000061180000}"/>
    <cellStyle name="Comma 2 108 2 2" xfId="33794" xr:uid="{00000000-0005-0000-0000-000062180000}"/>
    <cellStyle name="Comma 2 108 3" xfId="10800" xr:uid="{00000000-0005-0000-0000-000063180000}"/>
    <cellStyle name="Comma 2 108 3 2" xfId="32559" xr:uid="{00000000-0005-0000-0000-000064180000}"/>
    <cellStyle name="Comma 2 108 4" xfId="31003" xr:uid="{00000000-0005-0000-0000-000065180000}"/>
    <cellStyle name="Comma 2 109" xfId="4122" xr:uid="{00000000-0005-0000-0000-000066180000}"/>
    <cellStyle name="Comma 2 109 2" xfId="12039" xr:uid="{00000000-0005-0000-0000-000067180000}"/>
    <cellStyle name="Comma 2 109 2 2" xfId="33795" xr:uid="{00000000-0005-0000-0000-000068180000}"/>
    <cellStyle name="Comma 2 109 3" xfId="10801" xr:uid="{00000000-0005-0000-0000-000069180000}"/>
    <cellStyle name="Comma 2 109 3 2" xfId="32560" xr:uid="{00000000-0005-0000-0000-00006A180000}"/>
    <cellStyle name="Comma 2 109 4" xfId="31004"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0" xr:uid="{00000000-0005-0000-0000-00006F180000}"/>
    <cellStyle name="Comma 2 11 2 3" xfId="10544" xr:uid="{00000000-0005-0000-0000-000070180000}"/>
    <cellStyle name="Comma 2 11 2 3 2" xfId="32305" xr:uid="{00000000-0005-0000-0000-000071180000}"/>
    <cellStyle name="Comma 2 11 2 4" xfId="30748" xr:uid="{00000000-0005-0000-0000-000072180000}"/>
    <cellStyle name="Comma 2 11 3" xfId="3888" xr:uid="{00000000-0005-0000-0000-000073180000}"/>
    <cellStyle name="Comma 2 11 3 2" xfId="11891" xr:uid="{00000000-0005-0000-0000-000074180000}"/>
    <cellStyle name="Comma 2 11 3 2 2" xfId="33648" xr:uid="{00000000-0005-0000-0000-000075180000}"/>
    <cellStyle name="Comma 2 11 3 3" xfId="10653" xr:uid="{00000000-0005-0000-0000-000076180000}"/>
    <cellStyle name="Comma 2 11 3 3 2" xfId="32413" xr:uid="{00000000-0005-0000-0000-000077180000}"/>
    <cellStyle name="Comma 2 11 3 4" xfId="30857" xr:uid="{00000000-0005-0000-0000-000078180000}"/>
    <cellStyle name="Comma 2 11 4" xfId="11689" xr:uid="{00000000-0005-0000-0000-000079180000}"/>
    <cellStyle name="Comma 2 11 4 2" xfId="33447" xr:uid="{00000000-0005-0000-0000-00007A180000}"/>
    <cellStyle name="Comma 2 11 5" xfId="10449" xr:uid="{00000000-0005-0000-0000-00007B180000}"/>
    <cellStyle name="Comma 2 11 5 2" xfId="32210" xr:uid="{00000000-0005-0000-0000-00007C180000}"/>
    <cellStyle name="Comma 2 11 6" xfId="30652" xr:uid="{00000000-0005-0000-0000-00007D180000}"/>
    <cellStyle name="Comma 2 110" xfId="4123" xr:uid="{00000000-0005-0000-0000-00007E180000}"/>
    <cellStyle name="Comma 2 110 2" xfId="12040" xr:uid="{00000000-0005-0000-0000-00007F180000}"/>
    <cellStyle name="Comma 2 110 2 2" xfId="33796" xr:uid="{00000000-0005-0000-0000-000080180000}"/>
    <cellStyle name="Comma 2 110 3" xfId="10802" xr:uid="{00000000-0005-0000-0000-000081180000}"/>
    <cellStyle name="Comma 2 110 3 2" xfId="32561" xr:uid="{00000000-0005-0000-0000-000082180000}"/>
    <cellStyle name="Comma 2 110 4" xfId="31005" xr:uid="{00000000-0005-0000-0000-000083180000}"/>
    <cellStyle name="Comma 2 111" xfId="4124" xr:uid="{00000000-0005-0000-0000-000084180000}"/>
    <cellStyle name="Comma 2 111 2" xfId="12041" xr:uid="{00000000-0005-0000-0000-000085180000}"/>
    <cellStyle name="Comma 2 111 2 2" xfId="33797" xr:uid="{00000000-0005-0000-0000-000086180000}"/>
    <cellStyle name="Comma 2 111 3" xfId="10803" xr:uid="{00000000-0005-0000-0000-000087180000}"/>
    <cellStyle name="Comma 2 111 3 2" xfId="32562" xr:uid="{00000000-0005-0000-0000-000088180000}"/>
    <cellStyle name="Comma 2 111 4" xfId="31006" xr:uid="{00000000-0005-0000-0000-000089180000}"/>
    <cellStyle name="Comma 2 112" xfId="6400" xr:uid="{00000000-0005-0000-0000-00008A180000}"/>
    <cellStyle name="Comma 2 112 2" xfId="12279" xr:uid="{00000000-0005-0000-0000-00008B180000}"/>
    <cellStyle name="Comma 2 112 2 2" xfId="34035" xr:uid="{00000000-0005-0000-0000-00008C180000}"/>
    <cellStyle name="Comma 2 112 3" xfId="11042" xr:uid="{00000000-0005-0000-0000-00008D180000}"/>
    <cellStyle name="Comma 2 112 3 2" xfId="32801" xr:uid="{00000000-0005-0000-0000-00008E180000}"/>
    <cellStyle name="Comma 2 112 4" xfId="31286" xr:uid="{00000000-0005-0000-0000-00008F180000}"/>
    <cellStyle name="Comma 2 113" xfId="6935" xr:uid="{00000000-0005-0000-0000-000090180000}"/>
    <cellStyle name="Comma 2 113 2" xfId="12394" xr:uid="{00000000-0005-0000-0000-000091180000}"/>
    <cellStyle name="Comma 2 113 2 2" xfId="34150" xr:uid="{00000000-0005-0000-0000-000092180000}"/>
    <cellStyle name="Comma 2 113 3" xfId="11157" xr:uid="{00000000-0005-0000-0000-000093180000}"/>
    <cellStyle name="Comma 2 113 3 2" xfId="32916" xr:uid="{00000000-0005-0000-0000-000094180000}"/>
    <cellStyle name="Comma 2 113 4" xfId="31404"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6" xr:uid="{00000000-0005-0000-0000-000099180000}"/>
    <cellStyle name="Comma 2 114 2 3" xfId="11233" xr:uid="{00000000-0005-0000-0000-00009A180000}"/>
    <cellStyle name="Comma 2 114 2 3 2" xfId="32992" xr:uid="{00000000-0005-0000-0000-00009B180000}"/>
    <cellStyle name="Comma 2 114 2 4" xfId="31525" xr:uid="{00000000-0005-0000-0000-00009C180000}"/>
    <cellStyle name="Comma 2 114 3" xfId="7406" xr:uid="{00000000-0005-0000-0000-00009D180000}"/>
    <cellStyle name="Comma 2 114 3 2" xfId="12530" xr:uid="{00000000-0005-0000-0000-00009E180000}"/>
    <cellStyle name="Comma 2 114 3 2 2" xfId="34285" xr:uid="{00000000-0005-0000-0000-00009F180000}"/>
    <cellStyle name="Comma 2 114 3 3" xfId="11293" xr:uid="{00000000-0005-0000-0000-0000A0180000}"/>
    <cellStyle name="Comma 2 114 3 3 2" xfId="33051" xr:uid="{00000000-0005-0000-0000-0000A1180000}"/>
    <cellStyle name="Comma 2 114 3 4" xfId="31626"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7" xr:uid="{00000000-0005-0000-0000-0000A6180000}"/>
    <cellStyle name="Comma 2 115 2 3" xfId="11234" xr:uid="{00000000-0005-0000-0000-0000A7180000}"/>
    <cellStyle name="Comma 2 115 2 3 2" xfId="32993" xr:uid="{00000000-0005-0000-0000-0000A8180000}"/>
    <cellStyle name="Comma 2 115 2 4" xfId="31526" xr:uid="{00000000-0005-0000-0000-0000A9180000}"/>
    <cellStyle name="Comma 2 115 3" xfId="7407" xr:uid="{00000000-0005-0000-0000-0000AA180000}"/>
    <cellStyle name="Comma 2 115 3 2" xfId="12531" xr:uid="{00000000-0005-0000-0000-0000AB180000}"/>
    <cellStyle name="Comma 2 115 3 2 2" xfId="34286" xr:uid="{00000000-0005-0000-0000-0000AC180000}"/>
    <cellStyle name="Comma 2 115 3 3" xfId="11294" xr:uid="{00000000-0005-0000-0000-0000AD180000}"/>
    <cellStyle name="Comma 2 115 3 3 2" xfId="33052" xr:uid="{00000000-0005-0000-0000-0000AE180000}"/>
    <cellStyle name="Comma 2 115 3 4" xfId="31627"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8" xr:uid="{00000000-0005-0000-0000-0000B3180000}"/>
    <cellStyle name="Comma 2 116 2 3" xfId="11235" xr:uid="{00000000-0005-0000-0000-0000B4180000}"/>
    <cellStyle name="Comma 2 116 2 3 2" xfId="32994" xr:uid="{00000000-0005-0000-0000-0000B5180000}"/>
    <cellStyle name="Comma 2 116 2 4" xfId="31527" xr:uid="{00000000-0005-0000-0000-0000B6180000}"/>
    <cellStyle name="Comma 2 116 3" xfId="7408" xr:uid="{00000000-0005-0000-0000-0000B7180000}"/>
    <cellStyle name="Comma 2 116 3 2" xfId="12532" xr:uid="{00000000-0005-0000-0000-0000B8180000}"/>
    <cellStyle name="Comma 2 116 3 2 2" xfId="34287" xr:uid="{00000000-0005-0000-0000-0000B9180000}"/>
    <cellStyle name="Comma 2 116 3 3" xfId="11295" xr:uid="{00000000-0005-0000-0000-0000BA180000}"/>
    <cellStyle name="Comma 2 116 3 3 2" xfId="33053" xr:uid="{00000000-0005-0000-0000-0000BB180000}"/>
    <cellStyle name="Comma 2 116 3 4" xfId="31628" xr:uid="{00000000-0005-0000-0000-0000BC180000}"/>
    <cellStyle name="Comma 2 117" xfId="7173" xr:uid="{00000000-0005-0000-0000-0000BD180000}"/>
    <cellStyle name="Comma 2 117 2" xfId="12473" xr:uid="{00000000-0005-0000-0000-0000BE180000}"/>
    <cellStyle name="Comma 2 117 2 2" xfId="34229" xr:uid="{00000000-0005-0000-0000-0000BF180000}"/>
    <cellStyle name="Comma 2 117 3" xfId="11236" xr:uid="{00000000-0005-0000-0000-0000C0180000}"/>
    <cellStyle name="Comma 2 117 3 2" xfId="32995" xr:uid="{00000000-0005-0000-0000-0000C1180000}"/>
    <cellStyle name="Comma 2 117 4" xfId="31528" xr:uid="{00000000-0005-0000-0000-0000C2180000}"/>
    <cellStyle name="Comma 2 118" xfId="7174" xr:uid="{00000000-0005-0000-0000-0000C3180000}"/>
    <cellStyle name="Comma 2 118 2" xfId="12474" xr:uid="{00000000-0005-0000-0000-0000C4180000}"/>
    <cellStyle name="Comma 2 118 2 2" xfId="34230" xr:uid="{00000000-0005-0000-0000-0000C5180000}"/>
    <cellStyle name="Comma 2 118 3" xfId="11237" xr:uid="{00000000-0005-0000-0000-0000C6180000}"/>
    <cellStyle name="Comma 2 118 3 2" xfId="32996" xr:uid="{00000000-0005-0000-0000-0000C7180000}"/>
    <cellStyle name="Comma 2 118 4" xfId="31529" xr:uid="{00000000-0005-0000-0000-0000C8180000}"/>
    <cellStyle name="Comma 2 119" xfId="7175" xr:uid="{00000000-0005-0000-0000-0000C9180000}"/>
    <cellStyle name="Comma 2 119 2" xfId="12475" xr:uid="{00000000-0005-0000-0000-0000CA180000}"/>
    <cellStyle name="Comma 2 119 2 2" xfId="34231" xr:uid="{00000000-0005-0000-0000-0000CB180000}"/>
    <cellStyle name="Comma 2 119 3" xfId="11238" xr:uid="{00000000-0005-0000-0000-0000CC180000}"/>
    <cellStyle name="Comma 2 119 3 2" xfId="32997" xr:uid="{00000000-0005-0000-0000-0000CD180000}"/>
    <cellStyle name="Comma 2 119 4" xfId="31530"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1" xr:uid="{00000000-0005-0000-0000-0000D2180000}"/>
    <cellStyle name="Comma 2 12 2 3" xfId="10545" xr:uid="{00000000-0005-0000-0000-0000D3180000}"/>
    <cellStyle name="Comma 2 12 2 3 2" xfId="32306" xr:uid="{00000000-0005-0000-0000-0000D4180000}"/>
    <cellStyle name="Comma 2 12 2 4" xfId="30749" xr:uid="{00000000-0005-0000-0000-0000D5180000}"/>
    <cellStyle name="Comma 2 12 3" xfId="3889" xr:uid="{00000000-0005-0000-0000-0000D6180000}"/>
    <cellStyle name="Comma 2 12 3 2" xfId="11892" xr:uid="{00000000-0005-0000-0000-0000D7180000}"/>
    <cellStyle name="Comma 2 12 3 2 2" xfId="33649" xr:uid="{00000000-0005-0000-0000-0000D8180000}"/>
    <cellStyle name="Comma 2 12 3 3" xfId="10654" xr:uid="{00000000-0005-0000-0000-0000D9180000}"/>
    <cellStyle name="Comma 2 12 3 3 2" xfId="32414" xr:uid="{00000000-0005-0000-0000-0000DA180000}"/>
    <cellStyle name="Comma 2 12 3 4" xfId="30858" xr:uid="{00000000-0005-0000-0000-0000DB180000}"/>
    <cellStyle name="Comma 2 12 4" xfId="11690" xr:uid="{00000000-0005-0000-0000-0000DC180000}"/>
    <cellStyle name="Comma 2 12 4 2" xfId="33448" xr:uid="{00000000-0005-0000-0000-0000DD180000}"/>
    <cellStyle name="Comma 2 12 5" xfId="10450" xr:uid="{00000000-0005-0000-0000-0000DE180000}"/>
    <cellStyle name="Comma 2 12 5 2" xfId="32211" xr:uid="{00000000-0005-0000-0000-0000DF180000}"/>
    <cellStyle name="Comma 2 12 6" xfId="30653" xr:uid="{00000000-0005-0000-0000-0000E0180000}"/>
    <cellStyle name="Comma 2 120" xfId="7176" xr:uid="{00000000-0005-0000-0000-0000E1180000}"/>
    <cellStyle name="Comma 2 120 2" xfId="12476" xr:uid="{00000000-0005-0000-0000-0000E2180000}"/>
    <cellStyle name="Comma 2 120 2 2" xfId="34232" xr:uid="{00000000-0005-0000-0000-0000E3180000}"/>
    <cellStyle name="Comma 2 120 3" xfId="11239" xr:uid="{00000000-0005-0000-0000-0000E4180000}"/>
    <cellStyle name="Comma 2 120 3 2" xfId="32998" xr:uid="{00000000-0005-0000-0000-0000E5180000}"/>
    <cellStyle name="Comma 2 120 4" xfId="31531" xr:uid="{00000000-0005-0000-0000-0000E6180000}"/>
    <cellStyle name="Comma 2 121" xfId="7404" xr:uid="{00000000-0005-0000-0000-0000E7180000}"/>
    <cellStyle name="Comma 2 121 2" xfId="12528" xr:uid="{00000000-0005-0000-0000-0000E8180000}"/>
    <cellStyle name="Comma 2 121 2 2" xfId="34283" xr:uid="{00000000-0005-0000-0000-0000E9180000}"/>
    <cellStyle name="Comma 2 121 3" xfId="11291" xr:uid="{00000000-0005-0000-0000-0000EA180000}"/>
    <cellStyle name="Comma 2 121 3 2" xfId="33049" xr:uid="{00000000-0005-0000-0000-0000EB180000}"/>
    <cellStyle name="Comma 2 121 4" xfId="31624" xr:uid="{00000000-0005-0000-0000-0000EC180000}"/>
    <cellStyle name="Comma 2 122" xfId="10004" xr:uid="{00000000-0005-0000-0000-0000ED180000}"/>
    <cellStyle name="Comma 2 123" xfId="10379" xr:uid="{00000000-0005-0000-0000-0000EE180000}"/>
    <cellStyle name="Comma 2 124" xfId="18619" xr:uid="{00000000-0005-0000-0000-0000EF180000}"/>
    <cellStyle name="Comma 2 124 2" xfId="40271" xr:uid="{00000000-0005-0000-0000-0000F0180000}"/>
    <cellStyle name="Comma 2 125" xfId="18627" xr:uid="{00000000-0005-0000-0000-0000F1180000}"/>
    <cellStyle name="Comma 2 125 2" xfId="40274" xr:uid="{00000000-0005-0000-0000-0000F2180000}"/>
    <cellStyle name="Comma 2 126" xfId="18644" xr:uid="{00000000-0005-0000-0000-0000F3180000}"/>
    <cellStyle name="Comma 2 126 2" xfId="30598" xr:uid="{00000000-0005-0000-0000-0000F4180000}"/>
    <cellStyle name="Comma 2 126 3" xfId="52203" xr:uid="{00000000-0005-0000-0000-0000F5180000}"/>
    <cellStyle name="Comma 2 127" xfId="30649"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2" xr:uid="{00000000-0005-0000-0000-0000FA180000}"/>
    <cellStyle name="Comma 2 13 2 3" xfId="10546" xr:uid="{00000000-0005-0000-0000-0000FB180000}"/>
    <cellStyle name="Comma 2 13 2 3 2" xfId="32307" xr:uid="{00000000-0005-0000-0000-0000FC180000}"/>
    <cellStyle name="Comma 2 13 2 4" xfId="30750" xr:uid="{00000000-0005-0000-0000-0000FD180000}"/>
    <cellStyle name="Comma 2 13 3" xfId="3890" xr:uid="{00000000-0005-0000-0000-0000FE180000}"/>
    <cellStyle name="Comma 2 13 3 2" xfId="11893" xr:uid="{00000000-0005-0000-0000-0000FF180000}"/>
    <cellStyle name="Comma 2 13 3 2 2" xfId="33650" xr:uid="{00000000-0005-0000-0000-000000190000}"/>
    <cellStyle name="Comma 2 13 3 3" xfId="10655" xr:uid="{00000000-0005-0000-0000-000001190000}"/>
    <cellStyle name="Comma 2 13 3 3 2" xfId="32415" xr:uid="{00000000-0005-0000-0000-000002190000}"/>
    <cellStyle name="Comma 2 13 3 4" xfId="30859" xr:uid="{00000000-0005-0000-0000-000003190000}"/>
    <cellStyle name="Comma 2 13 4" xfId="11691" xr:uid="{00000000-0005-0000-0000-000004190000}"/>
    <cellStyle name="Comma 2 13 4 2" xfId="33449" xr:uid="{00000000-0005-0000-0000-000005190000}"/>
    <cellStyle name="Comma 2 13 5" xfId="10451" xr:uid="{00000000-0005-0000-0000-000006190000}"/>
    <cellStyle name="Comma 2 13 5 2" xfId="32212" xr:uid="{00000000-0005-0000-0000-000007190000}"/>
    <cellStyle name="Comma 2 13 6" xfId="30654"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3" xr:uid="{00000000-0005-0000-0000-00000C190000}"/>
    <cellStyle name="Comma 2 14 2 3" xfId="10547" xr:uid="{00000000-0005-0000-0000-00000D190000}"/>
    <cellStyle name="Comma 2 14 2 3 2" xfId="32308" xr:uid="{00000000-0005-0000-0000-00000E190000}"/>
    <cellStyle name="Comma 2 14 2 4" xfId="30751" xr:uid="{00000000-0005-0000-0000-00000F190000}"/>
    <cellStyle name="Comma 2 14 3" xfId="3891" xr:uid="{00000000-0005-0000-0000-000010190000}"/>
    <cellStyle name="Comma 2 14 3 2" xfId="11894" xr:uid="{00000000-0005-0000-0000-000011190000}"/>
    <cellStyle name="Comma 2 14 3 2 2" xfId="33651" xr:uid="{00000000-0005-0000-0000-000012190000}"/>
    <cellStyle name="Comma 2 14 3 3" xfId="10656" xr:uid="{00000000-0005-0000-0000-000013190000}"/>
    <cellStyle name="Comma 2 14 3 3 2" xfId="32416" xr:uid="{00000000-0005-0000-0000-000014190000}"/>
    <cellStyle name="Comma 2 14 3 4" xfId="30860" xr:uid="{00000000-0005-0000-0000-000015190000}"/>
    <cellStyle name="Comma 2 14 4" xfId="11692" xr:uid="{00000000-0005-0000-0000-000016190000}"/>
    <cellStyle name="Comma 2 14 4 2" xfId="33450" xr:uid="{00000000-0005-0000-0000-000017190000}"/>
    <cellStyle name="Comma 2 14 5" xfId="10452" xr:uid="{00000000-0005-0000-0000-000018190000}"/>
    <cellStyle name="Comma 2 14 5 2" xfId="32213" xr:uid="{00000000-0005-0000-0000-000019190000}"/>
    <cellStyle name="Comma 2 14 6" xfId="30655"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4" xr:uid="{00000000-0005-0000-0000-00001E190000}"/>
    <cellStyle name="Comma 2 15 2 3" xfId="10548" xr:uid="{00000000-0005-0000-0000-00001F190000}"/>
    <cellStyle name="Comma 2 15 2 3 2" xfId="32309" xr:uid="{00000000-0005-0000-0000-000020190000}"/>
    <cellStyle name="Comma 2 15 2 4" xfId="30752" xr:uid="{00000000-0005-0000-0000-000021190000}"/>
    <cellStyle name="Comma 2 15 3" xfId="3892" xr:uid="{00000000-0005-0000-0000-000022190000}"/>
    <cellStyle name="Comma 2 15 3 2" xfId="11895" xr:uid="{00000000-0005-0000-0000-000023190000}"/>
    <cellStyle name="Comma 2 15 3 2 2" xfId="33652" xr:uid="{00000000-0005-0000-0000-000024190000}"/>
    <cellStyle name="Comma 2 15 3 3" xfId="10657" xr:uid="{00000000-0005-0000-0000-000025190000}"/>
    <cellStyle name="Comma 2 15 3 3 2" xfId="32417" xr:uid="{00000000-0005-0000-0000-000026190000}"/>
    <cellStyle name="Comma 2 15 3 4" xfId="30861" xr:uid="{00000000-0005-0000-0000-000027190000}"/>
    <cellStyle name="Comma 2 15 4" xfId="11693" xr:uid="{00000000-0005-0000-0000-000028190000}"/>
    <cellStyle name="Comma 2 15 4 2" xfId="33451" xr:uid="{00000000-0005-0000-0000-000029190000}"/>
    <cellStyle name="Comma 2 15 5" xfId="10453" xr:uid="{00000000-0005-0000-0000-00002A190000}"/>
    <cellStyle name="Comma 2 15 5 2" xfId="32214" xr:uid="{00000000-0005-0000-0000-00002B190000}"/>
    <cellStyle name="Comma 2 15 6" xfId="30656"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5" xr:uid="{00000000-0005-0000-0000-000030190000}"/>
    <cellStyle name="Comma 2 16 2 3" xfId="10549" xr:uid="{00000000-0005-0000-0000-000031190000}"/>
    <cellStyle name="Comma 2 16 2 3 2" xfId="32310" xr:uid="{00000000-0005-0000-0000-000032190000}"/>
    <cellStyle name="Comma 2 16 2 4" xfId="30753" xr:uid="{00000000-0005-0000-0000-000033190000}"/>
    <cellStyle name="Comma 2 16 3" xfId="3893" xr:uid="{00000000-0005-0000-0000-000034190000}"/>
    <cellStyle name="Comma 2 16 3 2" xfId="11896" xr:uid="{00000000-0005-0000-0000-000035190000}"/>
    <cellStyle name="Comma 2 16 3 2 2" xfId="33653" xr:uid="{00000000-0005-0000-0000-000036190000}"/>
    <cellStyle name="Comma 2 16 3 3" xfId="10658" xr:uid="{00000000-0005-0000-0000-000037190000}"/>
    <cellStyle name="Comma 2 16 3 3 2" xfId="32418" xr:uid="{00000000-0005-0000-0000-000038190000}"/>
    <cellStyle name="Comma 2 16 3 4" xfId="30862" xr:uid="{00000000-0005-0000-0000-000039190000}"/>
    <cellStyle name="Comma 2 16 4" xfId="11694" xr:uid="{00000000-0005-0000-0000-00003A190000}"/>
    <cellStyle name="Comma 2 16 4 2" xfId="33452" xr:uid="{00000000-0005-0000-0000-00003B190000}"/>
    <cellStyle name="Comma 2 16 5" xfId="10454" xr:uid="{00000000-0005-0000-0000-00003C190000}"/>
    <cellStyle name="Comma 2 16 5 2" xfId="32215" xr:uid="{00000000-0005-0000-0000-00003D190000}"/>
    <cellStyle name="Comma 2 16 6" xfId="30657"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6" xr:uid="{00000000-0005-0000-0000-000042190000}"/>
    <cellStyle name="Comma 2 17 2 3" xfId="10550" xr:uid="{00000000-0005-0000-0000-000043190000}"/>
    <cellStyle name="Comma 2 17 2 3 2" xfId="32311" xr:uid="{00000000-0005-0000-0000-000044190000}"/>
    <cellStyle name="Comma 2 17 2 4" xfId="30754" xr:uid="{00000000-0005-0000-0000-000045190000}"/>
    <cellStyle name="Comma 2 17 3" xfId="3894" xr:uid="{00000000-0005-0000-0000-000046190000}"/>
    <cellStyle name="Comma 2 17 3 2" xfId="11897" xr:uid="{00000000-0005-0000-0000-000047190000}"/>
    <cellStyle name="Comma 2 17 3 2 2" xfId="33654" xr:uid="{00000000-0005-0000-0000-000048190000}"/>
    <cellStyle name="Comma 2 17 3 3" xfId="10659" xr:uid="{00000000-0005-0000-0000-000049190000}"/>
    <cellStyle name="Comma 2 17 3 3 2" xfId="32419" xr:uid="{00000000-0005-0000-0000-00004A190000}"/>
    <cellStyle name="Comma 2 17 3 4" xfId="30863" xr:uid="{00000000-0005-0000-0000-00004B190000}"/>
    <cellStyle name="Comma 2 17 4" xfId="11695" xr:uid="{00000000-0005-0000-0000-00004C190000}"/>
    <cellStyle name="Comma 2 17 4 2" xfId="33453" xr:uid="{00000000-0005-0000-0000-00004D190000}"/>
    <cellStyle name="Comma 2 17 5" xfId="10455" xr:uid="{00000000-0005-0000-0000-00004E190000}"/>
    <cellStyle name="Comma 2 17 5 2" xfId="32216" xr:uid="{00000000-0005-0000-0000-00004F190000}"/>
    <cellStyle name="Comma 2 17 6" xfId="30658"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8" xr:uid="{00000000-0005-0000-0000-000054190000}"/>
    <cellStyle name="Comma 2 18 10 3" xfId="11296" xr:uid="{00000000-0005-0000-0000-000055190000}"/>
    <cellStyle name="Comma 2 18 10 3 2" xfId="33054" xr:uid="{00000000-0005-0000-0000-000056190000}"/>
    <cellStyle name="Comma 2 18 10 4" xfId="31629" xr:uid="{00000000-0005-0000-0000-000057190000}"/>
    <cellStyle name="Comma 2 18 11" xfId="7770" xr:uid="{00000000-0005-0000-0000-000058190000}"/>
    <cellStyle name="Comma 2 18 11 2" xfId="12610" xr:uid="{00000000-0005-0000-0000-000059190000}"/>
    <cellStyle name="Comma 2 18 11 2 2" xfId="34365" xr:uid="{00000000-0005-0000-0000-00005A190000}"/>
    <cellStyle name="Comma 2 18 11 3" xfId="11373" xr:uid="{00000000-0005-0000-0000-00005B190000}"/>
    <cellStyle name="Comma 2 18 11 3 2" xfId="33131" xr:uid="{00000000-0005-0000-0000-00005C190000}"/>
    <cellStyle name="Comma 2 18 11 4" xfId="31748" xr:uid="{00000000-0005-0000-0000-00005D190000}"/>
    <cellStyle name="Comma 2 18 12" xfId="8380" xr:uid="{00000000-0005-0000-0000-00005E190000}"/>
    <cellStyle name="Comma 2 18 12 2" xfId="12730" xr:uid="{00000000-0005-0000-0000-00005F190000}"/>
    <cellStyle name="Comma 2 18 12 2 2" xfId="34485" xr:uid="{00000000-0005-0000-0000-000060190000}"/>
    <cellStyle name="Comma 2 18 12 3" xfId="11493" xr:uid="{00000000-0005-0000-0000-000061190000}"/>
    <cellStyle name="Comma 2 18 12 3 2" xfId="33251" xr:uid="{00000000-0005-0000-0000-000062190000}"/>
    <cellStyle name="Comma 2 18 12 4" xfId="31952" xr:uid="{00000000-0005-0000-0000-000063190000}"/>
    <cellStyle name="Comma 2 18 13" xfId="10380" xr:uid="{00000000-0005-0000-0000-000064190000}"/>
    <cellStyle name="Comma 2 18 14" xfId="11789" xr:uid="{00000000-0005-0000-0000-000065190000}"/>
    <cellStyle name="Comma 2 18 14 2" xfId="33547" xr:uid="{00000000-0005-0000-0000-000066190000}"/>
    <cellStyle name="Comma 2 18 15" xfId="10551" xr:uid="{00000000-0005-0000-0000-000067190000}"/>
    <cellStyle name="Comma 2 18 15 2" xfId="32312" xr:uid="{00000000-0005-0000-0000-000068190000}"/>
    <cellStyle name="Comma 2 18 16" xfId="15565" xr:uid="{00000000-0005-0000-0000-000069190000}"/>
    <cellStyle name="Comma 2 18 16 2" xfId="37267" xr:uid="{00000000-0005-0000-0000-00006A190000}"/>
    <cellStyle name="Comma 2 18 17" xfId="30755" xr:uid="{00000000-0005-0000-0000-00006B190000}"/>
    <cellStyle name="Comma 2 18 2" xfId="3402" xr:uid="{00000000-0005-0000-0000-00006C190000}"/>
    <cellStyle name="Comma 2 18 2 2" xfId="11790" xr:uid="{00000000-0005-0000-0000-00006D190000}"/>
    <cellStyle name="Comma 2 18 2 2 2" xfId="33548" xr:uid="{00000000-0005-0000-0000-00006E190000}"/>
    <cellStyle name="Comma 2 18 2 3" xfId="10552" xr:uid="{00000000-0005-0000-0000-00006F190000}"/>
    <cellStyle name="Comma 2 18 2 3 2" xfId="32313" xr:uid="{00000000-0005-0000-0000-000070190000}"/>
    <cellStyle name="Comma 2 18 2 4" xfId="30756" xr:uid="{00000000-0005-0000-0000-000071190000}"/>
    <cellStyle name="Comma 2 18 3" xfId="3895" xr:uid="{00000000-0005-0000-0000-000072190000}"/>
    <cellStyle name="Comma 2 18 3 2" xfId="11898" xr:uid="{00000000-0005-0000-0000-000073190000}"/>
    <cellStyle name="Comma 2 18 3 2 2" xfId="33655" xr:uid="{00000000-0005-0000-0000-000074190000}"/>
    <cellStyle name="Comma 2 18 3 3" xfId="10660" xr:uid="{00000000-0005-0000-0000-000075190000}"/>
    <cellStyle name="Comma 2 18 3 3 2" xfId="32420" xr:uid="{00000000-0005-0000-0000-000076190000}"/>
    <cellStyle name="Comma 2 18 3 4" xfId="30864" xr:uid="{00000000-0005-0000-0000-000077190000}"/>
    <cellStyle name="Comma 2 18 4" xfId="4125" xr:uid="{00000000-0005-0000-0000-000078190000}"/>
    <cellStyle name="Comma 2 18 4 2" xfId="12042" xr:uid="{00000000-0005-0000-0000-000079190000}"/>
    <cellStyle name="Comma 2 18 4 2 2" xfId="33798" xr:uid="{00000000-0005-0000-0000-00007A190000}"/>
    <cellStyle name="Comma 2 18 4 3" xfId="10804" xr:uid="{00000000-0005-0000-0000-00007B190000}"/>
    <cellStyle name="Comma 2 18 4 3 2" xfId="32563" xr:uid="{00000000-0005-0000-0000-00007C190000}"/>
    <cellStyle name="Comma 2 18 4 4" xfId="31007" xr:uid="{00000000-0005-0000-0000-00007D190000}"/>
    <cellStyle name="Comma 2 18 5" xfId="6402" xr:uid="{00000000-0005-0000-0000-00007E190000}"/>
    <cellStyle name="Comma 2 18 5 2" xfId="12281" xr:uid="{00000000-0005-0000-0000-00007F190000}"/>
    <cellStyle name="Comma 2 18 5 2 2" xfId="34037" xr:uid="{00000000-0005-0000-0000-000080190000}"/>
    <cellStyle name="Comma 2 18 5 3" xfId="11044" xr:uid="{00000000-0005-0000-0000-000081190000}"/>
    <cellStyle name="Comma 2 18 5 3 2" xfId="32803" xr:uid="{00000000-0005-0000-0000-000082190000}"/>
    <cellStyle name="Comma 2 18 5 4" xfId="31288" xr:uid="{00000000-0005-0000-0000-000083190000}"/>
    <cellStyle name="Comma 2 18 6" xfId="6931" xr:uid="{00000000-0005-0000-0000-000084190000}"/>
    <cellStyle name="Comma 2 18 6 2" xfId="12392" xr:uid="{00000000-0005-0000-0000-000085190000}"/>
    <cellStyle name="Comma 2 18 6 2 2" xfId="34148" xr:uid="{00000000-0005-0000-0000-000086190000}"/>
    <cellStyle name="Comma 2 18 6 3" xfId="11155" xr:uid="{00000000-0005-0000-0000-000087190000}"/>
    <cellStyle name="Comma 2 18 6 3 2" xfId="32914" xr:uid="{00000000-0005-0000-0000-000088190000}"/>
    <cellStyle name="Comma 2 18 6 4" xfId="31402"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4" xr:uid="{00000000-0005-0000-0000-000090190000}"/>
    <cellStyle name="Comma 2 19 10 3" xfId="11492" xr:uid="{00000000-0005-0000-0000-000091190000}"/>
    <cellStyle name="Comma 2 19 10 3 2" xfId="33250" xr:uid="{00000000-0005-0000-0000-000092190000}"/>
    <cellStyle name="Comma 2 19 10 4" xfId="31951" xr:uid="{00000000-0005-0000-0000-000093190000}"/>
    <cellStyle name="Comma 2 19 11" xfId="10381" xr:uid="{00000000-0005-0000-0000-000094190000}"/>
    <cellStyle name="Comma 2 19 12" xfId="11791" xr:uid="{00000000-0005-0000-0000-000095190000}"/>
    <cellStyle name="Comma 2 19 12 2" xfId="33549" xr:uid="{00000000-0005-0000-0000-000096190000}"/>
    <cellStyle name="Comma 2 19 13" xfId="10553" xr:uid="{00000000-0005-0000-0000-000097190000}"/>
    <cellStyle name="Comma 2 19 13 2" xfId="32314" xr:uid="{00000000-0005-0000-0000-000098190000}"/>
    <cellStyle name="Comma 2 19 14" xfId="15566" xr:uid="{00000000-0005-0000-0000-000099190000}"/>
    <cellStyle name="Comma 2 19 14 2" xfId="37268" xr:uid="{00000000-0005-0000-0000-00009A190000}"/>
    <cellStyle name="Comma 2 19 15" xfId="30757" xr:uid="{00000000-0005-0000-0000-00009B190000}"/>
    <cellStyle name="Comma 2 19 2" xfId="4126" xr:uid="{00000000-0005-0000-0000-00009C190000}"/>
    <cellStyle name="Comma 2 19 2 2" xfId="12043" xr:uid="{00000000-0005-0000-0000-00009D190000}"/>
    <cellStyle name="Comma 2 19 2 2 2" xfId="33799" xr:uid="{00000000-0005-0000-0000-00009E190000}"/>
    <cellStyle name="Comma 2 19 2 3" xfId="10805" xr:uid="{00000000-0005-0000-0000-00009F190000}"/>
    <cellStyle name="Comma 2 19 2 3 2" xfId="32564" xr:uid="{00000000-0005-0000-0000-0000A0190000}"/>
    <cellStyle name="Comma 2 19 2 4" xfId="31008" xr:uid="{00000000-0005-0000-0000-0000A1190000}"/>
    <cellStyle name="Comma 2 19 3" xfId="6403" xr:uid="{00000000-0005-0000-0000-0000A2190000}"/>
    <cellStyle name="Comma 2 19 3 2" xfId="12282" xr:uid="{00000000-0005-0000-0000-0000A3190000}"/>
    <cellStyle name="Comma 2 19 3 2 2" xfId="34038" xr:uid="{00000000-0005-0000-0000-0000A4190000}"/>
    <cellStyle name="Comma 2 19 3 3" xfId="11045" xr:uid="{00000000-0005-0000-0000-0000A5190000}"/>
    <cellStyle name="Comma 2 19 3 3 2" xfId="32804" xr:uid="{00000000-0005-0000-0000-0000A6190000}"/>
    <cellStyle name="Comma 2 19 3 4" xfId="31289" xr:uid="{00000000-0005-0000-0000-0000A7190000}"/>
    <cellStyle name="Comma 2 19 4" xfId="6930" xr:uid="{00000000-0005-0000-0000-0000A8190000}"/>
    <cellStyle name="Comma 2 19 4 2" xfId="12391" xr:uid="{00000000-0005-0000-0000-0000A9190000}"/>
    <cellStyle name="Comma 2 19 4 2 2" xfId="34147" xr:uid="{00000000-0005-0000-0000-0000AA190000}"/>
    <cellStyle name="Comma 2 19 4 3" xfId="11154" xr:uid="{00000000-0005-0000-0000-0000AB190000}"/>
    <cellStyle name="Comma 2 19 4 3 2" xfId="32913" xr:uid="{00000000-0005-0000-0000-0000AC190000}"/>
    <cellStyle name="Comma 2 19 4 4" xfId="31401"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89" xr:uid="{00000000-0005-0000-0000-0000B3190000}"/>
    <cellStyle name="Comma 2 19 8 3" xfId="11297" xr:uid="{00000000-0005-0000-0000-0000B4190000}"/>
    <cellStyle name="Comma 2 19 8 3 2" xfId="33055" xr:uid="{00000000-0005-0000-0000-0000B5190000}"/>
    <cellStyle name="Comma 2 19 8 4" xfId="31630" xr:uid="{00000000-0005-0000-0000-0000B6190000}"/>
    <cellStyle name="Comma 2 19 9" xfId="7771" xr:uid="{00000000-0005-0000-0000-0000B7190000}"/>
    <cellStyle name="Comma 2 19 9 2" xfId="12611" xr:uid="{00000000-0005-0000-0000-0000B8190000}"/>
    <cellStyle name="Comma 2 19 9 2 2" xfId="34366" xr:uid="{00000000-0005-0000-0000-0000B9190000}"/>
    <cellStyle name="Comma 2 19 9 3" xfId="11374" xr:uid="{00000000-0005-0000-0000-0000BA190000}"/>
    <cellStyle name="Comma 2 19 9 3 2" xfId="33132" xr:uid="{00000000-0005-0000-0000-0000BB190000}"/>
    <cellStyle name="Comma 2 19 9 4" xfId="31749"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0" xr:uid="{00000000-0005-0000-0000-0000C1190000}"/>
    <cellStyle name="Comma 2 2 10 2 3" xfId="11568" xr:uid="{00000000-0005-0000-0000-0000C2190000}"/>
    <cellStyle name="Comma 2 2 10 2 3 2" xfId="33326" xr:uid="{00000000-0005-0000-0000-0000C3190000}"/>
    <cellStyle name="Comma 2 2 10 2 4" xfId="32072" xr:uid="{00000000-0005-0000-0000-0000C4190000}"/>
    <cellStyle name="Comma 2 2 10 3" xfId="11792" xr:uid="{00000000-0005-0000-0000-0000C5190000}"/>
    <cellStyle name="Comma 2 2 10 3 2" xfId="33550" xr:uid="{00000000-0005-0000-0000-0000C6190000}"/>
    <cellStyle name="Comma 2 2 10 4" xfId="10554" xr:uid="{00000000-0005-0000-0000-0000C7190000}"/>
    <cellStyle name="Comma 2 2 10 4 2" xfId="32315" xr:uid="{00000000-0005-0000-0000-0000C8190000}"/>
    <cellStyle name="Comma 2 2 10 5" xfId="30758" xr:uid="{00000000-0005-0000-0000-0000C9190000}"/>
    <cellStyle name="Comma 2 2 11" xfId="3405" xr:uid="{00000000-0005-0000-0000-0000CA190000}"/>
    <cellStyle name="Comma 2 2 11 2" xfId="11793" xr:uid="{00000000-0005-0000-0000-0000CB190000}"/>
    <cellStyle name="Comma 2 2 11 2 2" xfId="33551" xr:uid="{00000000-0005-0000-0000-0000CC190000}"/>
    <cellStyle name="Comma 2 2 11 3" xfId="10555" xr:uid="{00000000-0005-0000-0000-0000CD190000}"/>
    <cellStyle name="Comma 2 2 11 3 2" xfId="32316" xr:uid="{00000000-0005-0000-0000-0000CE190000}"/>
    <cellStyle name="Comma 2 2 11 4" xfId="30759" xr:uid="{00000000-0005-0000-0000-0000CF190000}"/>
    <cellStyle name="Comma 2 2 12" xfId="3406" xr:uid="{00000000-0005-0000-0000-0000D0190000}"/>
    <cellStyle name="Comma 2 2 12 2" xfId="11794" xr:uid="{00000000-0005-0000-0000-0000D1190000}"/>
    <cellStyle name="Comma 2 2 12 2 2" xfId="33552" xr:uid="{00000000-0005-0000-0000-0000D2190000}"/>
    <cellStyle name="Comma 2 2 12 3" xfId="10556" xr:uid="{00000000-0005-0000-0000-0000D3190000}"/>
    <cellStyle name="Comma 2 2 12 3 2" xfId="32317" xr:uid="{00000000-0005-0000-0000-0000D4190000}"/>
    <cellStyle name="Comma 2 2 12 4" xfId="30760" xr:uid="{00000000-0005-0000-0000-0000D5190000}"/>
    <cellStyle name="Comma 2 2 13" xfId="3407" xr:uid="{00000000-0005-0000-0000-0000D6190000}"/>
    <cellStyle name="Comma 2 2 13 2" xfId="11795" xr:uid="{00000000-0005-0000-0000-0000D7190000}"/>
    <cellStyle name="Comma 2 2 13 2 2" xfId="33553" xr:uid="{00000000-0005-0000-0000-0000D8190000}"/>
    <cellStyle name="Comma 2 2 13 3" xfId="10557" xr:uid="{00000000-0005-0000-0000-0000D9190000}"/>
    <cellStyle name="Comma 2 2 13 3 2" xfId="32318" xr:uid="{00000000-0005-0000-0000-0000DA190000}"/>
    <cellStyle name="Comma 2 2 13 4" xfId="30761" xr:uid="{00000000-0005-0000-0000-0000DB190000}"/>
    <cellStyle name="Comma 2 2 14" xfId="3408" xr:uid="{00000000-0005-0000-0000-0000DC190000}"/>
    <cellStyle name="Comma 2 2 14 2" xfId="11796" xr:uid="{00000000-0005-0000-0000-0000DD190000}"/>
    <cellStyle name="Comma 2 2 14 2 2" xfId="33554" xr:uid="{00000000-0005-0000-0000-0000DE190000}"/>
    <cellStyle name="Comma 2 2 14 3" xfId="10558" xr:uid="{00000000-0005-0000-0000-0000DF190000}"/>
    <cellStyle name="Comma 2 2 14 3 2" xfId="32319" xr:uid="{00000000-0005-0000-0000-0000E0190000}"/>
    <cellStyle name="Comma 2 2 14 4" xfId="30762" xr:uid="{00000000-0005-0000-0000-0000E1190000}"/>
    <cellStyle name="Comma 2 2 15" xfId="3409" xr:uid="{00000000-0005-0000-0000-0000E2190000}"/>
    <cellStyle name="Comma 2 2 15 2" xfId="11797" xr:uid="{00000000-0005-0000-0000-0000E3190000}"/>
    <cellStyle name="Comma 2 2 15 2 2" xfId="33555" xr:uid="{00000000-0005-0000-0000-0000E4190000}"/>
    <cellStyle name="Comma 2 2 15 3" xfId="10559" xr:uid="{00000000-0005-0000-0000-0000E5190000}"/>
    <cellStyle name="Comma 2 2 15 3 2" xfId="32320" xr:uid="{00000000-0005-0000-0000-0000E6190000}"/>
    <cellStyle name="Comma 2 2 15 4" xfId="30763" xr:uid="{00000000-0005-0000-0000-0000E7190000}"/>
    <cellStyle name="Comma 2 2 16" xfId="3410" xr:uid="{00000000-0005-0000-0000-0000E8190000}"/>
    <cellStyle name="Comma 2 2 16 2" xfId="11798" xr:uid="{00000000-0005-0000-0000-0000E9190000}"/>
    <cellStyle name="Comma 2 2 16 2 2" xfId="33556" xr:uid="{00000000-0005-0000-0000-0000EA190000}"/>
    <cellStyle name="Comma 2 2 16 3" xfId="10560" xr:uid="{00000000-0005-0000-0000-0000EB190000}"/>
    <cellStyle name="Comma 2 2 16 3 2" xfId="32321" xr:uid="{00000000-0005-0000-0000-0000EC190000}"/>
    <cellStyle name="Comma 2 2 16 4" xfId="30764" xr:uid="{00000000-0005-0000-0000-0000ED190000}"/>
    <cellStyle name="Comma 2 2 17" xfId="3411" xr:uid="{00000000-0005-0000-0000-0000EE190000}"/>
    <cellStyle name="Comma 2 2 17 2" xfId="11799" xr:uid="{00000000-0005-0000-0000-0000EF190000}"/>
    <cellStyle name="Comma 2 2 17 2 2" xfId="33557" xr:uid="{00000000-0005-0000-0000-0000F0190000}"/>
    <cellStyle name="Comma 2 2 17 3" xfId="10561" xr:uid="{00000000-0005-0000-0000-0000F1190000}"/>
    <cellStyle name="Comma 2 2 17 3 2" xfId="32322" xr:uid="{00000000-0005-0000-0000-0000F2190000}"/>
    <cellStyle name="Comma 2 2 17 4" xfId="30765" xr:uid="{00000000-0005-0000-0000-0000F3190000}"/>
    <cellStyle name="Comma 2 2 18" xfId="3412" xr:uid="{00000000-0005-0000-0000-0000F4190000}"/>
    <cellStyle name="Comma 2 2 18 2" xfId="11800" xr:uid="{00000000-0005-0000-0000-0000F5190000}"/>
    <cellStyle name="Comma 2 2 18 2 2" xfId="33558" xr:uid="{00000000-0005-0000-0000-0000F6190000}"/>
    <cellStyle name="Comma 2 2 18 3" xfId="10562" xr:uid="{00000000-0005-0000-0000-0000F7190000}"/>
    <cellStyle name="Comma 2 2 18 3 2" xfId="32323" xr:uid="{00000000-0005-0000-0000-0000F8190000}"/>
    <cellStyle name="Comma 2 2 18 4" xfId="30766" xr:uid="{00000000-0005-0000-0000-0000F9190000}"/>
    <cellStyle name="Comma 2 2 19" xfId="3413" xr:uid="{00000000-0005-0000-0000-0000FA190000}"/>
    <cellStyle name="Comma 2 2 19 2" xfId="11801" xr:uid="{00000000-0005-0000-0000-0000FB190000}"/>
    <cellStyle name="Comma 2 2 19 2 2" xfId="33559" xr:uid="{00000000-0005-0000-0000-0000FC190000}"/>
    <cellStyle name="Comma 2 2 19 3" xfId="10563" xr:uid="{00000000-0005-0000-0000-0000FD190000}"/>
    <cellStyle name="Comma 2 2 19 3 2" xfId="32324" xr:uid="{00000000-0005-0000-0000-0000FE190000}"/>
    <cellStyle name="Comma 2 2 19 4" xfId="30767" xr:uid="{00000000-0005-0000-0000-0000FF190000}"/>
    <cellStyle name="Comma 2 2 2" xfId="3414" xr:uid="{00000000-0005-0000-0000-0000001A0000}"/>
    <cellStyle name="Comma 2 2 2 10" xfId="10008" xr:uid="{00000000-0005-0000-0000-0000011A0000}"/>
    <cellStyle name="Comma 2 2 2 10 2" xfId="18623" xr:uid="{00000000-0005-0000-0000-0000021A0000}"/>
    <cellStyle name="Comma 2 2 2 10 2 2" xfId="40273" xr:uid="{00000000-0005-0000-0000-0000031A0000}"/>
    <cellStyle name="Comma 2 2 2 10 3" xfId="18630" xr:uid="{00000000-0005-0000-0000-0000041A0000}"/>
    <cellStyle name="Comma 2 2 2 10 3 2" xfId="40277" xr:uid="{00000000-0005-0000-0000-0000051A0000}"/>
    <cellStyle name="Comma 2 2 2 10 4" xfId="32074" xr:uid="{00000000-0005-0000-0000-0000061A0000}"/>
    <cellStyle name="Comma 2 2 2 11" xfId="10007" xr:uid="{00000000-0005-0000-0000-0000071A0000}"/>
    <cellStyle name="Comma 2 2 2 11 2" xfId="12806" xr:uid="{00000000-0005-0000-0000-0000081A0000}"/>
    <cellStyle name="Comma 2 2 2 11 2 2" xfId="34561" xr:uid="{00000000-0005-0000-0000-0000091A0000}"/>
    <cellStyle name="Comma 2 2 2 11 3" xfId="11569" xr:uid="{00000000-0005-0000-0000-00000A1A0000}"/>
    <cellStyle name="Comma 2 2 2 11 3 2" xfId="33327" xr:uid="{00000000-0005-0000-0000-00000B1A0000}"/>
    <cellStyle name="Comma 2 2 2 11 4" xfId="32073" xr:uid="{00000000-0005-0000-0000-00000C1A0000}"/>
    <cellStyle name="Comma 2 2 2 12" xfId="11802" xr:uid="{00000000-0005-0000-0000-00000D1A0000}"/>
    <cellStyle name="Comma 2 2 2 12 2" xfId="33560" xr:uid="{00000000-0005-0000-0000-00000E1A0000}"/>
    <cellStyle name="Comma 2 2 2 13" xfId="10564" xr:uid="{00000000-0005-0000-0000-00000F1A0000}"/>
    <cellStyle name="Comma 2 2 2 13 2" xfId="13534" xr:uid="{00000000-0005-0000-0000-0000101A0000}"/>
    <cellStyle name="Comma 2 2 2 13 3" xfId="32325" xr:uid="{00000000-0005-0000-0000-0000111A0000}"/>
    <cellStyle name="Comma 2 2 2 14" xfId="30768"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5" xr:uid="{00000000-0005-0000-0000-0000181A0000}"/>
    <cellStyle name="Comma 2 2 2 2 2 2 2 3" xfId="10457" xr:uid="{00000000-0005-0000-0000-0000191A0000}"/>
    <cellStyle name="Comma 2 2 2 2 2 2 2 3 2" xfId="32218" xr:uid="{00000000-0005-0000-0000-00001A1A0000}"/>
    <cellStyle name="Comma 2 2 2 2 2 2 2 4" xfId="30660" xr:uid="{00000000-0005-0000-0000-00001B1A0000}"/>
    <cellStyle name="Comma 2 2 2 2 2 2 3" xfId="11696" xr:uid="{00000000-0005-0000-0000-00001C1A0000}"/>
    <cellStyle name="Comma 2 2 2 2 2 2 3 2" xfId="33454" xr:uid="{00000000-0005-0000-0000-00001D1A0000}"/>
    <cellStyle name="Comma 2 2 2 2 2 2 4" xfId="10456" xr:uid="{00000000-0005-0000-0000-00001E1A0000}"/>
    <cellStyle name="Comma 2 2 2 2 2 2 4 2" xfId="32217" xr:uid="{00000000-0005-0000-0000-00001F1A0000}"/>
    <cellStyle name="Comma 2 2 2 2 2 2 5" xfId="30659" xr:uid="{00000000-0005-0000-0000-0000201A0000}"/>
    <cellStyle name="Comma 2 2 2 2 2 3" xfId="12807" xr:uid="{00000000-0005-0000-0000-0000211A0000}"/>
    <cellStyle name="Comma 2 2 2 2 2 3 2" xfId="34562" xr:uid="{00000000-0005-0000-0000-0000221A0000}"/>
    <cellStyle name="Comma 2 2 2 2 2 4" xfId="11570" xr:uid="{00000000-0005-0000-0000-0000231A0000}"/>
    <cellStyle name="Comma 2 2 2 2 2 4 2" xfId="33328" xr:uid="{00000000-0005-0000-0000-0000241A0000}"/>
    <cellStyle name="Comma 2 2 2 2 2 5" xfId="32075" xr:uid="{00000000-0005-0000-0000-0000251A0000}"/>
    <cellStyle name="Comma 2 2 2 2 3" xfId="10011" xr:uid="{00000000-0005-0000-0000-0000261A0000}"/>
    <cellStyle name="Comma 2 2 2 2 3 2" xfId="12808" xr:uid="{00000000-0005-0000-0000-0000271A0000}"/>
    <cellStyle name="Comma 2 2 2 2 3 2 2" xfId="34563" xr:uid="{00000000-0005-0000-0000-0000281A0000}"/>
    <cellStyle name="Comma 2 2 2 2 3 3" xfId="11571" xr:uid="{00000000-0005-0000-0000-0000291A0000}"/>
    <cellStyle name="Comma 2 2 2 2 3 3 2" xfId="33329" xr:uid="{00000000-0005-0000-0000-00002A1A0000}"/>
    <cellStyle name="Comma 2 2 2 2 3 4" xfId="32076" xr:uid="{00000000-0005-0000-0000-00002B1A0000}"/>
    <cellStyle name="Comma 2 2 2 2 4" xfId="10012" xr:uid="{00000000-0005-0000-0000-00002C1A0000}"/>
    <cellStyle name="Comma 2 2 2 2 4 2" xfId="12809" xr:uid="{00000000-0005-0000-0000-00002D1A0000}"/>
    <cellStyle name="Comma 2 2 2 2 4 2 2" xfId="34564" xr:uid="{00000000-0005-0000-0000-00002E1A0000}"/>
    <cellStyle name="Comma 2 2 2 2 4 3" xfId="11572" xr:uid="{00000000-0005-0000-0000-00002F1A0000}"/>
    <cellStyle name="Comma 2 2 2 2 4 3 2" xfId="33330" xr:uid="{00000000-0005-0000-0000-0000301A0000}"/>
    <cellStyle name="Comma 2 2 2 2 4 4" xfId="32077" xr:uid="{00000000-0005-0000-0000-0000311A0000}"/>
    <cellStyle name="Comma 2 2 2 2 5" xfId="10009" xr:uid="{00000000-0005-0000-0000-0000321A0000}"/>
    <cellStyle name="Comma 2 2 2 2 6" xfId="11803" xr:uid="{00000000-0005-0000-0000-0000331A0000}"/>
    <cellStyle name="Comma 2 2 2 2 6 2" xfId="33561" xr:uid="{00000000-0005-0000-0000-0000341A0000}"/>
    <cellStyle name="Comma 2 2 2 2 7" xfId="10565" xr:uid="{00000000-0005-0000-0000-0000351A0000}"/>
    <cellStyle name="Comma 2 2 2 2 7 2" xfId="32326" xr:uid="{00000000-0005-0000-0000-0000361A0000}"/>
    <cellStyle name="Comma 2 2 2 2 8" xfId="30769"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5" xr:uid="{00000000-0005-0000-0000-00003B1A0000}"/>
    <cellStyle name="Comma 2 2 2 3 2 3" xfId="11573" xr:uid="{00000000-0005-0000-0000-00003C1A0000}"/>
    <cellStyle name="Comma 2 2 2 3 2 3 2" xfId="33331" xr:uid="{00000000-0005-0000-0000-00003D1A0000}"/>
    <cellStyle name="Comma 2 2 2 3 2 4" xfId="32078" xr:uid="{00000000-0005-0000-0000-00003E1A0000}"/>
    <cellStyle name="Comma 2 2 2 3 3" xfId="11900" xr:uid="{00000000-0005-0000-0000-00003F1A0000}"/>
    <cellStyle name="Comma 2 2 2 3 3 2" xfId="33657" xr:uid="{00000000-0005-0000-0000-0000401A0000}"/>
    <cellStyle name="Comma 2 2 2 3 4" xfId="10662" xr:uid="{00000000-0005-0000-0000-0000411A0000}"/>
    <cellStyle name="Comma 2 2 2 3 4 2" xfId="32422" xr:uid="{00000000-0005-0000-0000-0000421A0000}"/>
    <cellStyle name="Comma 2 2 2 3 5" xfId="30866" xr:uid="{00000000-0005-0000-0000-0000431A0000}"/>
    <cellStyle name="Comma 2 2 2 4" xfId="10014" xr:uid="{00000000-0005-0000-0000-0000441A0000}"/>
    <cellStyle name="Comma 2 2 2 4 2" xfId="12811" xr:uid="{00000000-0005-0000-0000-0000451A0000}"/>
    <cellStyle name="Comma 2 2 2 4 2 2" xfId="34566" xr:uid="{00000000-0005-0000-0000-0000461A0000}"/>
    <cellStyle name="Comma 2 2 2 4 3" xfId="11574" xr:uid="{00000000-0005-0000-0000-0000471A0000}"/>
    <cellStyle name="Comma 2 2 2 4 3 2" xfId="33332" xr:uid="{00000000-0005-0000-0000-0000481A0000}"/>
    <cellStyle name="Comma 2 2 2 4 4" xfId="32079" xr:uid="{00000000-0005-0000-0000-0000491A0000}"/>
    <cellStyle name="Comma 2 2 2 5" xfId="10015" xr:uid="{00000000-0005-0000-0000-00004A1A0000}"/>
    <cellStyle name="Comma 2 2 2 5 2" xfId="12812" xr:uid="{00000000-0005-0000-0000-00004B1A0000}"/>
    <cellStyle name="Comma 2 2 2 5 2 2" xfId="34567" xr:uid="{00000000-0005-0000-0000-00004C1A0000}"/>
    <cellStyle name="Comma 2 2 2 5 3" xfId="11575" xr:uid="{00000000-0005-0000-0000-00004D1A0000}"/>
    <cellStyle name="Comma 2 2 2 5 3 2" xfId="33333" xr:uid="{00000000-0005-0000-0000-00004E1A0000}"/>
    <cellStyle name="Comma 2 2 2 5 4" xfId="32080" xr:uid="{00000000-0005-0000-0000-00004F1A0000}"/>
    <cellStyle name="Comma 2 2 2 6" xfId="10016" xr:uid="{00000000-0005-0000-0000-0000501A0000}"/>
    <cellStyle name="Comma 2 2 2 6 2" xfId="12813" xr:uid="{00000000-0005-0000-0000-0000511A0000}"/>
    <cellStyle name="Comma 2 2 2 6 2 2" xfId="34568" xr:uid="{00000000-0005-0000-0000-0000521A0000}"/>
    <cellStyle name="Comma 2 2 2 6 3" xfId="11576" xr:uid="{00000000-0005-0000-0000-0000531A0000}"/>
    <cellStyle name="Comma 2 2 2 6 3 2" xfId="33334" xr:uid="{00000000-0005-0000-0000-0000541A0000}"/>
    <cellStyle name="Comma 2 2 2 6 4" xfId="32081" xr:uid="{00000000-0005-0000-0000-0000551A0000}"/>
    <cellStyle name="Comma 2 2 2 7" xfId="10017" xr:uid="{00000000-0005-0000-0000-0000561A0000}"/>
    <cellStyle name="Comma 2 2 2 7 2" xfId="12814" xr:uid="{00000000-0005-0000-0000-0000571A0000}"/>
    <cellStyle name="Comma 2 2 2 7 2 2" xfId="34569" xr:uid="{00000000-0005-0000-0000-0000581A0000}"/>
    <cellStyle name="Comma 2 2 2 7 3" xfId="11577" xr:uid="{00000000-0005-0000-0000-0000591A0000}"/>
    <cellStyle name="Comma 2 2 2 7 3 2" xfId="33335" xr:uid="{00000000-0005-0000-0000-00005A1A0000}"/>
    <cellStyle name="Comma 2 2 2 7 4" xfId="32082" xr:uid="{00000000-0005-0000-0000-00005B1A0000}"/>
    <cellStyle name="Comma 2 2 2 8" xfId="10018" xr:uid="{00000000-0005-0000-0000-00005C1A0000}"/>
    <cellStyle name="Comma 2 2 2 8 2" xfId="12815" xr:uid="{00000000-0005-0000-0000-00005D1A0000}"/>
    <cellStyle name="Comma 2 2 2 8 2 2" xfId="34570" xr:uid="{00000000-0005-0000-0000-00005E1A0000}"/>
    <cellStyle name="Comma 2 2 2 8 3" xfId="11578" xr:uid="{00000000-0005-0000-0000-00005F1A0000}"/>
    <cellStyle name="Comma 2 2 2 8 3 2" xfId="33336" xr:uid="{00000000-0005-0000-0000-0000601A0000}"/>
    <cellStyle name="Comma 2 2 2 8 4" xfId="32083"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2" xr:uid="{00000000-0005-0000-0000-0000651A0000}"/>
    <cellStyle name="Comma 2 2 20 3" xfId="10566" xr:uid="{00000000-0005-0000-0000-0000661A0000}"/>
    <cellStyle name="Comma 2 2 20 3 2" xfId="32327" xr:uid="{00000000-0005-0000-0000-0000671A0000}"/>
    <cellStyle name="Comma 2 2 20 4" xfId="30770" xr:uid="{00000000-0005-0000-0000-0000681A0000}"/>
    <cellStyle name="Comma 2 2 21" xfId="3417" xr:uid="{00000000-0005-0000-0000-0000691A0000}"/>
    <cellStyle name="Comma 2 2 21 2" xfId="11805" xr:uid="{00000000-0005-0000-0000-00006A1A0000}"/>
    <cellStyle name="Comma 2 2 21 2 2" xfId="33563" xr:uid="{00000000-0005-0000-0000-00006B1A0000}"/>
    <cellStyle name="Comma 2 2 21 3" xfId="10567" xr:uid="{00000000-0005-0000-0000-00006C1A0000}"/>
    <cellStyle name="Comma 2 2 21 3 2" xfId="32328" xr:uid="{00000000-0005-0000-0000-00006D1A0000}"/>
    <cellStyle name="Comma 2 2 21 4" xfId="30771" xr:uid="{00000000-0005-0000-0000-00006E1A0000}"/>
    <cellStyle name="Comma 2 2 22" xfId="3418" xr:uid="{00000000-0005-0000-0000-00006F1A0000}"/>
    <cellStyle name="Comma 2 2 22 2" xfId="11806" xr:uid="{00000000-0005-0000-0000-0000701A0000}"/>
    <cellStyle name="Comma 2 2 22 2 2" xfId="33564" xr:uid="{00000000-0005-0000-0000-0000711A0000}"/>
    <cellStyle name="Comma 2 2 22 3" xfId="10568" xr:uid="{00000000-0005-0000-0000-0000721A0000}"/>
    <cellStyle name="Comma 2 2 22 3 2" xfId="32329" xr:uid="{00000000-0005-0000-0000-0000731A0000}"/>
    <cellStyle name="Comma 2 2 22 4" xfId="30772" xr:uid="{00000000-0005-0000-0000-0000741A0000}"/>
    <cellStyle name="Comma 2 2 23" xfId="3419" xr:uid="{00000000-0005-0000-0000-0000751A0000}"/>
    <cellStyle name="Comma 2 2 23 2" xfId="11807" xr:uid="{00000000-0005-0000-0000-0000761A0000}"/>
    <cellStyle name="Comma 2 2 23 2 2" xfId="33565" xr:uid="{00000000-0005-0000-0000-0000771A0000}"/>
    <cellStyle name="Comma 2 2 23 3" xfId="10569" xr:uid="{00000000-0005-0000-0000-0000781A0000}"/>
    <cellStyle name="Comma 2 2 23 3 2" xfId="32330" xr:uid="{00000000-0005-0000-0000-0000791A0000}"/>
    <cellStyle name="Comma 2 2 23 4" xfId="30773" xr:uid="{00000000-0005-0000-0000-00007A1A0000}"/>
    <cellStyle name="Comma 2 2 24" xfId="3420" xr:uid="{00000000-0005-0000-0000-00007B1A0000}"/>
    <cellStyle name="Comma 2 2 24 2" xfId="11808" xr:uid="{00000000-0005-0000-0000-00007C1A0000}"/>
    <cellStyle name="Comma 2 2 24 2 2" xfId="33566" xr:uid="{00000000-0005-0000-0000-00007D1A0000}"/>
    <cellStyle name="Comma 2 2 24 3" xfId="10570" xr:uid="{00000000-0005-0000-0000-00007E1A0000}"/>
    <cellStyle name="Comma 2 2 24 3 2" xfId="32331" xr:uid="{00000000-0005-0000-0000-00007F1A0000}"/>
    <cellStyle name="Comma 2 2 24 4" xfId="30774" xr:uid="{00000000-0005-0000-0000-0000801A0000}"/>
    <cellStyle name="Comma 2 2 25" xfId="3421" xr:uid="{00000000-0005-0000-0000-0000811A0000}"/>
    <cellStyle name="Comma 2 2 25 2" xfId="11809" xr:uid="{00000000-0005-0000-0000-0000821A0000}"/>
    <cellStyle name="Comma 2 2 25 2 2" xfId="33567" xr:uid="{00000000-0005-0000-0000-0000831A0000}"/>
    <cellStyle name="Comma 2 2 25 3" xfId="10571" xr:uid="{00000000-0005-0000-0000-0000841A0000}"/>
    <cellStyle name="Comma 2 2 25 3 2" xfId="32332" xr:uid="{00000000-0005-0000-0000-0000851A0000}"/>
    <cellStyle name="Comma 2 2 25 4" xfId="30775" xr:uid="{00000000-0005-0000-0000-0000861A0000}"/>
    <cellStyle name="Comma 2 2 26" xfId="3896" xr:uid="{00000000-0005-0000-0000-0000871A0000}"/>
    <cellStyle name="Comma 2 2 26 2" xfId="11899" xr:uid="{00000000-0005-0000-0000-0000881A0000}"/>
    <cellStyle name="Comma 2 2 26 2 2" xfId="33656" xr:uid="{00000000-0005-0000-0000-0000891A0000}"/>
    <cellStyle name="Comma 2 2 26 3" xfId="10661" xr:uid="{00000000-0005-0000-0000-00008A1A0000}"/>
    <cellStyle name="Comma 2 2 26 3 2" xfId="32421" xr:uid="{00000000-0005-0000-0000-00008B1A0000}"/>
    <cellStyle name="Comma 2 2 26 4" xfId="30865" xr:uid="{00000000-0005-0000-0000-00008C1A0000}"/>
    <cellStyle name="Comma 2 2 27" xfId="4127" xr:uid="{00000000-0005-0000-0000-00008D1A0000}"/>
    <cellStyle name="Comma 2 2 27 2" xfId="12044" xr:uid="{00000000-0005-0000-0000-00008E1A0000}"/>
    <cellStyle name="Comma 2 2 27 2 2" xfId="33800" xr:uid="{00000000-0005-0000-0000-00008F1A0000}"/>
    <cellStyle name="Comma 2 2 27 3" xfId="10806" xr:uid="{00000000-0005-0000-0000-0000901A0000}"/>
    <cellStyle name="Comma 2 2 27 3 2" xfId="32565" xr:uid="{00000000-0005-0000-0000-0000911A0000}"/>
    <cellStyle name="Comma 2 2 27 4" xfId="31009" xr:uid="{00000000-0005-0000-0000-0000921A0000}"/>
    <cellStyle name="Comma 2 2 28" xfId="6404" xr:uid="{00000000-0005-0000-0000-0000931A0000}"/>
    <cellStyle name="Comma 2 2 28 2" xfId="12283" xr:uid="{00000000-0005-0000-0000-0000941A0000}"/>
    <cellStyle name="Comma 2 2 28 2 2" xfId="34039" xr:uid="{00000000-0005-0000-0000-0000951A0000}"/>
    <cellStyle name="Comma 2 2 28 3" xfId="11046" xr:uid="{00000000-0005-0000-0000-0000961A0000}"/>
    <cellStyle name="Comma 2 2 28 3 2" xfId="32805" xr:uid="{00000000-0005-0000-0000-0000971A0000}"/>
    <cellStyle name="Comma 2 2 28 4" xfId="31290" xr:uid="{00000000-0005-0000-0000-0000981A0000}"/>
    <cellStyle name="Comma 2 2 29" xfId="6929" xr:uid="{00000000-0005-0000-0000-0000991A0000}"/>
    <cellStyle name="Comma 2 2 29 2" xfId="12390" xr:uid="{00000000-0005-0000-0000-00009A1A0000}"/>
    <cellStyle name="Comma 2 2 29 2 2" xfId="34146" xr:uid="{00000000-0005-0000-0000-00009B1A0000}"/>
    <cellStyle name="Comma 2 2 29 3" xfId="11153" xr:uid="{00000000-0005-0000-0000-00009C1A0000}"/>
    <cellStyle name="Comma 2 2 29 3 2" xfId="32912" xr:uid="{00000000-0005-0000-0000-00009D1A0000}"/>
    <cellStyle name="Comma 2 2 29 4" xfId="31400"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8" xr:uid="{00000000-0005-0000-0000-0000A21A0000}"/>
    <cellStyle name="Comma 2 2 3 4" xfId="10572" xr:uid="{00000000-0005-0000-0000-0000A31A0000}"/>
    <cellStyle name="Comma 2 2 3 4 2" xfId="32333" xr:uid="{00000000-0005-0000-0000-0000A41A0000}"/>
    <cellStyle name="Comma 2 2 3 5" xfId="30776" xr:uid="{00000000-0005-0000-0000-0000A51A0000}"/>
    <cellStyle name="Comma 2 2 30" xfId="7411" xr:uid="{00000000-0005-0000-0000-0000A61A0000}"/>
    <cellStyle name="Comma 2 2 30 2" xfId="12535" xr:uid="{00000000-0005-0000-0000-0000A71A0000}"/>
    <cellStyle name="Comma 2 2 30 2 2" xfId="34290" xr:uid="{00000000-0005-0000-0000-0000A81A0000}"/>
    <cellStyle name="Comma 2 2 30 3" xfId="11298" xr:uid="{00000000-0005-0000-0000-0000A91A0000}"/>
    <cellStyle name="Comma 2 2 30 3 2" xfId="33056" xr:uid="{00000000-0005-0000-0000-0000AA1A0000}"/>
    <cellStyle name="Comma 2 2 30 4" xfId="31631" xr:uid="{00000000-0005-0000-0000-0000AB1A0000}"/>
    <cellStyle name="Comma 2 2 31" xfId="7772" xr:uid="{00000000-0005-0000-0000-0000AC1A0000}"/>
    <cellStyle name="Comma 2 2 31 2" xfId="12612" xr:uid="{00000000-0005-0000-0000-0000AD1A0000}"/>
    <cellStyle name="Comma 2 2 31 2 2" xfId="34367" xr:uid="{00000000-0005-0000-0000-0000AE1A0000}"/>
    <cellStyle name="Comma 2 2 31 3" xfId="11375" xr:uid="{00000000-0005-0000-0000-0000AF1A0000}"/>
    <cellStyle name="Comma 2 2 31 3 2" xfId="33133" xr:uid="{00000000-0005-0000-0000-0000B01A0000}"/>
    <cellStyle name="Comma 2 2 31 4" xfId="31750" xr:uid="{00000000-0005-0000-0000-0000B11A0000}"/>
    <cellStyle name="Comma 2 2 32" xfId="8378" xr:uid="{00000000-0005-0000-0000-0000B21A0000}"/>
    <cellStyle name="Comma 2 2 32 2" xfId="12728" xr:uid="{00000000-0005-0000-0000-0000B31A0000}"/>
    <cellStyle name="Comma 2 2 32 2 2" xfId="34483" xr:uid="{00000000-0005-0000-0000-0000B41A0000}"/>
    <cellStyle name="Comma 2 2 32 3" xfId="11491" xr:uid="{00000000-0005-0000-0000-0000B51A0000}"/>
    <cellStyle name="Comma 2 2 32 3 2" xfId="33249" xr:uid="{00000000-0005-0000-0000-0000B61A0000}"/>
    <cellStyle name="Comma 2 2 32 4" xfId="31950"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69" xr:uid="{00000000-0005-0000-0000-0000BC1A0000}"/>
    <cellStyle name="Comma 2 2 4 4" xfId="10573" xr:uid="{00000000-0005-0000-0000-0000BD1A0000}"/>
    <cellStyle name="Comma 2 2 4 4 2" xfId="32334" xr:uid="{00000000-0005-0000-0000-0000BE1A0000}"/>
    <cellStyle name="Comma 2 2 4 5" xfId="30777"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0" xr:uid="{00000000-0005-0000-0000-0000C31A0000}"/>
    <cellStyle name="Comma 2 2 5 4" xfId="10574" xr:uid="{00000000-0005-0000-0000-0000C41A0000}"/>
    <cellStyle name="Comma 2 2 5 4 2" xfId="32335" xr:uid="{00000000-0005-0000-0000-0000C51A0000}"/>
    <cellStyle name="Comma 2 2 5 5" xfId="30778"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1" xr:uid="{00000000-0005-0000-0000-0000CA1A0000}"/>
    <cellStyle name="Comma 2 2 6 4" xfId="10575" xr:uid="{00000000-0005-0000-0000-0000CB1A0000}"/>
    <cellStyle name="Comma 2 2 6 4 2" xfId="32336" xr:uid="{00000000-0005-0000-0000-0000CC1A0000}"/>
    <cellStyle name="Comma 2 2 6 5" xfId="30779"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2" xr:uid="{00000000-0005-0000-0000-0000D11A0000}"/>
    <cellStyle name="Comma 2 2 7 4" xfId="10576" xr:uid="{00000000-0005-0000-0000-0000D21A0000}"/>
    <cellStyle name="Comma 2 2 7 4 2" xfId="32337" xr:uid="{00000000-0005-0000-0000-0000D31A0000}"/>
    <cellStyle name="Comma 2 2 7 5" xfId="30780"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6" xr:uid="{00000000-0005-0000-0000-0000D81A0000}"/>
    <cellStyle name="Comma 2 2 8 4" xfId="10458" xr:uid="{00000000-0005-0000-0000-0000D91A0000}"/>
    <cellStyle name="Comma 2 2 8 4 2" xfId="32219" xr:uid="{00000000-0005-0000-0000-0000DA1A0000}"/>
    <cellStyle name="Comma 2 2 8 5" xfId="30661"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1" xr:uid="{00000000-0005-0000-0000-0000DF1A0000}"/>
    <cellStyle name="Comma 2 2 9 2 3" xfId="11579" xr:uid="{00000000-0005-0000-0000-0000E01A0000}"/>
    <cellStyle name="Comma 2 2 9 2 3 2" xfId="33337" xr:uid="{00000000-0005-0000-0000-0000E11A0000}"/>
    <cellStyle name="Comma 2 2 9 2 4" xfId="32084" xr:uid="{00000000-0005-0000-0000-0000E21A0000}"/>
    <cellStyle name="Comma 2 2 9 3" xfId="11815" xr:uid="{00000000-0005-0000-0000-0000E31A0000}"/>
    <cellStyle name="Comma 2 2 9 3 2" xfId="33573" xr:uid="{00000000-0005-0000-0000-0000E41A0000}"/>
    <cellStyle name="Comma 2 2 9 4" xfId="10577" xr:uid="{00000000-0005-0000-0000-0000E51A0000}"/>
    <cellStyle name="Comma 2 2 9 4 2" xfId="32338" xr:uid="{00000000-0005-0000-0000-0000E61A0000}"/>
    <cellStyle name="Comma 2 2 9 5" xfId="30781" xr:uid="{00000000-0005-0000-0000-0000E71A0000}"/>
    <cellStyle name="Comma 2 20" xfId="3428" xr:uid="{00000000-0005-0000-0000-0000E81A0000}"/>
    <cellStyle name="Comma 2 20 10" xfId="30782" xr:uid="{00000000-0005-0000-0000-0000E91A0000}"/>
    <cellStyle name="Comma 2 20 2" xfId="4128" xr:uid="{00000000-0005-0000-0000-0000EA1A0000}"/>
    <cellStyle name="Comma 2 20 2 2" xfId="12045" xr:uid="{00000000-0005-0000-0000-0000EB1A0000}"/>
    <cellStyle name="Comma 2 20 2 2 2" xfId="33801" xr:uid="{00000000-0005-0000-0000-0000EC1A0000}"/>
    <cellStyle name="Comma 2 20 2 3" xfId="10807" xr:uid="{00000000-0005-0000-0000-0000ED1A0000}"/>
    <cellStyle name="Comma 2 20 2 3 2" xfId="32566" xr:uid="{00000000-0005-0000-0000-0000EE1A0000}"/>
    <cellStyle name="Comma 2 20 2 4" xfId="31010" xr:uid="{00000000-0005-0000-0000-0000EF1A0000}"/>
    <cellStyle name="Comma 2 20 3" xfId="6405" xr:uid="{00000000-0005-0000-0000-0000F01A0000}"/>
    <cellStyle name="Comma 2 20 3 2" xfId="12284" xr:uid="{00000000-0005-0000-0000-0000F11A0000}"/>
    <cellStyle name="Comma 2 20 3 2 2" xfId="34040" xr:uid="{00000000-0005-0000-0000-0000F21A0000}"/>
    <cellStyle name="Comma 2 20 3 3" xfId="11047" xr:uid="{00000000-0005-0000-0000-0000F31A0000}"/>
    <cellStyle name="Comma 2 20 3 3 2" xfId="32806" xr:uid="{00000000-0005-0000-0000-0000F41A0000}"/>
    <cellStyle name="Comma 2 20 3 4" xfId="31291" xr:uid="{00000000-0005-0000-0000-0000F51A0000}"/>
    <cellStyle name="Comma 2 20 4" xfId="6928" xr:uid="{00000000-0005-0000-0000-0000F61A0000}"/>
    <cellStyle name="Comma 2 20 4 2" xfId="12389" xr:uid="{00000000-0005-0000-0000-0000F71A0000}"/>
    <cellStyle name="Comma 2 20 4 2 2" xfId="34145" xr:uid="{00000000-0005-0000-0000-0000F81A0000}"/>
    <cellStyle name="Comma 2 20 4 3" xfId="11152" xr:uid="{00000000-0005-0000-0000-0000F91A0000}"/>
    <cellStyle name="Comma 2 20 4 3 2" xfId="32911" xr:uid="{00000000-0005-0000-0000-0000FA1A0000}"/>
    <cellStyle name="Comma 2 20 4 4" xfId="31399" xr:uid="{00000000-0005-0000-0000-0000FB1A0000}"/>
    <cellStyle name="Comma 2 20 5" xfId="7412" xr:uid="{00000000-0005-0000-0000-0000FC1A0000}"/>
    <cellStyle name="Comma 2 20 5 2" xfId="12536" xr:uid="{00000000-0005-0000-0000-0000FD1A0000}"/>
    <cellStyle name="Comma 2 20 5 2 2" xfId="34291" xr:uid="{00000000-0005-0000-0000-0000FE1A0000}"/>
    <cellStyle name="Comma 2 20 5 3" xfId="11299" xr:uid="{00000000-0005-0000-0000-0000FF1A0000}"/>
    <cellStyle name="Comma 2 20 5 3 2" xfId="33057" xr:uid="{00000000-0005-0000-0000-0000001B0000}"/>
    <cellStyle name="Comma 2 20 5 4" xfId="31632" xr:uid="{00000000-0005-0000-0000-0000011B0000}"/>
    <cellStyle name="Comma 2 20 6" xfId="7773" xr:uid="{00000000-0005-0000-0000-0000021B0000}"/>
    <cellStyle name="Comma 2 20 6 2" xfId="12613" xr:uid="{00000000-0005-0000-0000-0000031B0000}"/>
    <cellStyle name="Comma 2 20 6 2 2" xfId="34368" xr:uid="{00000000-0005-0000-0000-0000041B0000}"/>
    <cellStyle name="Comma 2 20 6 3" xfId="11376" xr:uid="{00000000-0005-0000-0000-0000051B0000}"/>
    <cellStyle name="Comma 2 20 6 3 2" xfId="33134" xr:uid="{00000000-0005-0000-0000-0000061B0000}"/>
    <cellStyle name="Comma 2 20 6 4" xfId="31751" xr:uid="{00000000-0005-0000-0000-0000071B0000}"/>
    <cellStyle name="Comma 2 20 7" xfId="8377" xr:uid="{00000000-0005-0000-0000-0000081B0000}"/>
    <cellStyle name="Comma 2 20 7 2" xfId="12727" xr:uid="{00000000-0005-0000-0000-0000091B0000}"/>
    <cellStyle name="Comma 2 20 7 2 2" xfId="34482" xr:uid="{00000000-0005-0000-0000-00000A1B0000}"/>
    <cellStyle name="Comma 2 20 7 3" xfId="11490" xr:uid="{00000000-0005-0000-0000-00000B1B0000}"/>
    <cellStyle name="Comma 2 20 7 3 2" xfId="33248" xr:uid="{00000000-0005-0000-0000-00000C1B0000}"/>
    <cellStyle name="Comma 2 20 7 4" xfId="31949" xr:uid="{00000000-0005-0000-0000-00000D1B0000}"/>
    <cellStyle name="Comma 2 20 8" xfId="11816" xr:uid="{00000000-0005-0000-0000-00000E1B0000}"/>
    <cellStyle name="Comma 2 20 8 2" xfId="33574" xr:uid="{00000000-0005-0000-0000-00000F1B0000}"/>
    <cellStyle name="Comma 2 20 9" xfId="10578" xr:uid="{00000000-0005-0000-0000-0000101B0000}"/>
    <cellStyle name="Comma 2 20 9 2" xfId="32339" xr:uid="{00000000-0005-0000-0000-0000111B0000}"/>
    <cellStyle name="Comma 2 21" xfId="3429" xr:uid="{00000000-0005-0000-0000-0000121B0000}"/>
    <cellStyle name="Comma 2 21 10" xfId="30783" xr:uid="{00000000-0005-0000-0000-0000131B0000}"/>
    <cellStyle name="Comma 2 21 2" xfId="4129" xr:uid="{00000000-0005-0000-0000-0000141B0000}"/>
    <cellStyle name="Comma 2 21 2 2" xfId="12046" xr:uid="{00000000-0005-0000-0000-0000151B0000}"/>
    <cellStyle name="Comma 2 21 2 2 2" xfId="33802" xr:uid="{00000000-0005-0000-0000-0000161B0000}"/>
    <cellStyle name="Comma 2 21 2 3" xfId="10808" xr:uid="{00000000-0005-0000-0000-0000171B0000}"/>
    <cellStyle name="Comma 2 21 2 3 2" xfId="32567" xr:uid="{00000000-0005-0000-0000-0000181B0000}"/>
    <cellStyle name="Comma 2 21 2 4" xfId="31011" xr:uid="{00000000-0005-0000-0000-0000191B0000}"/>
    <cellStyle name="Comma 2 21 3" xfId="6406" xr:uid="{00000000-0005-0000-0000-00001A1B0000}"/>
    <cellStyle name="Comma 2 21 3 2" xfId="12285" xr:uid="{00000000-0005-0000-0000-00001B1B0000}"/>
    <cellStyle name="Comma 2 21 3 2 2" xfId="34041" xr:uid="{00000000-0005-0000-0000-00001C1B0000}"/>
    <cellStyle name="Comma 2 21 3 3" xfId="11048" xr:uid="{00000000-0005-0000-0000-00001D1B0000}"/>
    <cellStyle name="Comma 2 21 3 3 2" xfId="32807" xr:uid="{00000000-0005-0000-0000-00001E1B0000}"/>
    <cellStyle name="Comma 2 21 3 4" xfId="31292" xr:uid="{00000000-0005-0000-0000-00001F1B0000}"/>
    <cellStyle name="Comma 2 21 4" xfId="6927" xr:uid="{00000000-0005-0000-0000-0000201B0000}"/>
    <cellStyle name="Comma 2 21 4 2" xfId="12388" xr:uid="{00000000-0005-0000-0000-0000211B0000}"/>
    <cellStyle name="Comma 2 21 4 2 2" xfId="34144" xr:uid="{00000000-0005-0000-0000-0000221B0000}"/>
    <cellStyle name="Comma 2 21 4 3" xfId="11151" xr:uid="{00000000-0005-0000-0000-0000231B0000}"/>
    <cellStyle name="Comma 2 21 4 3 2" xfId="32910" xr:uid="{00000000-0005-0000-0000-0000241B0000}"/>
    <cellStyle name="Comma 2 21 4 4" xfId="31398" xr:uid="{00000000-0005-0000-0000-0000251B0000}"/>
    <cellStyle name="Comma 2 21 5" xfId="7413" xr:uid="{00000000-0005-0000-0000-0000261B0000}"/>
    <cellStyle name="Comma 2 21 5 2" xfId="12537" xr:uid="{00000000-0005-0000-0000-0000271B0000}"/>
    <cellStyle name="Comma 2 21 5 2 2" xfId="34292" xr:uid="{00000000-0005-0000-0000-0000281B0000}"/>
    <cellStyle name="Comma 2 21 5 3" xfId="11300" xr:uid="{00000000-0005-0000-0000-0000291B0000}"/>
    <cellStyle name="Comma 2 21 5 3 2" xfId="33058" xr:uid="{00000000-0005-0000-0000-00002A1B0000}"/>
    <cellStyle name="Comma 2 21 5 4" xfId="31633" xr:uid="{00000000-0005-0000-0000-00002B1B0000}"/>
    <cellStyle name="Comma 2 21 6" xfId="7774" xr:uid="{00000000-0005-0000-0000-00002C1B0000}"/>
    <cellStyle name="Comma 2 21 6 2" xfId="12614" xr:uid="{00000000-0005-0000-0000-00002D1B0000}"/>
    <cellStyle name="Comma 2 21 6 2 2" xfId="34369" xr:uid="{00000000-0005-0000-0000-00002E1B0000}"/>
    <cellStyle name="Comma 2 21 6 3" xfId="11377" xr:uid="{00000000-0005-0000-0000-00002F1B0000}"/>
    <cellStyle name="Comma 2 21 6 3 2" xfId="33135" xr:uid="{00000000-0005-0000-0000-0000301B0000}"/>
    <cellStyle name="Comma 2 21 6 4" xfId="31752" xr:uid="{00000000-0005-0000-0000-0000311B0000}"/>
    <cellStyle name="Comma 2 21 7" xfId="8376" xr:uid="{00000000-0005-0000-0000-0000321B0000}"/>
    <cellStyle name="Comma 2 21 7 2" xfId="12726" xr:uid="{00000000-0005-0000-0000-0000331B0000}"/>
    <cellStyle name="Comma 2 21 7 2 2" xfId="34481" xr:uid="{00000000-0005-0000-0000-0000341B0000}"/>
    <cellStyle name="Comma 2 21 7 3" xfId="11489" xr:uid="{00000000-0005-0000-0000-0000351B0000}"/>
    <cellStyle name="Comma 2 21 7 3 2" xfId="33247" xr:uid="{00000000-0005-0000-0000-0000361B0000}"/>
    <cellStyle name="Comma 2 21 7 4" xfId="31948" xr:uid="{00000000-0005-0000-0000-0000371B0000}"/>
    <cellStyle name="Comma 2 21 8" xfId="11817" xr:uid="{00000000-0005-0000-0000-0000381B0000}"/>
    <cellStyle name="Comma 2 21 8 2" xfId="33575" xr:uid="{00000000-0005-0000-0000-0000391B0000}"/>
    <cellStyle name="Comma 2 21 9" xfId="10579" xr:uid="{00000000-0005-0000-0000-00003A1B0000}"/>
    <cellStyle name="Comma 2 21 9 2" xfId="32340" xr:uid="{00000000-0005-0000-0000-00003B1B0000}"/>
    <cellStyle name="Comma 2 22" xfId="3430" xr:uid="{00000000-0005-0000-0000-00003C1B0000}"/>
    <cellStyle name="Comma 2 22 10" xfId="30784" xr:uid="{00000000-0005-0000-0000-00003D1B0000}"/>
    <cellStyle name="Comma 2 22 2" xfId="4130" xr:uid="{00000000-0005-0000-0000-00003E1B0000}"/>
    <cellStyle name="Comma 2 22 2 2" xfId="12047" xr:uid="{00000000-0005-0000-0000-00003F1B0000}"/>
    <cellStyle name="Comma 2 22 2 2 2" xfId="33803" xr:uid="{00000000-0005-0000-0000-0000401B0000}"/>
    <cellStyle name="Comma 2 22 2 3" xfId="10809" xr:uid="{00000000-0005-0000-0000-0000411B0000}"/>
    <cellStyle name="Comma 2 22 2 3 2" xfId="32568" xr:uid="{00000000-0005-0000-0000-0000421B0000}"/>
    <cellStyle name="Comma 2 22 2 4" xfId="31012" xr:uid="{00000000-0005-0000-0000-0000431B0000}"/>
    <cellStyle name="Comma 2 22 3" xfId="6407" xr:uid="{00000000-0005-0000-0000-0000441B0000}"/>
    <cellStyle name="Comma 2 22 3 2" xfId="12286" xr:uid="{00000000-0005-0000-0000-0000451B0000}"/>
    <cellStyle name="Comma 2 22 3 2 2" xfId="34042" xr:uid="{00000000-0005-0000-0000-0000461B0000}"/>
    <cellStyle name="Comma 2 22 3 3" xfId="11049" xr:uid="{00000000-0005-0000-0000-0000471B0000}"/>
    <cellStyle name="Comma 2 22 3 3 2" xfId="32808" xr:uid="{00000000-0005-0000-0000-0000481B0000}"/>
    <cellStyle name="Comma 2 22 3 4" xfId="31293" xr:uid="{00000000-0005-0000-0000-0000491B0000}"/>
    <cellStyle name="Comma 2 22 4" xfId="6926" xr:uid="{00000000-0005-0000-0000-00004A1B0000}"/>
    <cellStyle name="Comma 2 22 4 2" xfId="12387" xr:uid="{00000000-0005-0000-0000-00004B1B0000}"/>
    <cellStyle name="Comma 2 22 4 2 2" xfId="34143" xr:uid="{00000000-0005-0000-0000-00004C1B0000}"/>
    <cellStyle name="Comma 2 22 4 3" xfId="11150" xr:uid="{00000000-0005-0000-0000-00004D1B0000}"/>
    <cellStyle name="Comma 2 22 4 3 2" xfId="32909" xr:uid="{00000000-0005-0000-0000-00004E1B0000}"/>
    <cellStyle name="Comma 2 22 4 4" xfId="31397" xr:uid="{00000000-0005-0000-0000-00004F1B0000}"/>
    <cellStyle name="Comma 2 22 5" xfId="7414" xr:uid="{00000000-0005-0000-0000-0000501B0000}"/>
    <cellStyle name="Comma 2 22 5 2" xfId="12538" xr:uid="{00000000-0005-0000-0000-0000511B0000}"/>
    <cellStyle name="Comma 2 22 5 2 2" xfId="34293" xr:uid="{00000000-0005-0000-0000-0000521B0000}"/>
    <cellStyle name="Comma 2 22 5 3" xfId="11301" xr:uid="{00000000-0005-0000-0000-0000531B0000}"/>
    <cellStyle name="Comma 2 22 5 3 2" xfId="33059" xr:uid="{00000000-0005-0000-0000-0000541B0000}"/>
    <cellStyle name="Comma 2 22 5 4" xfId="31634" xr:uid="{00000000-0005-0000-0000-0000551B0000}"/>
    <cellStyle name="Comma 2 22 6" xfId="7775" xr:uid="{00000000-0005-0000-0000-0000561B0000}"/>
    <cellStyle name="Comma 2 22 6 2" xfId="12615" xr:uid="{00000000-0005-0000-0000-0000571B0000}"/>
    <cellStyle name="Comma 2 22 6 2 2" xfId="34370" xr:uid="{00000000-0005-0000-0000-0000581B0000}"/>
    <cellStyle name="Comma 2 22 6 3" xfId="11378" xr:uid="{00000000-0005-0000-0000-0000591B0000}"/>
    <cellStyle name="Comma 2 22 6 3 2" xfId="33136" xr:uid="{00000000-0005-0000-0000-00005A1B0000}"/>
    <cellStyle name="Comma 2 22 6 4" xfId="31753" xr:uid="{00000000-0005-0000-0000-00005B1B0000}"/>
    <cellStyle name="Comma 2 22 7" xfId="8375" xr:uid="{00000000-0005-0000-0000-00005C1B0000}"/>
    <cellStyle name="Comma 2 22 7 2" xfId="12725" xr:uid="{00000000-0005-0000-0000-00005D1B0000}"/>
    <cellStyle name="Comma 2 22 7 2 2" xfId="34480" xr:uid="{00000000-0005-0000-0000-00005E1B0000}"/>
    <cellStyle name="Comma 2 22 7 3" xfId="11488" xr:uid="{00000000-0005-0000-0000-00005F1B0000}"/>
    <cellStyle name="Comma 2 22 7 3 2" xfId="33246" xr:uid="{00000000-0005-0000-0000-0000601B0000}"/>
    <cellStyle name="Comma 2 22 7 4" xfId="31947" xr:uid="{00000000-0005-0000-0000-0000611B0000}"/>
    <cellStyle name="Comma 2 22 8" xfId="11818" xr:uid="{00000000-0005-0000-0000-0000621B0000}"/>
    <cellStyle name="Comma 2 22 8 2" xfId="33576" xr:uid="{00000000-0005-0000-0000-0000631B0000}"/>
    <cellStyle name="Comma 2 22 9" xfId="10580" xr:uid="{00000000-0005-0000-0000-0000641B0000}"/>
    <cellStyle name="Comma 2 22 9 2" xfId="32341" xr:uid="{00000000-0005-0000-0000-0000651B0000}"/>
    <cellStyle name="Comma 2 23" xfId="3431" xr:uid="{00000000-0005-0000-0000-0000661B0000}"/>
    <cellStyle name="Comma 2 23 10" xfId="30785" xr:uid="{00000000-0005-0000-0000-0000671B0000}"/>
    <cellStyle name="Comma 2 23 2" xfId="4131" xr:uid="{00000000-0005-0000-0000-0000681B0000}"/>
    <cellStyle name="Comma 2 23 2 2" xfId="12048" xr:uid="{00000000-0005-0000-0000-0000691B0000}"/>
    <cellStyle name="Comma 2 23 2 2 2" xfId="33804" xr:uid="{00000000-0005-0000-0000-00006A1B0000}"/>
    <cellStyle name="Comma 2 23 2 3" xfId="10810" xr:uid="{00000000-0005-0000-0000-00006B1B0000}"/>
    <cellStyle name="Comma 2 23 2 3 2" xfId="32569" xr:uid="{00000000-0005-0000-0000-00006C1B0000}"/>
    <cellStyle name="Comma 2 23 2 4" xfId="31013" xr:uid="{00000000-0005-0000-0000-00006D1B0000}"/>
    <cellStyle name="Comma 2 23 3" xfId="6408" xr:uid="{00000000-0005-0000-0000-00006E1B0000}"/>
    <cellStyle name="Comma 2 23 3 2" xfId="12287" xr:uid="{00000000-0005-0000-0000-00006F1B0000}"/>
    <cellStyle name="Comma 2 23 3 2 2" xfId="34043" xr:uid="{00000000-0005-0000-0000-0000701B0000}"/>
    <cellStyle name="Comma 2 23 3 3" xfId="11050" xr:uid="{00000000-0005-0000-0000-0000711B0000}"/>
    <cellStyle name="Comma 2 23 3 3 2" xfId="32809" xr:uid="{00000000-0005-0000-0000-0000721B0000}"/>
    <cellStyle name="Comma 2 23 3 4" xfId="31294" xr:uid="{00000000-0005-0000-0000-0000731B0000}"/>
    <cellStyle name="Comma 2 23 4" xfId="6925" xr:uid="{00000000-0005-0000-0000-0000741B0000}"/>
    <cellStyle name="Comma 2 23 4 2" xfId="12386" xr:uid="{00000000-0005-0000-0000-0000751B0000}"/>
    <cellStyle name="Comma 2 23 4 2 2" xfId="34142" xr:uid="{00000000-0005-0000-0000-0000761B0000}"/>
    <cellStyle name="Comma 2 23 4 3" xfId="11149" xr:uid="{00000000-0005-0000-0000-0000771B0000}"/>
    <cellStyle name="Comma 2 23 4 3 2" xfId="32908" xr:uid="{00000000-0005-0000-0000-0000781B0000}"/>
    <cellStyle name="Comma 2 23 4 4" xfId="31396" xr:uid="{00000000-0005-0000-0000-0000791B0000}"/>
    <cellStyle name="Comma 2 23 5" xfId="7415" xr:uid="{00000000-0005-0000-0000-00007A1B0000}"/>
    <cellStyle name="Comma 2 23 5 2" xfId="12539" xr:uid="{00000000-0005-0000-0000-00007B1B0000}"/>
    <cellStyle name="Comma 2 23 5 2 2" xfId="34294" xr:uid="{00000000-0005-0000-0000-00007C1B0000}"/>
    <cellStyle name="Comma 2 23 5 3" xfId="11302" xr:uid="{00000000-0005-0000-0000-00007D1B0000}"/>
    <cellStyle name="Comma 2 23 5 3 2" xfId="33060" xr:uid="{00000000-0005-0000-0000-00007E1B0000}"/>
    <cellStyle name="Comma 2 23 5 4" xfId="31635" xr:uid="{00000000-0005-0000-0000-00007F1B0000}"/>
    <cellStyle name="Comma 2 23 6" xfId="7776" xr:uid="{00000000-0005-0000-0000-0000801B0000}"/>
    <cellStyle name="Comma 2 23 6 2" xfId="12616" xr:uid="{00000000-0005-0000-0000-0000811B0000}"/>
    <cellStyle name="Comma 2 23 6 2 2" xfId="34371" xr:uid="{00000000-0005-0000-0000-0000821B0000}"/>
    <cellStyle name="Comma 2 23 6 3" xfId="11379" xr:uid="{00000000-0005-0000-0000-0000831B0000}"/>
    <cellStyle name="Comma 2 23 6 3 2" xfId="33137" xr:uid="{00000000-0005-0000-0000-0000841B0000}"/>
    <cellStyle name="Comma 2 23 6 4" xfId="31754" xr:uid="{00000000-0005-0000-0000-0000851B0000}"/>
    <cellStyle name="Comma 2 23 7" xfId="8374" xr:uid="{00000000-0005-0000-0000-0000861B0000}"/>
    <cellStyle name="Comma 2 23 7 2" xfId="12724" xr:uid="{00000000-0005-0000-0000-0000871B0000}"/>
    <cellStyle name="Comma 2 23 7 2 2" xfId="34479" xr:uid="{00000000-0005-0000-0000-0000881B0000}"/>
    <cellStyle name="Comma 2 23 7 3" xfId="11487" xr:uid="{00000000-0005-0000-0000-0000891B0000}"/>
    <cellStyle name="Comma 2 23 7 3 2" xfId="33245" xr:uid="{00000000-0005-0000-0000-00008A1B0000}"/>
    <cellStyle name="Comma 2 23 7 4" xfId="31946" xr:uid="{00000000-0005-0000-0000-00008B1B0000}"/>
    <cellStyle name="Comma 2 23 8" xfId="11819" xr:uid="{00000000-0005-0000-0000-00008C1B0000}"/>
    <cellStyle name="Comma 2 23 8 2" xfId="33577" xr:uid="{00000000-0005-0000-0000-00008D1B0000}"/>
    <cellStyle name="Comma 2 23 9" xfId="10581" xr:uid="{00000000-0005-0000-0000-00008E1B0000}"/>
    <cellStyle name="Comma 2 23 9 2" xfId="32342" xr:uid="{00000000-0005-0000-0000-00008F1B0000}"/>
    <cellStyle name="Comma 2 24" xfId="3432" xr:uid="{00000000-0005-0000-0000-0000901B0000}"/>
    <cellStyle name="Comma 2 24 10" xfId="30786" xr:uid="{00000000-0005-0000-0000-0000911B0000}"/>
    <cellStyle name="Comma 2 24 2" xfId="4132" xr:uid="{00000000-0005-0000-0000-0000921B0000}"/>
    <cellStyle name="Comma 2 24 2 2" xfId="12049" xr:uid="{00000000-0005-0000-0000-0000931B0000}"/>
    <cellStyle name="Comma 2 24 2 2 2" xfId="33805" xr:uid="{00000000-0005-0000-0000-0000941B0000}"/>
    <cellStyle name="Comma 2 24 2 3" xfId="10811" xr:uid="{00000000-0005-0000-0000-0000951B0000}"/>
    <cellStyle name="Comma 2 24 2 3 2" xfId="32570" xr:uid="{00000000-0005-0000-0000-0000961B0000}"/>
    <cellStyle name="Comma 2 24 2 4" xfId="31014" xr:uid="{00000000-0005-0000-0000-0000971B0000}"/>
    <cellStyle name="Comma 2 24 3" xfId="6409" xr:uid="{00000000-0005-0000-0000-0000981B0000}"/>
    <cellStyle name="Comma 2 24 3 2" xfId="12288" xr:uid="{00000000-0005-0000-0000-0000991B0000}"/>
    <cellStyle name="Comma 2 24 3 2 2" xfId="34044" xr:uid="{00000000-0005-0000-0000-00009A1B0000}"/>
    <cellStyle name="Comma 2 24 3 3" xfId="11051" xr:uid="{00000000-0005-0000-0000-00009B1B0000}"/>
    <cellStyle name="Comma 2 24 3 3 2" xfId="32810" xr:uid="{00000000-0005-0000-0000-00009C1B0000}"/>
    <cellStyle name="Comma 2 24 3 4" xfId="31295" xr:uid="{00000000-0005-0000-0000-00009D1B0000}"/>
    <cellStyle name="Comma 2 24 4" xfId="6924" xr:uid="{00000000-0005-0000-0000-00009E1B0000}"/>
    <cellStyle name="Comma 2 24 4 2" xfId="12385" xr:uid="{00000000-0005-0000-0000-00009F1B0000}"/>
    <cellStyle name="Comma 2 24 4 2 2" xfId="34141" xr:uid="{00000000-0005-0000-0000-0000A01B0000}"/>
    <cellStyle name="Comma 2 24 4 3" xfId="11148" xr:uid="{00000000-0005-0000-0000-0000A11B0000}"/>
    <cellStyle name="Comma 2 24 4 3 2" xfId="32907" xr:uid="{00000000-0005-0000-0000-0000A21B0000}"/>
    <cellStyle name="Comma 2 24 4 4" xfId="31395" xr:uid="{00000000-0005-0000-0000-0000A31B0000}"/>
    <cellStyle name="Comma 2 24 5" xfId="7416" xr:uid="{00000000-0005-0000-0000-0000A41B0000}"/>
    <cellStyle name="Comma 2 24 5 2" xfId="12540" xr:uid="{00000000-0005-0000-0000-0000A51B0000}"/>
    <cellStyle name="Comma 2 24 5 2 2" xfId="34295" xr:uid="{00000000-0005-0000-0000-0000A61B0000}"/>
    <cellStyle name="Comma 2 24 5 3" xfId="11303" xr:uid="{00000000-0005-0000-0000-0000A71B0000}"/>
    <cellStyle name="Comma 2 24 5 3 2" xfId="33061" xr:uid="{00000000-0005-0000-0000-0000A81B0000}"/>
    <cellStyle name="Comma 2 24 5 4" xfId="31636" xr:uid="{00000000-0005-0000-0000-0000A91B0000}"/>
    <cellStyle name="Comma 2 24 6" xfId="7777" xr:uid="{00000000-0005-0000-0000-0000AA1B0000}"/>
    <cellStyle name="Comma 2 24 6 2" xfId="12617" xr:uid="{00000000-0005-0000-0000-0000AB1B0000}"/>
    <cellStyle name="Comma 2 24 6 2 2" xfId="34372" xr:uid="{00000000-0005-0000-0000-0000AC1B0000}"/>
    <cellStyle name="Comma 2 24 6 3" xfId="11380" xr:uid="{00000000-0005-0000-0000-0000AD1B0000}"/>
    <cellStyle name="Comma 2 24 6 3 2" xfId="33138" xr:uid="{00000000-0005-0000-0000-0000AE1B0000}"/>
    <cellStyle name="Comma 2 24 6 4" xfId="31755" xr:uid="{00000000-0005-0000-0000-0000AF1B0000}"/>
    <cellStyle name="Comma 2 24 7" xfId="8373" xr:uid="{00000000-0005-0000-0000-0000B01B0000}"/>
    <cellStyle name="Comma 2 24 7 2" xfId="12723" xr:uid="{00000000-0005-0000-0000-0000B11B0000}"/>
    <cellStyle name="Comma 2 24 7 2 2" xfId="34478" xr:uid="{00000000-0005-0000-0000-0000B21B0000}"/>
    <cellStyle name="Comma 2 24 7 3" xfId="11486" xr:uid="{00000000-0005-0000-0000-0000B31B0000}"/>
    <cellStyle name="Comma 2 24 7 3 2" xfId="33244" xr:uid="{00000000-0005-0000-0000-0000B41B0000}"/>
    <cellStyle name="Comma 2 24 7 4" xfId="31945" xr:uid="{00000000-0005-0000-0000-0000B51B0000}"/>
    <cellStyle name="Comma 2 24 8" xfId="11820" xr:uid="{00000000-0005-0000-0000-0000B61B0000}"/>
    <cellStyle name="Comma 2 24 8 2" xfId="33578" xr:uid="{00000000-0005-0000-0000-0000B71B0000}"/>
    <cellStyle name="Comma 2 24 9" xfId="10582" xr:uid="{00000000-0005-0000-0000-0000B81B0000}"/>
    <cellStyle name="Comma 2 24 9 2" xfId="32343" xr:uid="{00000000-0005-0000-0000-0000B91B0000}"/>
    <cellStyle name="Comma 2 25" xfId="3433" xr:uid="{00000000-0005-0000-0000-0000BA1B0000}"/>
    <cellStyle name="Comma 2 25 10" xfId="30787" xr:uid="{00000000-0005-0000-0000-0000BB1B0000}"/>
    <cellStyle name="Comma 2 25 2" xfId="4133" xr:uid="{00000000-0005-0000-0000-0000BC1B0000}"/>
    <cellStyle name="Comma 2 25 2 2" xfId="12050" xr:uid="{00000000-0005-0000-0000-0000BD1B0000}"/>
    <cellStyle name="Comma 2 25 2 2 2" xfId="33806" xr:uid="{00000000-0005-0000-0000-0000BE1B0000}"/>
    <cellStyle name="Comma 2 25 2 3" xfId="10812" xr:uid="{00000000-0005-0000-0000-0000BF1B0000}"/>
    <cellStyle name="Comma 2 25 2 3 2" xfId="32571" xr:uid="{00000000-0005-0000-0000-0000C01B0000}"/>
    <cellStyle name="Comma 2 25 2 4" xfId="31015" xr:uid="{00000000-0005-0000-0000-0000C11B0000}"/>
    <cellStyle name="Comma 2 25 3" xfId="6410" xr:uid="{00000000-0005-0000-0000-0000C21B0000}"/>
    <cellStyle name="Comma 2 25 3 2" xfId="12289" xr:uid="{00000000-0005-0000-0000-0000C31B0000}"/>
    <cellStyle name="Comma 2 25 3 2 2" xfId="34045" xr:uid="{00000000-0005-0000-0000-0000C41B0000}"/>
    <cellStyle name="Comma 2 25 3 3" xfId="11052" xr:uid="{00000000-0005-0000-0000-0000C51B0000}"/>
    <cellStyle name="Comma 2 25 3 3 2" xfId="32811" xr:uid="{00000000-0005-0000-0000-0000C61B0000}"/>
    <cellStyle name="Comma 2 25 3 4" xfId="31296" xr:uid="{00000000-0005-0000-0000-0000C71B0000}"/>
    <cellStyle name="Comma 2 25 4" xfId="6923" xr:uid="{00000000-0005-0000-0000-0000C81B0000}"/>
    <cellStyle name="Comma 2 25 4 2" xfId="12384" xr:uid="{00000000-0005-0000-0000-0000C91B0000}"/>
    <cellStyle name="Comma 2 25 4 2 2" xfId="34140" xr:uid="{00000000-0005-0000-0000-0000CA1B0000}"/>
    <cellStyle name="Comma 2 25 4 3" xfId="11147" xr:uid="{00000000-0005-0000-0000-0000CB1B0000}"/>
    <cellStyle name="Comma 2 25 4 3 2" xfId="32906" xr:uid="{00000000-0005-0000-0000-0000CC1B0000}"/>
    <cellStyle name="Comma 2 25 4 4" xfId="31394" xr:uid="{00000000-0005-0000-0000-0000CD1B0000}"/>
    <cellStyle name="Comma 2 25 5" xfId="7417" xr:uid="{00000000-0005-0000-0000-0000CE1B0000}"/>
    <cellStyle name="Comma 2 25 5 2" xfId="12541" xr:uid="{00000000-0005-0000-0000-0000CF1B0000}"/>
    <cellStyle name="Comma 2 25 5 2 2" xfId="34296" xr:uid="{00000000-0005-0000-0000-0000D01B0000}"/>
    <cellStyle name="Comma 2 25 5 3" xfId="11304" xr:uid="{00000000-0005-0000-0000-0000D11B0000}"/>
    <cellStyle name="Comma 2 25 5 3 2" xfId="33062" xr:uid="{00000000-0005-0000-0000-0000D21B0000}"/>
    <cellStyle name="Comma 2 25 5 4" xfId="31637" xr:uid="{00000000-0005-0000-0000-0000D31B0000}"/>
    <cellStyle name="Comma 2 25 6" xfId="7778" xr:uid="{00000000-0005-0000-0000-0000D41B0000}"/>
    <cellStyle name="Comma 2 25 6 2" xfId="12618" xr:uid="{00000000-0005-0000-0000-0000D51B0000}"/>
    <cellStyle name="Comma 2 25 6 2 2" xfId="34373" xr:uid="{00000000-0005-0000-0000-0000D61B0000}"/>
    <cellStyle name="Comma 2 25 6 3" xfId="11381" xr:uid="{00000000-0005-0000-0000-0000D71B0000}"/>
    <cellStyle name="Comma 2 25 6 3 2" xfId="33139" xr:uid="{00000000-0005-0000-0000-0000D81B0000}"/>
    <cellStyle name="Comma 2 25 6 4" xfId="31756" xr:uid="{00000000-0005-0000-0000-0000D91B0000}"/>
    <cellStyle name="Comma 2 25 7" xfId="8372" xr:uid="{00000000-0005-0000-0000-0000DA1B0000}"/>
    <cellStyle name="Comma 2 25 7 2" xfId="12722" xr:uid="{00000000-0005-0000-0000-0000DB1B0000}"/>
    <cellStyle name="Comma 2 25 7 2 2" xfId="34477" xr:uid="{00000000-0005-0000-0000-0000DC1B0000}"/>
    <cellStyle name="Comma 2 25 7 3" xfId="11485" xr:uid="{00000000-0005-0000-0000-0000DD1B0000}"/>
    <cellStyle name="Comma 2 25 7 3 2" xfId="33243" xr:uid="{00000000-0005-0000-0000-0000DE1B0000}"/>
    <cellStyle name="Comma 2 25 7 4" xfId="31944" xr:uid="{00000000-0005-0000-0000-0000DF1B0000}"/>
    <cellStyle name="Comma 2 25 8" xfId="11821" xr:uid="{00000000-0005-0000-0000-0000E01B0000}"/>
    <cellStyle name="Comma 2 25 8 2" xfId="33579" xr:uid="{00000000-0005-0000-0000-0000E11B0000}"/>
    <cellStyle name="Comma 2 25 9" xfId="10583" xr:uid="{00000000-0005-0000-0000-0000E21B0000}"/>
    <cellStyle name="Comma 2 25 9 2" xfId="32344" xr:uid="{00000000-0005-0000-0000-0000E31B0000}"/>
    <cellStyle name="Comma 2 26" xfId="3434" xr:uid="{00000000-0005-0000-0000-0000E41B0000}"/>
    <cellStyle name="Comma 2 26 10" xfId="30788" xr:uid="{00000000-0005-0000-0000-0000E51B0000}"/>
    <cellStyle name="Comma 2 26 2" xfId="4134" xr:uid="{00000000-0005-0000-0000-0000E61B0000}"/>
    <cellStyle name="Comma 2 26 2 2" xfId="12051" xr:uid="{00000000-0005-0000-0000-0000E71B0000}"/>
    <cellStyle name="Comma 2 26 2 2 2" xfId="33807" xr:uid="{00000000-0005-0000-0000-0000E81B0000}"/>
    <cellStyle name="Comma 2 26 2 3" xfId="10813" xr:uid="{00000000-0005-0000-0000-0000E91B0000}"/>
    <cellStyle name="Comma 2 26 2 3 2" xfId="32572" xr:uid="{00000000-0005-0000-0000-0000EA1B0000}"/>
    <cellStyle name="Comma 2 26 2 4" xfId="31016" xr:uid="{00000000-0005-0000-0000-0000EB1B0000}"/>
    <cellStyle name="Comma 2 26 3" xfId="6411" xr:uid="{00000000-0005-0000-0000-0000EC1B0000}"/>
    <cellStyle name="Comma 2 26 3 2" xfId="12290" xr:uid="{00000000-0005-0000-0000-0000ED1B0000}"/>
    <cellStyle name="Comma 2 26 3 2 2" xfId="34046" xr:uid="{00000000-0005-0000-0000-0000EE1B0000}"/>
    <cellStyle name="Comma 2 26 3 3" xfId="11053" xr:uid="{00000000-0005-0000-0000-0000EF1B0000}"/>
    <cellStyle name="Comma 2 26 3 3 2" xfId="32812" xr:uid="{00000000-0005-0000-0000-0000F01B0000}"/>
    <cellStyle name="Comma 2 26 3 4" xfId="31297" xr:uid="{00000000-0005-0000-0000-0000F11B0000}"/>
    <cellStyle name="Comma 2 26 4" xfId="6921" xr:uid="{00000000-0005-0000-0000-0000F21B0000}"/>
    <cellStyle name="Comma 2 26 4 2" xfId="12383" xr:uid="{00000000-0005-0000-0000-0000F31B0000}"/>
    <cellStyle name="Comma 2 26 4 2 2" xfId="34139" xr:uid="{00000000-0005-0000-0000-0000F41B0000}"/>
    <cellStyle name="Comma 2 26 4 3" xfId="11146" xr:uid="{00000000-0005-0000-0000-0000F51B0000}"/>
    <cellStyle name="Comma 2 26 4 3 2" xfId="32905" xr:uid="{00000000-0005-0000-0000-0000F61B0000}"/>
    <cellStyle name="Comma 2 26 4 4" xfId="31393" xr:uid="{00000000-0005-0000-0000-0000F71B0000}"/>
    <cellStyle name="Comma 2 26 5" xfId="7418" xr:uid="{00000000-0005-0000-0000-0000F81B0000}"/>
    <cellStyle name="Comma 2 26 5 2" xfId="12542" xr:uid="{00000000-0005-0000-0000-0000F91B0000}"/>
    <cellStyle name="Comma 2 26 5 2 2" xfId="34297" xr:uid="{00000000-0005-0000-0000-0000FA1B0000}"/>
    <cellStyle name="Comma 2 26 5 3" xfId="11305" xr:uid="{00000000-0005-0000-0000-0000FB1B0000}"/>
    <cellStyle name="Comma 2 26 5 3 2" xfId="33063" xr:uid="{00000000-0005-0000-0000-0000FC1B0000}"/>
    <cellStyle name="Comma 2 26 5 4" xfId="31638" xr:uid="{00000000-0005-0000-0000-0000FD1B0000}"/>
    <cellStyle name="Comma 2 26 6" xfId="7779" xr:uid="{00000000-0005-0000-0000-0000FE1B0000}"/>
    <cellStyle name="Comma 2 26 6 2" xfId="12619" xr:uid="{00000000-0005-0000-0000-0000FF1B0000}"/>
    <cellStyle name="Comma 2 26 6 2 2" xfId="34374" xr:uid="{00000000-0005-0000-0000-0000001C0000}"/>
    <cellStyle name="Comma 2 26 6 3" xfId="11382" xr:uid="{00000000-0005-0000-0000-0000011C0000}"/>
    <cellStyle name="Comma 2 26 6 3 2" xfId="33140" xr:uid="{00000000-0005-0000-0000-0000021C0000}"/>
    <cellStyle name="Comma 2 26 6 4" xfId="31757" xr:uid="{00000000-0005-0000-0000-0000031C0000}"/>
    <cellStyle name="Comma 2 26 7" xfId="8371" xr:uid="{00000000-0005-0000-0000-0000041C0000}"/>
    <cellStyle name="Comma 2 26 7 2" xfId="12721" xr:uid="{00000000-0005-0000-0000-0000051C0000}"/>
    <cellStyle name="Comma 2 26 7 2 2" xfId="34476" xr:uid="{00000000-0005-0000-0000-0000061C0000}"/>
    <cellStyle name="Comma 2 26 7 3" xfId="11484" xr:uid="{00000000-0005-0000-0000-0000071C0000}"/>
    <cellStyle name="Comma 2 26 7 3 2" xfId="33242" xr:uid="{00000000-0005-0000-0000-0000081C0000}"/>
    <cellStyle name="Comma 2 26 7 4" xfId="31943" xr:uid="{00000000-0005-0000-0000-0000091C0000}"/>
    <cellStyle name="Comma 2 26 8" xfId="11822" xr:uid="{00000000-0005-0000-0000-00000A1C0000}"/>
    <cellStyle name="Comma 2 26 8 2" xfId="33580" xr:uid="{00000000-0005-0000-0000-00000B1C0000}"/>
    <cellStyle name="Comma 2 26 9" xfId="10584" xr:uid="{00000000-0005-0000-0000-00000C1C0000}"/>
    <cellStyle name="Comma 2 26 9 2" xfId="32345" xr:uid="{00000000-0005-0000-0000-00000D1C0000}"/>
    <cellStyle name="Comma 2 27" xfId="3435" xr:uid="{00000000-0005-0000-0000-00000E1C0000}"/>
    <cellStyle name="Comma 2 27 10" xfId="30789" xr:uid="{00000000-0005-0000-0000-00000F1C0000}"/>
    <cellStyle name="Comma 2 27 2" xfId="4135" xr:uid="{00000000-0005-0000-0000-0000101C0000}"/>
    <cellStyle name="Comma 2 27 2 2" xfId="12052" xr:uid="{00000000-0005-0000-0000-0000111C0000}"/>
    <cellStyle name="Comma 2 27 2 2 2" xfId="33808" xr:uid="{00000000-0005-0000-0000-0000121C0000}"/>
    <cellStyle name="Comma 2 27 2 3" xfId="10814" xr:uid="{00000000-0005-0000-0000-0000131C0000}"/>
    <cellStyle name="Comma 2 27 2 3 2" xfId="32573" xr:uid="{00000000-0005-0000-0000-0000141C0000}"/>
    <cellStyle name="Comma 2 27 2 4" xfId="31017" xr:uid="{00000000-0005-0000-0000-0000151C0000}"/>
    <cellStyle name="Comma 2 27 3" xfId="6412" xr:uid="{00000000-0005-0000-0000-0000161C0000}"/>
    <cellStyle name="Comma 2 27 3 2" xfId="12291" xr:uid="{00000000-0005-0000-0000-0000171C0000}"/>
    <cellStyle name="Comma 2 27 3 2 2" xfId="34047" xr:uid="{00000000-0005-0000-0000-0000181C0000}"/>
    <cellStyle name="Comma 2 27 3 3" xfId="11054" xr:uid="{00000000-0005-0000-0000-0000191C0000}"/>
    <cellStyle name="Comma 2 27 3 3 2" xfId="32813" xr:uid="{00000000-0005-0000-0000-00001A1C0000}"/>
    <cellStyle name="Comma 2 27 3 4" xfId="31298" xr:uid="{00000000-0005-0000-0000-00001B1C0000}"/>
    <cellStyle name="Comma 2 27 4" xfId="6920" xr:uid="{00000000-0005-0000-0000-00001C1C0000}"/>
    <cellStyle name="Comma 2 27 4 2" xfId="12382" xr:uid="{00000000-0005-0000-0000-00001D1C0000}"/>
    <cellStyle name="Comma 2 27 4 2 2" xfId="34138" xr:uid="{00000000-0005-0000-0000-00001E1C0000}"/>
    <cellStyle name="Comma 2 27 4 3" xfId="11145" xr:uid="{00000000-0005-0000-0000-00001F1C0000}"/>
    <cellStyle name="Comma 2 27 4 3 2" xfId="32904" xr:uid="{00000000-0005-0000-0000-0000201C0000}"/>
    <cellStyle name="Comma 2 27 4 4" xfId="31392" xr:uid="{00000000-0005-0000-0000-0000211C0000}"/>
    <cellStyle name="Comma 2 27 5" xfId="7419" xr:uid="{00000000-0005-0000-0000-0000221C0000}"/>
    <cellStyle name="Comma 2 27 5 2" xfId="12543" xr:uid="{00000000-0005-0000-0000-0000231C0000}"/>
    <cellStyle name="Comma 2 27 5 2 2" xfId="34298" xr:uid="{00000000-0005-0000-0000-0000241C0000}"/>
    <cellStyle name="Comma 2 27 5 3" xfId="11306" xr:uid="{00000000-0005-0000-0000-0000251C0000}"/>
    <cellStyle name="Comma 2 27 5 3 2" xfId="33064" xr:uid="{00000000-0005-0000-0000-0000261C0000}"/>
    <cellStyle name="Comma 2 27 5 4" xfId="31639" xr:uid="{00000000-0005-0000-0000-0000271C0000}"/>
    <cellStyle name="Comma 2 27 6" xfId="7780" xr:uid="{00000000-0005-0000-0000-0000281C0000}"/>
    <cellStyle name="Comma 2 27 6 2" xfId="12620" xr:uid="{00000000-0005-0000-0000-0000291C0000}"/>
    <cellStyle name="Comma 2 27 6 2 2" xfId="34375" xr:uid="{00000000-0005-0000-0000-00002A1C0000}"/>
    <cellStyle name="Comma 2 27 6 3" xfId="11383" xr:uid="{00000000-0005-0000-0000-00002B1C0000}"/>
    <cellStyle name="Comma 2 27 6 3 2" xfId="33141" xr:uid="{00000000-0005-0000-0000-00002C1C0000}"/>
    <cellStyle name="Comma 2 27 6 4" xfId="31758" xr:uid="{00000000-0005-0000-0000-00002D1C0000}"/>
    <cellStyle name="Comma 2 27 7" xfId="8370" xr:uid="{00000000-0005-0000-0000-00002E1C0000}"/>
    <cellStyle name="Comma 2 27 7 2" xfId="12720" xr:uid="{00000000-0005-0000-0000-00002F1C0000}"/>
    <cellStyle name="Comma 2 27 7 2 2" xfId="34475" xr:uid="{00000000-0005-0000-0000-0000301C0000}"/>
    <cellStyle name="Comma 2 27 7 3" xfId="11483" xr:uid="{00000000-0005-0000-0000-0000311C0000}"/>
    <cellStyle name="Comma 2 27 7 3 2" xfId="33241" xr:uid="{00000000-0005-0000-0000-0000321C0000}"/>
    <cellStyle name="Comma 2 27 7 4" xfId="31942" xr:uid="{00000000-0005-0000-0000-0000331C0000}"/>
    <cellStyle name="Comma 2 27 8" xfId="11823" xr:uid="{00000000-0005-0000-0000-0000341C0000}"/>
    <cellStyle name="Comma 2 27 8 2" xfId="33581" xr:uid="{00000000-0005-0000-0000-0000351C0000}"/>
    <cellStyle name="Comma 2 27 9" xfId="10585" xr:uid="{00000000-0005-0000-0000-0000361C0000}"/>
    <cellStyle name="Comma 2 27 9 2" xfId="32346"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09" xr:uid="{00000000-0005-0000-0000-00003B1C0000}"/>
    <cellStyle name="Comma 2 28 2 3" xfId="10815" xr:uid="{00000000-0005-0000-0000-00003C1C0000}"/>
    <cellStyle name="Comma 2 28 2 3 2" xfId="32574" xr:uid="{00000000-0005-0000-0000-00003D1C0000}"/>
    <cellStyle name="Comma 2 28 2 4" xfId="31018" xr:uid="{00000000-0005-0000-0000-00003E1C0000}"/>
    <cellStyle name="Comma 2 28 3" xfId="6413" xr:uid="{00000000-0005-0000-0000-00003F1C0000}"/>
    <cellStyle name="Comma 2 28 3 2" xfId="12292" xr:uid="{00000000-0005-0000-0000-0000401C0000}"/>
    <cellStyle name="Comma 2 28 3 2 2" xfId="34048" xr:uid="{00000000-0005-0000-0000-0000411C0000}"/>
    <cellStyle name="Comma 2 28 3 3" xfId="11055" xr:uid="{00000000-0005-0000-0000-0000421C0000}"/>
    <cellStyle name="Comma 2 28 3 3 2" xfId="32814" xr:uid="{00000000-0005-0000-0000-0000431C0000}"/>
    <cellStyle name="Comma 2 28 3 4" xfId="31299" xr:uid="{00000000-0005-0000-0000-0000441C0000}"/>
    <cellStyle name="Comma 2 28 4" xfId="6919" xr:uid="{00000000-0005-0000-0000-0000451C0000}"/>
    <cellStyle name="Comma 2 28 4 2" xfId="12381" xr:uid="{00000000-0005-0000-0000-0000461C0000}"/>
    <cellStyle name="Comma 2 28 4 2 2" xfId="34137" xr:uid="{00000000-0005-0000-0000-0000471C0000}"/>
    <cellStyle name="Comma 2 28 4 3" xfId="11144" xr:uid="{00000000-0005-0000-0000-0000481C0000}"/>
    <cellStyle name="Comma 2 28 4 3 2" xfId="32903" xr:uid="{00000000-0005-0000-0000-0000491C0000}"/>
    <cellStyle name="Comma 2 28 4 4" xfId="31391" xr:uid="{00000000-0005-0000-0000-00004A1C0000}"/>
    <cellStyle name="Comma 2 28 5" xfId="7420" xr:uid="{00000000-0005-0000-0000-00004B1C0000}"/>
    <cellStyle name="Comma 2 28 5 2" xfId="12544" xr:uid="{00000000-0005-0000-0000-00004C1C0000}"/>
    <cellStyle name="Comma 2 28 5 2 2" xfId="34299" xr:uid="{00000000-0005-0000-0000-00004D1C0000}"/>
    <cellStyle name="Comma 2 28 5 3" xfId="11307" xr:uid="{00000000-0005-0000-0000-00004E1C0000}"/>
    <cellStyle name="Comma 2 28 5 3 2" xfId="33065" xr:uid="{00000000-0005-0000-0000-00004F1C0000}"/>
    <cellStyle name="Comma 2 28 5 4" xfId="31640" xr:uid="{00000000-0005-0000-0000-0000501C0000}"/>
    <cellStyle name="Comma 2 28 6" xfId="7781" xr:uid="{00000000-0005-0000-0000-0000511C0000}"/>
    <cellStyle name="Comma 2 28 6 2" xfId="12621" xr:uid="{00000000-0005-0000-0000-0000521C0000}"/>
    <cellStyle name="Comma 2 28 6 2 2" xfId="34376" xr:uid="{00000000-0005-0000-0000-0000531C0000}"/>
    <cellStyle name="Comma 2 28 6 3" xfId="11384" xr:uid="{00000000-0005-0000-0000-0000541C0000}"/>
    <cellStyle name="Comma 2 28 6 3 2" xfId="33142" xr:uid="{00000000-0005-0000-0000-0000551C0000}"/>
    <cellStyle name="Comma 2 28 6 4" xfId="31759" xr:uid="{00000000-0005-0000-0000-0000561C0000}"/>
    <cellStyle name="Comma 2 28 7" xfId="8369" xr:uid="{00000000-0005-0000-0000-0000571C0000}"/>
    <cellStyle name="Comma 2 28 7 2" xfId="12719" xr:uid="{00000000-0005-0000-0000-0000581C0000}"/>
    <cellStyle name="Comma 2 28 7 2 2" xfId="34474" xr:uid="{00000000-0005-0000-0000-0000591C0000}"/>
    <cellStyle name="Comma 2 28 7 3" xfId="11482" xr:uid="{00000000-0005-0000-0000-00005A1C0000}"/>
    <cellStyle name="Comma 2 28 7 3 2" xfId="33240" xr:uid="{00000000-0005-0000-0000-00005B1C0000}"/>
    <cellStyle name="Comma 2 28 7 4" xfId="31941" xr:uid="{00000000-0005-0000-0000-00005C1C0000}"/>
    <cellStyle name="Comma 2 29" xfId="3436" xr:uid="{00000000-0005-0000-0000-00005D1C0000}"/>
    <cellStyle name="Comma 2 29 10" xfId="30790" xr:uid="{00000000-0005-0000-0000-00005E1C0000}"/>
    <cellStyle name="Comma 2 29 2" xfId="4137" xr:uid="{00000000-0005-0000-0000-00005F1C0000}"/>
    <cellStyle name="Comma 2 29 2 2" xfId="12054" xr:uid="{00000000-0005-0000-0000-0000601C0000}"/>
    <cellStyle name="Comma 2 29 2 2 2" xfId="33810" xr:uid="{00000000-0005-0000-0000-0000611C0000}"/>
    <cellStyle name="Comma 2 29 2 3" xfId="10816" xr:uid="{00000000-0005-0000-0000-0000621C0000}"/>
    <cellStyle name="Comma 2 29 2 3 2" xfId="32575" xr:uid="{00000000-0005-0000-0000-0000631C0000}"/>
    <cellStyle name="Comma 2 29 2 4" xfId="31019" xr:uid="{00000000-0005-0000-0000-0000641C0000}"/>
    <cellStyle name="Comma 2 29 3" xfId="6414" xr:uid="{00000000-0005-0000-0000-0000651C0000}"/>
    <cellStyle name="Comma 2 29 3 2" xfId="12293" xr:uid="{00000000-0005-0000-0000-0000661C0000}"/>
    <cellStyle name="Comma 2 29 3 2 2" xfId="34049" xr:uid="{00000000-0005-0000-0000-0000671C0000}"/>
    <cellStyle name="Comma 2 29 3 3" xfId="11056" xr:uid="{00000000-0005-0000-0000-0000681C0000}"/>
    <cellStyle name="Comma 2 29 3 3 2" xfId="32815" xr:uid="{00000000-0005-0000-0000-0000691C0000}"/>
    <cellStyle name="Comma 2 29 3 4" xfId="31300" xr:uid="{00000000-0005-0000-0000-00006A1C0000}"/>
    <cellStyle name="Comma 2 29 4" xfId="6918" xr:uid="{00000000-0005-0000-0000-00006B1C0000}"/>
    <cellStyle name="Comma 2 29 4 2" xfId="12380" xr:uid="{00000000-0005-0000-0000-00006C1C0000}"/>
    <cellStyle name="Comma 2 29 4 2 2" xfId="34136" xr:uid="{00000000-0005-0000-0000-00006D1C0000}"/>
    <cellStyle name="Comma 2 29 4 3" xfId="11143" xr:uid="{00000000-0005-0000-0000-00006E1C0000}"/>
    <cellStyle name="Comma 2 29 4 3 2" xfId="32902" xr:uid="{00000000-0005-0000-0000-00006F1C0000}"/>
    <cellStyle name="Comma 2 29 4 4" xfId="31390" xr:uid="{00000000-0005-0000-0000-0000701C0000}"/>
    <cellStyle name="Comma 2 29 5" xfId="7421" xr:uid="{00000000-0005-0000-0000-0000711C0000}"/>
    <cellStyle name="Comma 2 29 5 2" xfId="12545" xr:uid="{00000000-0005-0000-0000-0000721C0000}"/>
    <cellStyle name="Comma 2 29 5 2 2" xfId="34300" xr:uid="{00000000-0005-0000-0000-0000731C0000}"/>
    <cellStyle name="Comma 2 29 5 3" xfId="11308" xr:uid="{00000000-0005-0000-0000-0000741C0000}"/>
    <cellStyle name="Comma 2 29 5 3 2" xfId="33066" xr:uid="{00000000-0005-0000-0000-0000751C0000}"/>
    <cellStyle name="Comma 2 29 5 4" xfId="31641" xr:uid="{00000000-0005-0000-0000-0000761C0000}"/>
    <cellStyle name="Comma 2 29 6" xfId="7782" xr:uid="{00000000-0005-0000-0000-0000771C0000}"/>
    <cellStyle name="Comma 2 29 6 2" xfId="12622" xr:uid="{00000000-0005-0000-0000-0000781C0000}"/>
    <cellStyle name="Comma 2 29 6 2 2" xfId="34377" xr:uid="{00000000-0005-0000-0000-0000791C0000}"/>
    <cellStyle name="Comma 2 29 6 3" xfId="11385" xr:uid="{00000000-0005-0000-0000-00007A1C0000}"/>
    <cellStyle name="Comma 2 29 6 3 2" xfId="33143" xr:uid="{00000000-0005-0000-0000-00007B1C0000}"/>
    <cellStyle name="Comma 2 29 6 4" xfId="31760" xr:uid="{00000000-0005-0000-0000-00007C1C0000}"/>
    <cellStyle name="Comma 2 29 7" xfId="8368" xr:uid="{00000000-0005-0000-0000-00007D1C0000}"/>
    <cellStyle name="Comma 2 29 7 2" xfId="12718" xr:uid="{00000000-0005-0000-0000-00007E1C0000}"/>
    <cellStyle name="Comma 2 29 7 2 2" xfId="34473" xr:uid="{00000000-0005-0000-0000-00007F1C0000}"/>
    <cellStyle name="Comma 2 29 7 3" xfId="11481" xr:uid="{00000000-0005-0000-0000-0000801C0000}"/>
    <cellStyle name="Comma 2 29 7 3 2" xfId="33239" xr:uid="{00000000-0005-0000-0000-0000811C0000}"/>
    <cellStyle name="Comma 2 29 7 4" xfId="31940" xr:uid="{00000000-0005-0000-0000-0000821C0000}"/>
    <cellStyle name="Comma 2 29 8" xfId="11824" xr:uid="{00000000-0005-0000-0000-0000831C0000}"/>
    <cellStyle name="Comma 2 29 8 2" xfId="33582" xr:uid="{00000000-0005-0000-0000-0000841C0000}"/>
    <cellStyle name="Comma 2 29 9" xfId="10586" xr:uid="{00000000-0005-0000-0000-0000851C0000}"/>
    <cellStyle name="Comma 2 29 9 2" xfId="32347"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2" xr:uid="{00000000-0005-0000-0000-00008B1C0000}"/>
    <cellStyle name="Comma 2 3 2 2 3" xfId="11580" xr:uid="{00000000-0005-0000-0000-00008C1C0000}"/>
    <cellStyle name="Comma 2 3 2 2 3 2" xfId="33338" xr:uid="{00000000-0005-0000-0000-00008D1C0000}"/>
    <cellStyle name="Comma 2 3 2 2 4" xfId="32085" xr:uid="{00000000-0005-0000-0000-00008E1C0000}"/>
    <cellStyle name="Comma 2 3 2 3" xfId="12055" xr:uid="{00000000-0005-0000-0000-00008F1C0000}"/>
    <cellStyle name="Comma 2 3 2 3 2" xfId="33811" xr:uid="{00000000-0005-0000-0000-0000901C0000}"/>
    <cellStyle name="Comma 2 3 2 4" xfId="10817" xr:uid="{00000000-0005-0000-0000-0000911C0000}"/>
    <cellStyle name="Comma 2 3 2 4 2" xfId="32576" xr:uid="{00000000-0005-0000-0000-0000921C0000}"/>
    <cellStyle name="Comma 2 3 2 5" xfId="31020" xr:uid="{00000000-0005-0000-0000-0000931C0000}"/>
    <cellStyle name="Comma 2 3 3" xfId="6415" xr:uid="{00000000-0005-0000-0000-0000941C0000}"/>
    <cellStyle name="Comma 2 3 3 2" xfId="12294" xr:uid="{00000000-0005-0000-0000-0000951C0000}"/>
    <cellStyle name="Comma 2 3 3 2 2" xfId="34050" xr:uid="{00000000-0005-0000-0000-0000961C0000}"/>
    <cellStyle name="Comma 2 3 3 3" xfId="11057" xr:uid="{00000000-0005-0000-0000-0000971C0000}"/>
    <cellStyle name="Comma 2 3 3 3 2" xfId="32816" xr:uid="{00000000-0005-0000-0000-0000981C0000}"/>
    <cellStyle name="Comma 2 3 3 4" xfId="31301" xr:uid="{00000000-0005-0000-0000-0000991C0000}"/>
    <cellStyle name="Comma 2 3 4" xfId="6917" xr:uid="{00000000-0005-0000-0000-00009A1C0000}"/>
    <cellStyle name="Comma 2 3 4 2" xfId="12379" xr:uid="{00000000-0005-0000-0000-00009B1C0000}"/>
    <cellStyle name="Comma 2 3 4 2 2" xfId="34135" xr:uid="{00000000-0005-0000-0000-00009C1C0000}"/>
    <cellStyle name="Comma 2 3 4 3" xfId="11142" xr:uid="{00000000-0005-0000-0000-00009D1C0000}"/>
    <cellStyle name="Comma 2 3 4 3 2" xfId="32901" xr:uid="{00000000-0005-0000-0000-00009E1C0000}"/>
    <cellStyle name="Comma 2 3 4 4" xfId="31389" xr:uid="{00000000-0005-0000-0000-00009F1C0000}"/>
    <cellStyle name="Comma 2 3 5" xfId="7422" xr:uid="{00000000-0005-0000-0000-0000A01C0000}"/>
    <cellStyle name="Comma 2 3 5 2" xfId="12546" xr:uid="{00000000-0005-0000-0000-0000A11C0000}"/>
    <cellStyle name="Comma 2 3 5 2 2" xfId="34301" xr:uid="{00000000-0005-0000-0000-0000A21C0000}"/>
    <cellStyle name="Comma 2 3 5 3" xfId="11309" xr:uid="{00000000-0005-0000-0000-0000A31C0000}"/>
    <cellStyle name="Comma 2 3 5 3 2" xfId="33067" xr:uid="{00000000-0005-0000-0000-0000A41C0000}"/>
    <cellStyle name="Comma 2 3 5 4" xfId="31642" xr:uid="{00000000-0005-0000-0000-0000A51C0000}"/>
    <cellStyle name="Comma 2 3 6" xfId="7783" xr:uid="{00000000-0005-0000-0000-0000A61C0000}"/>
    <cellStyle name="Comma 2 3 6 2" xfId="12623" xr:uid="{00000000-0005-0000-0000-0000A71C0000}"/>
    <cellStyle name="Comma 2 3 6 2 2" xfId="34378" xr:uid="{00000000-0005-0000-0000-0000A81C0000}"/>
    <cellStyle name="Comma 2 3 6 3" xfId="11386" xr:uid="{00000000-0005-0000-0000-0000A91C0000}"/>
    <cellStyle name="Comma 2 3 6 3 2" xfId="33144" xr:uid="{00000000-0005-0000-0000-0000AA1C0000}"/>
    <cellStyle name="Comma 2 3 6 4" xfId="31761" xr:uid="{00000000-0005-0000-0000-0000AB1C0000}"/>
    <cellStyle name="Comma 2 3 7" xfId="8367" xr:uid="{00000000-0005-0000-0000-0000AC1C0000}"/>
    <cellStyle name="Comma 2 3 7 2" xfId="12717" xr:uid="{00000000-0005-0000-0000-0000AD1C0000}"/>
    <cellStyle name="Comma 2 3 7 2 2" xfId="34472" xr:uid="{00000000-0005-0000-0000-0000AE1C0000}"/>
    <cellStyle name="Comma 2 3 7 3" xfId="11480" xr:uid="{00000000-0005-0000-0000-0000AF1C0000}"/>
    <cellStyle name="Comma 2 3 7 3 2" xfId="33238" xr:uid="{00000000-0005-0000-0000-0000B01C0000}"/>
    <cellStyle name="Comma 2 3 7 4" xfId="31939" xr:uid="{00000000-0005-0000-0000-0000B11C0000}"/>
    <cellStyle name="Comma 2 3 8" xfId="10027" xr:uid="{00000000-0005-0000-0000-0000B21C0000}"/>
    <cellStyle name="Comma 2 30" xfId="3437" xr:uid="{00000000-0005-0000-0000-0000B31C0000}"/>
    <cellStyle name="Comma 2 30 10" xfId="30791" xr:uid="{00000000-0005-0000-0000-0000B41C0000}"/>
    <cellStyle name="Comma 2 30 2" xfId="4139" xr:uid="{00000000-0005-0000-0000-0000B51C0000}"/>
    <cellStyle name="Comma 2 30 2 2" xfId="12056" xr:uid="{00000000-0005-0000-0000-0000B61C0000}"/>
    <cellStyle name="Comma 2 30 2 2 2" xfId="33812" xr:uid="{00000000-0005-0000-0000-0000B71C0000}"/>
    <cellStyle name="Comma 2 30 2 3" xfId="10818" xr:uid="{00000000-0005-0000-0000-0000B81C0000}"/>
    <cellStyle name="Comma 2 30 2 3 2" xfId="32577" xr:uid="{00000000-0005-0000-0000-0000B91C0000}"/>
    <cellStyle name="Comma 2 30 2 4" xfId="31021" xr:uid="{00000000-0005-0000-0000-0000BA1C0000}"/>
    <cellStyle name="Comma 2 30 3" xfId="6416" xr:uid="{00000000-0005-0000-0000-0000BB1C0000}"/>
    <cellStyle name="Comma 2 30 3 2" xfId="12295" xr:uid="{00000000-0005-0000-0000-0000BC1C0000}"/>
    <cellStyle name="Comma 2 30 3 2 2" xfId="34051" xr:uid="{00000000-0005-0000-0000-0000BD1C0000}"/>
    <cellStyle name="Comma 2 30 3 3" xfId="11058" xr:uid="{00000000-0005-0000-0000-0000BE1C0000}"/>
    <cellStyle name="Comma 2 30 3 3 2" xfId="32817" xr:uid="{00000000-0005-0000-0000-0000BF1C0000}"/>
    <cellStyle name="Comma 2 30 3 4" xfId="31302" xr:uid="{00000000-0005-0000-0000-0000C01C0000}"/>
    <cellStyle name="Comma 2 30 4" xfId="6916" xr:uid="{00000000-0005-0000-0000-0000C11C0000}"/>
    <cellStyle name="Comma 2 30 4 2" xfId="12378" xr:uid="{00000000-0005-0000-0000-0000C21C0000}"/>
    <cellStyle name="Comma 2 30 4 2 2" xfId="34134" xr:uid="{00000000-0005-0000-0000-0000C31C0000}"/>
    <cellStyle name="Comma 2 30 4 3" xfId="11141" xr:uid="{00000000-0005-0000-0000-0000C41C0000}"/>
    <cellStyle name="Comma 2 30 4 3 2" xfId="32900" xr:uid="{00000000-0005-0000-0000-0000C51C0000}"/>
    <cellStyle name="Comma 2 30 4 4" xfId="31388" xr:uid="{00000000-0005-0000-0000-0000C61C0000}"/>
    <cellStyle name="Comma 2 30 5" xfId="7423" xr:uid="{00000000-0005-0000-0000-0000C71C0000}"/>
    <cellStyle name="Comma 2 30 5 2" xfId="12547" xr:uid="{00000000-0005-0000-0000-0000C81C0000}"/>
    <cellStyle name="Comma 2 30 5 2 2" xfId="34302" xr:uid="{00000000-0005-0000-0000-0000C91C0000}"/>
    <cellStyle name="Comma 2 30 5 3" xfId="11310" xr:uid="{00000000-0005-0000-0000-0000CA1C0000}"/>
    <cellStyle name="Comma 2 30 5 3 2" xfId="33068" xr:uid="{00000000-0005-0000-0000-0000CB1C0000}"/>
    <cellStyle name="Comma 2 30 5 4" xfId="31643" xr:uid="{00000000-0005-0000-0000-0000CC1C0000}"/>
    <cellStyle name="Comma 2 30 6" xfId="7784" xr:uid="{00000000-0005-0000-0000-0000CD1C0000}"/>
    <cellStyle name="Comma 2 30 6 2" xfId="12624" xr:uid="{00000000-0005-0000-0000-0000CE1C0000}"/>
    <cellStyle name="Comma 2 30 6 2 2" xfId="34379" xr:uid="{00000000-0005-0000-0000-0000CF1C0000}"/>
    <cellStyle name="Comma 2 30 6 3" xfId="11387" xr:uid="{00000000-0005-0000-0000-0000D01C0000}"/>
    <cellStyle name="Comma 2 30 6 3 2" xfId="33145" xr:uid="{00000000-0005-0000-0000-0000D11C0000}"/>
    <cellStyle name="Comma 2 30 6 4" xfId="31762" xr:uid="{00000000-0005-0000-0000-0000D21C0000}"/>
    <cellStyle name="Comma 2 30 7" xfId="8366" xr:uid="{00000000-0005-0000-0000-0000D31C0000}"/>
    <cellStyle name="Comma 2 30 7 2" xfId="12716" xr:uid="{00000000-0005-0000-0000-0000D41C0000}"/>
    <cellStyle name="Comma 2 30 7 2 2" xfId="34471" xr:uid="{00000000-0005-0000-0000-0000D51C0000}"/>
    <cellStyle name="Comma 2 30 7 3" xfId="11479" xr:uid="{00000000-0005-0000-0000-0000D61C0000}"/>
    <cellStyle name="Comma 2 30 7 3 2" xfId="33237" xr:uid="{00000000-0005-0000-0000-0000D71C0000}"/>
    <cellStyle name="Comma 2 30 7 4" xfId="31938" xr:uid="{00000000-0005-0000-0000-0000D81C0000}"/>
    <cellStyle name="Comma 2 30 8" xfId="11825" xr:uid="{00000000-0005-0000-0000-0000D91C0000}"/>
    <cellStyle name="Comma 2 30 8 2" xfId="33583" xr:uid="{00000000-0005-0000-0000-0000DA1C0000}"/>
    <cellStyle name="Comma 2 30 9" xfId="10587" xr:uid="{00000000-0005-0000-0000-0000DB1C0000}"/>
    <cellStyle name="Comma 2 30 9 2" xfId="32348" xr:uid="{00000000-0005-0000-0000-0000DC1C0000}"/>
    <cellStyle name="Comma 2 31" xfId="3438" xr:uid="{00000000-0005-0000-0000-0000DD1C0000}"/>
    <cellStyle name="Comma 2 31 10" xfId="30792" xr:uid="{00000000-0005-0000-0000-0000DE1C0000}"/>
    <cellStyle name="Comma 2 31 2" xfId="4140" xr:uid="{00000000-0005-0000-0000-0000DF1C0000}"/>
    <cellStyle name="Comma 2 31 2 2" xfId="12057" xr:uid="{00000000-0005-0000-0000-0000E01C0000}"/>
    <cellStyle name="Comma 2 31 2 2 2" xfId="33813" xr:uid="{00000000-0005-0000-0000-0000E11C0000}"/>
    <cellStyle name="Comma 2 31 2 3" xfId="10819" xr:uid="{00000000-0005-0000-0000-0000E21C0000}"/>
    <cellStyle name="Comma 2 31 2 3 2" xfId="32578" xr:uid="{00000000-0005-0000-0000-0000E31C0000}"/>
    <cellStyle name="Comma 2 31 2 4" xfId="31022" xr:uid="{00000000-0005-0000-0000-0000E41C0000}"/>
    <cellStyle name="Comma 2 31 3" xfId="6417" xr:uid="{00000000-0005-0000-0000-0000E51C0000}"/>
    <cellStyle name="Comma 2 31 3 2" xfId="12296" xr:uid="{00000000-0005-0000-0000-0000E61C0000}"/>
    <cellStyle name="Comma 2 31 3 2 2" xfId="34052" xr:uid="{00000000-0005-0000-0000-0000E71C0000}"/>
    <cellStyle name="Comma 2 31 3 3" xfId="11059" xr:uid="{00000000-0005-0000-0000-0000E81C0000}"/>
    <cellStyle name="Comma 2 31 3 3 2" xfId="32818" xr:uid="{00000000-0005-0000-0000-0000E91C0000}"/>
    <cellStyle name="Comma 2 31 3 4" xfId="31303" xr:uid="{00000000-0005-0000-0000-0000EA1C0000}"/>
    <cellStyle name="Comma 2 31 4" xfId="6915" xr:uid="{00000000-0005-0000-0000-0000EB1C0000}"/>
    <cellStyle name="Comma 2 31 4 2" xfId="12377" xr:uid="{00000000-0005-0000-0000-0000EC1C0000}"/>
    <cellStyle name="Comma 2 31 4 2 2" xfId="34133" xr:uid="{00000000-0005-0000-0000-0000ED1C0000}"/>
    <cellStyle name="Comma 2 31 4 3" xfId="11140" xr:uid="{00000000-0005-0000-0000-0000EE1C0000}"/>
    <cellStyle name="Comma 2 31 4 3 2" xfId="32899" xr:uid="{00000000-0005-0000-0000-0000EF1C0000}"/>
    <cellStyle name="Comma 2 31 4 4" xfId="31387" xr:uid="{00000000-0005-0000-0000-0000F01C0000}"/>
    <cellStyle name="Comma 2 31 5" xfId="7424" xr:uid="{00000000-0005-0000-0000-0000F11C0000}"/>
    <cellStyle name="Comma 2 31 5 2" xfId="12548" xr:uid="{00000000-0005-0000-0000-0000F21C0000}"/>
    <cellStyle name="Comma 2 31 5 2 2" xfId="34303" xr:uid="{00000000-0005-0000-0000-0000F31C0000}"/>
    <cellStyle name="Comma 2 31 5 3" xfId="11311" xr:uid="{00000000-0005-0000-0000-0000F41C0000}"/>
    <cellStyle name="Comma 2 31 5 3 2" xfId="33069" xr:uid="{00000000-0005-0000-0000-0000F51C0000}"/>
    <cellStyle name="Comma 2 31 5 4" xfId="31644" xr:uid="{00000000-0005-0000-0000-0000F61C0000}"/>
    <cellStyle name="Comma 2 31 6" xfId="7785" xr:uid="{00000000-0005-0000-0000-0000F71C0000}"/>
    <cellStyle name="Comma 2 31 6 2" xfId="12625" xr:uid="{00000000-0005-0000-0000-0000F81C0000}"/>
    <cellStyle name="Comma 2 31 6 2 2" xfId="34380" xr:uid="{00000000-0005-0000-0000-0000F91C0000}"/>
    <cellStyle name="Comma 2 31 6 3" xfId="11388" xr:uid="{00000000-0005-0000-0000-0000FA1C0000}"/>
    <cellStyle name="Comma 2 31 6 3 2" xfId="33146" xr:uid="{00000000-0005-0000-0000-0000FB1C0000}"/>
    <cellStyle name="Comma 2 31 6 4" xfId="31763" xr:uid="{00000000-0005-0000-0000-0000FC1C0000}"/>
    <cellStyle name="Comma 2 31 7" xfId="8365" xr:uid="{00000000-0005-0000-0000-0000FD1C0000}"/>
    <cellStyle name="Comma 2 31 7 2" xfId="12715" xr:uid="{00000000-0005-0000-0000-0000FE1C0000}"/>
    <cellStyle name="Comma 2 31 7 2 2" xfId="34470" xr:uid="{00000000-0005-0000-0000-0000FF1C0000}"/>
    <cellStyle name="Comma 2 31 7 3" xfId="11478" xr:uid="{00000000-0005-0000-0000-0000001D0000}"/>
    <cellStyle name="Comma 2 31 7 3 2" xfId="33236" xr:uid="{00000000-0005-0000-0000-0000011D0000}"/>
    <cellStyle name="Comma 2 31 7 4" xfId="31937" xr:uid="{00000000-0005-0000-0000-0000021D0000}"/>
    <cellStyle name="Comma 2 31 8" xfId="11826" xr:uid="{00000000-0005-0000-0000-0000031D0000}"/>
    <cellStyle name="Comma 2 31 8 2" xfId="33584" xr:uid="{00000000-0005-0000-0000-0000041D0000}"/>
    <cellStyle name="Comma 2 31 9" xfId="10588" xr:uid="{00000000-0005-0000-0000-0000051D0000}"/>
    <cellStyle name="Comma 2 31 9 2" xfId="32349" xr:uid="{00000000-0005-0000-0000-0000061D0000}"/>
    <cellStyle name="Comma 2 32" xfId="3439" xr:uid="{00000000-0005-0000-0000-0000071D0000}"/>
    <cellStyle name="Comma 2 32 10" xfId="30793" xr:uid="{00000000-0005-0000-0000-0000081D0000}"/>
    <cellStyle name="Comma 2 32 2" xfId="4141" xr:uid="{00000000-0005-0000-0000-0000091D0000}"/>
    <cellStyle name="Comma 2 32 2 2" xfId="12058" xr:uid="{00000000-0005-0000-0000-00000A1D0000}"/>
    <cellStyle name="Comma 2 32 2 2 2" xfId="33814" xr:uid="{00000000-0005-0000-0000-00000B1D0000}"/>
    <cellStyle name="Comma 2 32 2 3" xfId="10820" xr:uid="{00000000-0005-0000-0000-00000C1D0000}"/>
    <cellStyle name="Comma 2 32 2 3 2" xfId="32579" xr:uid="{00000000-0005-0000-0000-00000D1D0000}"/>
    <cellStyle name="Comma 2 32 2 4" xfId="31023" xr:uid="{00000000-0005-0000-0000-00000E1D0000}"/>
    <cellStyle name="Comma 2 32 3" xfId="6418" xr:uid="{00000000-0005-0000-0000-00000F1D0000}"/>
    <cellStyle name="Comma 2 32 3 2" xfId="12297" xr:uid="{00000000-0005-0000-0000-0000101D0000}"/>
    <cellStyle name="Comma 2 32 3 2 2" xfId="34053" xr:uid="{00000000-0005-0000-0000-0000111D0000}"/>
    <cellStyle name="Comma 2 32 3 3" xfId="11060" xr:uid="{00000000-0005-0000-0000-0000121D0000}"/>
    <cellStyle name="Comma 2 32 3 3 2" xfId="32819" xr:uid="{00000000-0005-0000-0000-0000131D0000}"/>
    <cellStyle name="Comma 2 32 3 4" xfId="31304" xr:uid="{00000000-0005-0000-0000-0000141D0000}"/>
    <cellStyle name="Comma 2 32 4" xfId="6914" xr:uid="{00000000-0005-0000-0000-0000151D0000}"/>
    <cellStyle name="Comma 2 32 4 2" xfId="12376" xr:uid="{00000000-0005-0000-0000-0000161D0000}"/>
    <cellStyle name="Comma 2 32 4 2 2" xfId="34132" xr:uid="{00000000-0005-0000-0000-0000171D0000}"/>
    <cellStyle name="Comma 2 32 4 3" xfId="11139" xr:uid="{00000000-0005-0000-0000-0000181D0000}"/>
    <cellStyle name="Comma 2 32 4 3 2" xfId="32898" xr:uid="{00000000-0005-0000-0000-0000191D0000}"/>
    <cellStyle name="Comma 2 32 4 4" xfId="31386" xr:uid="{00000000-0005-0000-0000-00001A1D0000}"/>
    <cellStyle name="Comma 2 32 5" xfId="7425" xr:uid="{00000000-0005-0000-0000-00001B1D0000}"/>
    <cellStyle name="Comma 2 32 5 2" xfId="12549" xr:uid="{00000000-0005-0000-0000-00001C1D0000}"/>
    <cellStyle name="Comma 2 32 5 2 2" xfId="34304" xr:uid="{00000000-0005-0000-0000-00001D1D0000}"/>
    <cellStyle name="Comma 2 32 5 3" xfId="11312" xr:uid="{00000000-0005-0000-0000-00001E1D0000}"/>
    <cellStyle name="Comma 2 32 5 3 2" xfId="33070" xr:uid="{00000000-0005-0000-0000-00001F1D0000}"/>
    <cellStyle name="Comma 2 32 5 4" xfId="31645" xr:uid="{00000000-0005-0000-0000-0000201D0000}"/>
    <cellStyle name="Comma 2 32 6" xfId="7786" xr:uid="{00000000-0005-0000-0000-0000211D0000}"/>
    <cellStyle name="Comma 2 32 6 2" xfId="12626" xr:uid="{00000000-0005-0000-0000-0000221D0000}"/>
    <cellStyle name="Comma 2 32 6 2 2" xfId="34381" xr:uid="{00000000-0005-0000-0000-0000231D0000}"/>
    <cellStyle name="Comma 2 32 6 3" xfId="11389" xr:uid="{00000000-0005-0000-0000-0000241D0000}"/>
    <cellStyle name="Comma 2 32 6 3 2" xfId="33147" xr:uid="{00000000-0005-0000-0000-0000251D0000}"/>
    <cellStyle name="Comma 2 32 6 4" xfId="31764" xr:uid="{00000000-0005-0000-0000-0000261D0000}"/>
    <cellStyle name="Comma 2 32 7" xfId="8364" xr:uid="{00000000-0005-0000-0000-0000271D0000}"/>
    <cellStyle name="Comma 2 32 7 2" xfId="12714" xr:uid="{00000000-0005-0000-0000-0000281D0000}"/>
    <cellStyle name="Comma 2 32 7 2 2" xfId="34469" xr:uid="{00000000-0005-0000-0000-0000291D0000}"/>
    <cellStyle name="Comma 2 32 7 3" xfId="11477" xr:uid="{00000000-0005-0000-0000-00002A1D0000}"/>
    <cellStyle name="Comma 2 32 7 3 2" xfId="33235" xr:uid="{00000000-0005-0000-0000-00002B1D0000}"/>
    <cellStyle name="Comma 2 32 7 4" xfId="31936" xr:uid="{00000000-0005-0000-0000-00002C1D0000}"/>
    <cellStyle name="Comma 2 32 8" xfId="11827" xr:uid="{00000000-0005-0000-0000-00002D1D0000}"/>
    <cellStyle name="Comma 2 32 8 2" xfId="33585" xr:uid="{00000000-0005-0000-0000-00002E1D0000}"/>
    <cellStyle name="Comma 2 32 9" xfId="10589" xr:uid="{00000000-0005-0000-0000-00002F1D0000}"/>
    <cellStyle name="Comma 2 32 9 2" xfId="32350" xr:uid="{00000000-0005-0000-0000-0000301D0000}"/>
    <cellStyle name="Comma 2 33" xfId="3887" xr:uid="{00000000-0005-0000-0000-0000311D0000}"/>
    <cellStyle name="Comma 2 33 10" xfId="30856" xr:uid="{00000000-0005-0000-0000-0000321D0000}"/>
    <cellStyle name="Comma 2 33 2" xfId="4142" xr:uid="{00000000-0005-0000-0000-0000331D0000}"/>
    <cellStyle name="Comma 2 33 2 2" xfId="12059" xr:uid="{00000000-0005-0000-0000-0000341D0000}"/>
    <cellStyle name="Comma 2 33 2 2 2" xfId="33815" xr:uid="{00000000-0005-0000-0000-0000351D0000}"/>
    <cellStyle name="Comma 2 33 2 3" xfId="10821" xr:uid="{00000000-0005-0000-0000-0000361D0000}"/>
    <cellStyle name="Comma 2 33 2 3 2" xfId="32580" xr:uid="{00000000-0005-0000-0000-0000371D0000}"/>
    <cellStyle name="Comma 2 33 2 4" xfId="31024" xr:uid="{00000000-0005-0000-0000-0000381D0000}"/>
    <cellStyle name="Comma 2 33 3" xfId="6419" xr:uid="{00000000-0005-0000-0000-0000391D0000}"/>
    <cellStyle name="Comma 2 33 3 2" xfId="12298" xr:uid="{00000000-0005-0000-0000-00003A1D0000}"/>
    <cellStyle name="Comma 2 33 3 2 2" xfId="34054" xr:uid="{00000000-0005-0000-0000-00003B1D0000}"/>
    <cellStyle name="Comma 2 33 3 3" xfId="11061" xr:uid="{00000000-0005-0000-0000-00003C1D0000}"/>
    <cellStyle name="Comma 2 33 3 3 2" xfId="32820" xr:uid="{00000000-0005-0000-0000-00003D1D0000}"/>
    <cellStyle name="Comma 2 33 3 4" xfId="31305" xr:uid="{00000000-0005-0000-0000-00003E1D0000}"/>
    <cellStyle name="Comma 2 33 4" xfId="6913" xr:uid="{00000000-0005-0000-0000-00003F1D0000}"/>
    <cellStyle name="Comma 2 33 4 2" xfId="12375" xr:uid="{00000000-0005-0000-0000-0000401D0000}"/>
    <cellStyle name="Comma 2 33 4 2 2" xfId="34131" xr:uid="{00000000-0005-0000-0000-0000411D0000}"/>
    <cellStyle name="Comma 2 33 4 3" xfId="11138" xr:uid="{00000000-0005-0000-0000-0000421D0000}"/>
    <cellStyle name="Comma 2 33 4 3 2" xfId="32897" xr:uid="{00000000-0005-0000-0000-0000431D0000}"/>
    <cellStyle name="Comma 2 33 4 4" xfId="31385" xr:uid="{00000000-0005-0000-0000-0000441D0000}"/>
    <cellStyle name="Comma 2 33 5" xfId="7426" xr:uid="{00000000-0005-0000-0000-0000451D0000}"/>
    <cellStyle name="Comma 2 33 5 2" xfId="12550" xr:uid="{00000000-0005-0000-0000-0000461D0000}"/>
    <cellStyle name="Comma 2 33 5 2 2" xfId="34305" xr:uid="{00000000-0005-0000-0000-0000471D0000}"/>
    <cellStyle name="Comma 2 33 5 3" xfId="11313" xr:uid="{00000000-0005-0000-0000-0000481D0000}"/>
    <cellStyle name="Comma 2 33 5 3 2" xfId="33071" xr:uid="{00000000-0005-0000-0000-0000491D0000}"/>
    <cellStyle name="Comma 2 33 5 4" xfId="31646" xr:uid="{00000000-0005-0000-0000-00004A1D0000}"/>
    <cellStyle name="Comma 2 33 6" xfId="7787" xr:uid="{00000000-0005-0000-0000-00004B1D0000}"/>
    <cellStyle name="Comma 2 33 6 2" xfId="12627" xr:uid="{00000000-0005-0000-0000-00004C1D0000}"/>
    <cellStyle name="Comma 2 33 6 2 2" xfId="34382" xr:uid="{00000000-0005-0000-0000-00004D1D0000}"/>
    <cellStyle name="Comma 2 33 6 3" xfId="11390" xr:uid="{00000000-0005-0000-0000-00004E1D0000}"/>
    <cellStyle name="Comma 2 33 6 3 2" xfId="33148" xr:uid="{00000000-0005-0000-0000-00004F1D0000}"/>
    <cellStyle name="Comma 2 33 6 4" xfId="31765" xr:uid="{00000000-0005-0000-0000-0000501D0000}"/>
    <cellStyle name="Comma 2 33 7" xfId="8363" xr:uid="{00000000-0005-0000-0000-0000511D0000}"/>
    <cellStyle name="Comma 2 33 7 2" xfId="12713" xr:uid="{00000000-0005-0000-0000-0000521D0000}"/>
    <cellStyle name="Comma 2 33 7 2 2" xfId="34468" xr:uid="{00000000-0005-0000-0000-0000531D0000}"/>
    <cellStyle name="Comma 2 33 7 3" xfId="11476" xr:uid="{00000000-0005-0000-0000-0000541D0000}"/>
    <cellStyle name="Comma 2 33 7 3 2" xfId="33234" xr:uid="{00000000-0005-0000-0000-0000551D0000}"/>
    <cellStyle name="Comma 2 33 7 4" xfId="31935" xr:uid="{00000000-0005-0000-0000-0000561D0000}"/>
    <cellStyle name="Comma 2 33 8" xfId="11890" xr:uid="{00000000-0005-0000-0000-0000571D0000}"/>
    <cellStyle name="Comma 2 33 8 2" xfId="33647" xr:uid="{00000000-0005-0000-0000-0000581D0000}"/>
    <cellStyle name="Comma 2 33 9" xfId="10652" xr:uid="{00000000-0005-0000-0000-0000591D0000}"/>
    <cellStyle name="Comma 2 33 9 2" xfId="32412" xr:uid="{00000000-0005-0000-0000-00005A1D0000}"/>
    <cellStyle name="Comma 2 34" xfId="4111" xr:uid="{00000000-0005-0000-0000-00005B1D0000}"/>
    <cellStyle name="Comma 2 34 2" xfId="12028" xr:uid="{00000000-0005-0000-0000-00005C1D0000}"/>
    <cellStyle name="Comma 2 34 2 2" xfId="33784" xr:uid="{00000000-0005-0000-0000-00005D1D0000}"/>
    <cellStyle name="Comma 2 34 3" xfId="10790" xr:uid="{00000000-0005-0000-0000-00005E1D0000}"/>
    <cellStyle name="Comma 2 34 3 2" xfId="32549" xr:uid="{00000000-0005-0000-0000-00005F1D0000}"/>
    <cellStyle name="Comma 2 34 4" xfId="30993" xr:uid="{00000000-0005-0000-0000-0000601D0000}"/>
    <cellStyle name="Comma 2 35" xfId="4143" xr:uid="{00000000-0005-0000-0000-0000611D0000}"/>
    <cellStyle name="Comma 2 35 2" xfId="12060" xr:uid="{00000000-0005-0000-0000-0000621D0000}"/>
    <cellStyle name="Comma 2 35 2 2" xfId="33816" xr:uid="{00000000-0005-0000-0000-0000631D0000}"/>
    <cellStyle name="Comma 2 35 3" xfId="10822" xr:uid="{00000000-0005-0000-0000-0000641D0000}"/>
    <cellStyle name="Comma 2 35 3 2" xfId="32581" xr:uid="{00000000-0005-0000-0000-0000651D0000}"/>
    <cellStyle name="Comma 2 35 4" xfId="31025" xr:uid="{00000000-0005-0000-0000-0000661D0000}"/>
    <cellStyle name="Comma 2 36" xfId="4144" xr:uid="{00000000-0005-0000-0000-0000671D0000}"/>
    <cellStyle name="Comma 2 36 2" xfId="12061" xr:uid="{00000000-0005-0000-0000-0000681D0000}"/>
    <cellStyle name="Comma 2 36 2 2" xfId="33817" xr:uid="{00000000-0005-0000-0000-0000691D0000}"/>
    <cellStyle name="Comma 2 36 3" xfId="10823" xr:uid="{00000000-0005-0000-0000-00006A1D0000}"/>
    <cellStyle name="Comma 2 36 3 2" xfId="32582" xr:uid="{00000000-0005-0000-0000-00006B1D0000}"/>
    <cellStyle name="Comma 2 36 4" xfId="31026" xr:uid="{00000000-0005-0000-0000-00006C1D0000}"/>
    <cellStyle name="Comma 2 37" xfId="4145" xr:uid="{00000000-0005-0000-0000-00006D1D0000}"/>
    <cellStyle name="Comma 2 37 2" xfId="12062" xr:uid="{00000000-0005-0000-0000-00006E1D0000}"/>
    <cellStyle name="Comma 2 37 2 2" xfId="33818" xr:uid="{00000000-0005-0000-0000-00006F1D0000}"/>
    <cellStyle name="Comma 2 37 3" xfId="10824" xr:uid="{00000000-0005-0000-0000-0000701D0000}"/>
    <cellStyle name="Comma 2 37 3 2" xfId="32583" xr:uid="{00000000-0005-0000-0000-0000711D0000}"/>
    <cellStyle name="Comma 2 37 4" xfId="31027" xr:uid="{00000000-0005-0000-0000-0000721D0000}"/>
    <cellStyle name="Comma 2 38" xfId="4146" xr:uid="{00000000-0005-0000-0000-0000731D0000}"/>
    <cellStyle name="Comma 2 38 2" xfId="12063" xr:uid="{00000000-0005-0000-0000-0000741D0000}"/>
    <cellStyle name="Comma 2 38 2 2" xfId="33819" xr:uid="{00000000-0005-0000-0000-0000751D0000}"/>
    <cellStyle name="Comma 2 38 3" xfId="10825" xr:uid="{00000000-0005-0000-0000-0000761D0000}"/>
    <cellStyle name="Comma 2 38 3 2" xfId="32584" xr:uid="{00000000-0005-0000-0000-0000771D0000}"/>
    <cellStyle name="Comma 2 38 4" xfId="31028" xr:uid="{00000000-0005-0000-0000-0000781D0000}"/>
    <cellStyle name="Comma 2 39" xfId="4147" xr:uid="{00000000-0005-0000-0000-0000791D0000}"/>
    <cellStyle name="Comma 2 39 2" xfId="12064" xr:uid="{00000000-0005-0000-0000-00007A1D0000}"/>
    <cellStyle name="Comma 2 39 2 2" xfId="33820" xr:uid="{00000000-0005-0000-0000-00007B1D0000}"/>
    <cellStyle name="Comma 2 39 3" xfId="10826" xr:uid="{00000000-0005-0000-0000-00007C1D0000}"/>
    <cellStyle name="Comma 2 39 3 2" xfId="32585" xr:uid="{00000000-0005-0000-0000-00007D1D0000}"/>
    <cellStyle name="Comma 2 39 4" xfId="31029"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3" xr:uid="{00000000-0005-0000-0000-0000821D0000}"/>
    <cellStyle name="Comma 2 4 10 3" xfId="11581" xr:uid="{00000000-0005-0000-0000-0000831D0000}"/>
    <cellStyle name="Comma 2 4 10 3 2" xfId="33339" xr:uid="{00000000-0005-0000-0000-0000841D0000}"/>
    <cellStyle name="Comma 2 4 10 4" xfId="32086" xr:uid="{00000000-0005-0000-0000-0000851D0000}"/>
    <cellStyle name="Comma 2 4 2" xfId="3440" xr:uid="{00000000-0005-0000-0000-0000861D0000}"/>
    <cellStyle name="Comma 2 4 2 2" xfId="11828" xr:uid="{00000000-0005-0000-0000-0000871D0000}"/>
    <cellStyle name="Comma 2 4 2 2 2" xfId="33586" xr:uid="{00000000-0005-0000-0000-0000881D0000}"/>
    <cellStyle name="Comma 2 4 2 3" xfId="10590" xr:uid="{00000000-0005-0000-0000-0000891D0000}"/>
    <cellStyle name="Comma 2 4 2 3 2" xfId="32351" xr:uid="{00000000-0005-0000-0000-00008A1D0000}"/>
    <cellStyle name="Comma 2 4 2 4" xfId="30794" xr:uid="{00000000-0005-0000-0000-00008B1D0000}"/>
    <cellStyle name="Comma 2 4 3" xfId="3898" xr:uid="{00000000-0005-0000-0000-00008C1D0000}"/>
    <cellStyle name="Comma 2 4 3 2" xfId="11901" xr:uid="{00000000-0005-0000-0000-00008D1D0000}"/>
    <cellStyle name="Comma 2 4 3 2 2" xfId="33658" xr:uid="{00000000-0005-0000-0000-00008E1D0000}"/>
    <cellStyle name="Comma 2 4 3 3" xfId="10663" xr:uid="{00000000-0005-0000-0000-00008F1D0000}"/>
    <cellStyle name="Comma 2 4 3 3 2" xfId="32423" xr:uid="{00000000-0005-0000-0000-0000901D0000}"/>
    <cellStyle name="Comma 2 4 3 4" xfId="30867" xr:uid="{00000000-0005-0000-0000-0000911D0000}"/>
    <cellStyle name="Comma 2 4 4" xfId="4148" xr:uid="{00000000-0005-0000-0000-0000921D0000}"/>
    <cellStyle name="Comma 2 4 4 2" xfId="12065" xr:uid="{00000000-0005-0000-0000-0000931D0000}"/>
    <cellStyle name="Comma 2 4 4 2 2" xfId="33821" xr:uid="{00000000-0005-0000-0000-0000941D0000}"/>
    <cellStyle name="Comma 2 4 4 3" xfId="10827" xr:uid="{00000000-0005-0000-0000-0000951D0000}"/>
    <cellStyle name="Comma 2 4 4 3 2" xfId="32586" xr:uid="{00000000-0005-0000-0000-0000961D0000}"/>
    <cellStyle name="Comma 2 4 4 4" xfId="31030" xr:uid="{00000000-0005-0000-0000-0000971D0000}"/>
    <cellStyle name="Comma 2 4 5" xfId="6420" xr:uid="{00000000-0005-0000-0000-0000981D0000}"/>
    <cellStyle name="Comma 2 4 5 2" xfId="12299" xr:uid="{00000000-0005-0000-0000-0000991D0000}"/>
    <cellStyle name="Comma 2 4 5 2 2" xfId="34055" xr:uid="{00000000-0005-0000-0000-00009A1D0000}"/>
    <cellStyle name="Comma 2 4 5 3" xfId="11062" xr:uid="{00000000-0005-0000-0000-00009B1D0000}"/>
    <cellStyle name="Comma 2 4 5 3 2" xfId="32821" xr:uid="{00000000-0005-0000-0000-00009C1D0000}"/>
    <cellStyle name="Comma 2 4 5 4" xfId="31306" xr:uid="{00000000-0005-0000-0000-00009D1D0000}"/>
    <cellStyle name="Comma 2 4 6" xfId="6911" xr:uid="{00000000-0005-0000-0000-00009E1D0000}"/>
    <cellStyle name="Comma 2 4 6 2" xfId="12374" xr:uid="{00000000-0005-0000-0000-00009F1D0000}"/>
    <cellStyle name="Comma 2 4 6 2 2" xfId="34130" xr:uid="{00000000-0005-0000-0000-0000A01D0000}"/>
    <cellStyle name="Comma 2 4 6 3" xfId="11137" xr:uid="{00000000-0005-0000-0000-0000A11D0000}"/>
    <cellStyle name="Comma 2 4 6 3 2" xfId="32896" xr:uid="{00000000-0005-0000-0000-0000A21D0000}"/>
    <cellStyle name="Comma 2 4 6 4" xfId="31384" xr:uid="{00000000-0005-0000-0000-0000A31D0000}"/>
    <cellStyle name="Comma 2 4 7" xfId="7427" xr:uid="{00000000-0005-0000-0000-0000A41D0000}"/>
    <cellStyle name="Comma 2 4 7 2" xfId="12551" xr:uid="{00000000-0005-0000-0000-0000A51D0000}"/>
    <cellStyle name="Comma 2 4 7 2 2" xfId="34306" xr:uid="{00000000-0005-0000-0000-0000A61D0000}"/>
    <cellStyle name="Comma 2 4 7 3" xfId="11314" xr:uid="{00000000-0005-0000-0000-0000A71D0000}"/>
    <cellStyle name="Comma 2 4 7 3 2" xfId="33072" xr:uid="{00000000-0005-0000-0000-0000A81D0000}"/>
    <cellStyle name="Comma 2 4 7 4" xfId="31647" xr:uid="{00000000-0005-0000-0000-0000A91D0000}"/>
    <cellStyle name="Comma 2 4 8" xfId="7788" xr:uid="{00000000-0005-0000-0000-0000AA1D0000}"/>
    <cellStyle name="Comma 2 4 8 2" xfId="12628" xr:uid="{00000000-0005-0000-0000-0000AB1D0000}"/>
    <cellStyle name="Comma 2 4 8 2 2" xfId="34383" xr:uid="{00000000-0005-0000-0000-0000AC1D0000}"/>
    <cellStyle name="Comma 2 4 8 3" xfId="11391" xr:uid="{00000000-0005-0000-0000-0000AD1D0000}"/>
    <cellStyle name="Comma 2 4 8 3 2" xfId="33149" xr:uid="{00000000-0005-0000-0000-0000AE1D0000}"/>
    <cellStyle name="Comma 2 4 8 4" xfId="31766" xr:uid="{00000000-0005-0000-0000-0000AF1D0000}"/>
    <cellStyle name="Comma 2 4 9" xfId="8362" xr:uid="{00000000-0005-0000-0000-0000B01D0000}"/>
    <cellStyle name="Comma 2 4 9 2" xfId="12712" xr:uid="{00000000-0005-0000-0000-0000B11D0000}"/>
    <cellStyle name="Comma 2 4 9 2 2" xfId="34467" xr:uid="{00000000-0005-0000-0000-0000B21D0000}"/>
    <cellStyle name="Comma 2 4 9 3" xfId="11475" xr:uid="{00000000-0005-0000-0000-0000B31D0000}"/>
    <cellStyle name="Comma 2 4 9 3 2" xfId="33233" xr:uid="{00000000-0005-0000-0000-0000B41D0000}"/>
    <cellStyle name="Comma 2 4 9 4" xfId="31934" xr:uid="{00000000-0005-0000-0000-0000B51D0000}"/>
    <cellStyle name="Comma 2 40" xfId="4149" xr:uid="{00000000-0005-0000-0000-0000B61D0000}"/>
    <cellStyle name="Comma 2 40 2" xfId="12066" xr:uid="{00000000-0005-0000-0000-0000B71D0000}"/>
    <cellStyle name="Comma 2 40 2 2" xfId="33822" xr:uid="{00000000-0005-0000-0000-0000B81D0000}"/>
    <cellStyle name="Comma 2 40 3" xfId="10828" xr:uid="{00000000-0005-0000-0000-0000B91D0000}"/>
    <cellStyle name="Comma 2 40 3 2" xfId="32587" xr:uid="{00000000-0005-0000-0000-0000BA1D0000}"/>
    <cellStyle name="Comma 2 40 4" xfId="31031" xr:uid="{00000000-0005-0000-0000-0000BB1D0000}"/>
    <cellStyle name="Comma 2 41" xfId="4150" xr:uid="{00000000-0005-0000-0000-0000BC1D0000}"/>
    <cellStyle name="Comma 2 41 2" xfId="12067" xr:uid="{00000000-0005-0000-0000-0000BD1D0000}"/>
    <cellStyle name="Comma 2 41 2 2" xfId="33823" xr:uid="{00000000-0005-0000-0000-0000BE1D0000}"/>
    <cellStyle name="Comma 2 41 3" xfId="10829" xr:uid="{00000000-0005-0000-0000-0000BF1D0000}"/>
    <cellStyle name="Comma 2 41 3 2" xfId="32588" xr:uid="{00000000-0005-0000-0000-0000C01D0000}"/>
    <cellStyle name="Comma 2 41 4" xfId="31032" xr:uid="{00000000-0005-0000-0000-0000C11D0000}"/>
    <cellStyle name="Comma 2 42" xfId="4151" xr:uid="{00000000-0005-0000-0000-0000C21D0000}"/>
    <cellStyle name="Comma 2 42 2" xfId="12068" xr:uid="{00000000-0005-0000-0000-0000C31D0000}"/>
    <cellStyle name="Comma 2 42 2 2" xfId="33824" xr:uid="{00000000-0005-0000-0000-0000C41D0000}"/>
    <cellStyle name="Comma 2 42 3" xfId="10830" xr:uid="{00000000-0005-0000-0000-0000C51D0000}"/>
    <cellStyle name="Comma 2 42 3 2" xfId="32589" xr:uid="{00000000-0005-0000-0000-0000C61D0000}"/>
    <cellStyle name="Comma 2 42 4" xfId="31033" xr:uid="{00000000-0005-0000-0000-0000C71D0000}"/>
    <cellStyle name="Comma 2 43" xfId="4152" xr:uid="{00000000-0005-0000-0000-0000C81D0000}"/>
    <cellStyle name="Comma 2 43 2" xfId="12069" xr:uid="{00000000-0005-0000-0000-0000C91D0000}"/>
    <cellStyle name="Comma 2 43 2 2" xfId="33825" xr:uid="{00000000-0005-0000-0000-0000CA1D0000}"/>
    <cellStyle name="Comma 2 43 3" xfId="10831" xr:uid="{00000000-0005-0000-0000-0000CB1D0000}"/>
    <cellStyle name="Comma 2 43 3 2" xfId="32590" xr:uid="{00000000-0005-0000-0000-0000CC1D0000}"/>
    <cellStyle name="Comma 2 43 4" xfId="31034" xr:uid="{00000000-0005-0000-0000-0000CD1D0000}"/>
    <cellStyle name="Comma 2 44" xfId="4153" xr:uid="{00000000-0005-0000-0000-0000CE1D0000}"/>
    <cellStyle name="Comma 2 44 2" xfId="12070" xr:uid="{00000000-0005-0000-0000-0000CF1D0000}"/>
    <cellStyle name="Comma 2 44 2 2" xfId="33826" xr:uid="{00000000-0005-0000-0000-0000D01D0000}"/>
    <cellStyle name="Comma 2 44 3" xfId="10832" xr:uid="{00000000-0005-0000-0000-0000D11D0000}"/>
    <cellStyle name="Comma 2 44 3 2" xfId="32591" xr:uid="{00000000-0005-0000-0000-0000D21D0000}"/>
    <cellStyle name="Comma 2 44 4" xfId="31035" xr:uid="{00000000-0005-0000-0000-0000D31D0000}"/>
    <cellStyle name="Comma 2 45" xfId="4154" xr:uid="{00000000-0005-0000-0000-0000D41D0000}"/>
    <cellStyle name="Comma 2 45 2" xfId="12071" xr:uid="{00000000-0005-0000-0000-0000D51D0000}"/>
    <cellStyle name="Comma 2 45 2 2" xfId="33827" xr:uid="{00000000-0005-0000-0000-0000D61D0000}"/>
    <cellStyle name="Comma 2 45 3" xfId="10833" xr:uid="{00000000-0005-0000-0000-0000D71D0000}"/>
    <cellStyle name="Comma 2 45 3 2" xfId="32592" xr:uid="{00000000-0005-0000-0000-0000D81D0000}"/>
    <cellStyle name="Comma 2 45 4" xfId="31036" xr:uid="{00000000-0005-0000-0000-0000D91D0000}"/>
    <cellStyle name="Comma 2 46" xfId="4155" xr:uid="{00000000-0005-0000-0000-0000DA1D0000}"/>
    <cellStyle name="Comma 2 46 2" xfId="12072" xr:uid="{00000000-0005-0000-0000-0000DB1D0000}"/>
    <cellStyle name="Comma 2 46 2 2" xfId="33828" xr:uid="{00000000-0005-0000-0000-0000DC1D0000}"/>
    <cellStyle name="Comma 2 46 3" xfId="10834" xr:uid="{00000000-0005-0000-0000-0000DD1D0000}"/>
    <cellStyle name="Comma 2 46 3 2" xfId="32593" xr:uid="{00000000-0005-0000-0000-0000DE1D0000}"/>
    <cellStyle name="Comma 2 46 4" xfId="31037" xr:uid="{00000000-0005-0000-0000-0000DF1D0000}"/>
    <cellStyle name="Comma 2 47" xfId="4156" xr:uid="{00000000-0005-0000-0000-0000E01D0000}"/>
    <cellStyle name="Comma 2 47 2" xfId="12073" xr:uid="{00000000-0005-0000-0000-0000E11D0000}"/>
    <cellStyle name="Comma 2 47 2 2" xfId="33829" xr:uid="{00000000-0005-0000-0000-0000E21D0000}"/>
    <cellStyle name="Comma 2 47 3" xfId="10835" xr:uid="{00000000-0005-0000-0000-0000E31D0000}"/>
    <cellStyle name="Comma 2 47 3 2" xfId="32594" xr:uid="{00000000-0005-0000-0000-0000E41D0000}"/>
    <cellStyle name="Comma 2 47 4" xfId="31038" xr:uid="{00000000-0005-0000-0000-0000E51D0000}"/>
    <cellStyle name="Comma 2 48" xfId="4157" xr:uid="{00000000-0005-0000-0000-0000E61D0000}"/>
    <cellStyle name="Comma 2 48 2" xfId="12074" xr:uid="{00000000-0005-0000-0000-0000E71D0000}"/>
    <cellStyle name="Comma 2 48 2 2" xfId="33830" xr:uid="{00000000-0005-0000-0000-0000E81D0000}"/>
    <cellStyle name="Comma 2 48 3" xfId="10836" xr:uid="{00000000-0005-0000-0000-0000E91D0000}"/>
    <cellStyle name="Comma 2 48 3 2" xfId="32595" xr:uid="{00000000-0005-0000-0000-0000EA1D0000}"/>
    <cellStyle name="Comma 2 48 4" xfId="31039" xr:uid="{00000000-0005-0000-0000-0000EB1D0000}"/>
    <cellStyle name="Comma 2 49" xfId="4158" xr:uid="{00000000-0005-0000-0000-0000EC1D0000}"/>
    <cellStyle name="Comma 2 49 2" xfId="12075" xr:uid="{00000000-0005-0000-0000-0000ED1D0000}"/>
    <cellStyle name="Comma 2 49 2 2" xfId="33831" xr:uid="{00000000-0005-0000-0000-0000EE1D0000}"/>
    <cellStyle name="Comma 2 49 3" xfId="10837" xr:uid="{00000000-0005-0000-0000-0000EF1D0000}"/>
    <cellStyle name="Comma 2 49 3 2" xfId="32596" xr:uid="{00000000-0005-0000-0000-0000F01D0000}"/>
    <cellStyle name="Comma 2 49 4" xfId="31040"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4" xr:uid="{00000000-0005-0000-0000-0000F51D0000}"/>
    <cellStyle name="Comma 2 5 10 3" xfId="11392" xr:uid="{00000000-0005-0000-0000-0000F61D0000}"/>
    <cellStyle name="Comma 2 5 10 3 2" xfId="33150" xr:uid="{00000000-0005-0000-0000-0000F71D0000}"/>
    <cellStyle name="Comma 2 5 10 4" xfId="31767" xr:uid="{00000000-0005-0000-0000-0000F81D0000}"/>
    <cellStyle name="Comma 2 5 11" xfId="8361" xr:uid="{00000000-0005-0000-0000-0000F91D0000}"/>
    <cellStyle name="Comma 2 5 11 2" xfId="12711" xr:uid="{00000000-0005-0000-0000-0000FA1D0000}"/>
    <cellStyle name="Comma 2 5 11 2 2" xfId="34466" xr:uid="{00000000-0005-0000-0000-0000FB1D0000}"/>
    <cellStyle name="Comma 2 5 11 3" xfId="11474" xr:uid="{00000000-0005-0000-0000-0000FC1D0000}"/>
    <cellStyle name="Comma 2 5 11 3 2" xfId="33232" xr:uid="{00000000-0005-0000-0000-0000FD1D0000}"/>
    <cellStyle name="Comma 2 5 11 4" xfId="31933" xr:uid="{00000000-0005-0000-0000-0000FE1D0000}"/>
    <cellStyle name="Comma 2 5 12" xfId="10030" xr:uid="{00000000-0005-0000-0000-0000FF1D0000}"/>
    <cellStyle name="Comma 2 5 12 2" xfId="12819" xr:uid="{00000000-0005-0000-0000-0000001E0000}"/>
    <cellStyle name="Comma 2 5 12 2 2" xfId="34574" xr:uid="{00000000-0005-0000-0000-0000011E0000}"/>
    <cellStyle name="Comma 2 5 12 3" xfId="11582" xr:uid="{00000000-0005-0000-0000-0000021E0000}"/>
    <cellStyle name="Comma 2 5 12 3 2" xfId="33340" xr:uid="{00000000-0005-0000-0000-0000031E0000}"/>
    <cellStyle name="Comma 2 5 12 4" xfId="32087" xr:uid="{00000000-0005-0000-0000-0000041E0000}"/>
    <cellStyle name="Comma 2 5 13" xfId="11699" xr:uid="{00000000-0005-0000-0000-0000051E0000}"/>
    <cellStyle name="Comma 2 5 13 2" xfId="33457" xr:uid="{00000000-0005-0000-0000-0000061E0000}"/>
    <cellStyle name="Comma 2 5 14" xfId="10459" xr:uid="{00000000-0005-0000-0000-0000071E0000}"/>
    <cellStyle name="Comma 2 5 14 2" xfId="32220" xr:uid="{00000000-0005-0000-0000-0000081E0000}"/>
    <cellStyle name="Comma 2 5 15" xfId="30662" xr:uid="{00000000-0005-0000-0000-0000091E0000}"/>
    <cellStyle name="Comma 2 5 2" xfId="2240" xr:uid="{00000000-0005-0000-0000-00000A1E0000}"/>
    <cellStyle name="Comma 2 5 2 2" xfId="11700" xr:uid="{00000000-0005-0000-0000-00000B1E0000}"/>
    <cellStyle name="Comma 2 5 2 2 2" xfId="33458" xr:uid="{00000000-0005-0000-0000-00000C1E0000}"/>
    <cellStyle name="Comma 2 5 2 3" xfId="10460" xr:uid="{00000000-0005-0000-0000-00000D1E0000}"/>
    <cellStyle name="Comma 2 5 2 3 2" xfId="32221" xr:uid="{00000000-0005-0000-0000-00000E1E0000}"/>
    <cellStyle name="Comma 2 5 2 4" xfId="30663"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0" xr:uid="{00000000-0005-0000-0000-0000131E0000}"/>
    <cellStyle name="Comma 2 5 3 2 3" xfId="10462" xr:uid="{00000000-0005-0000-0000-0000141E0000}"/>
    <cellStyle name="Comma 2 5 3 2 3 2" xfId="32223" xr:uid="{00000000-0005-0000-0000-0000151E0000}"/>
    <cellStyle name="Comma 2 5 3 2 4" xfId="30665" xr:uid="{00000000-0005-0000-0000-0000161E0000}"/>
    <cellStyle name="Comma 2 5 3 3" xfId="11701" xr:uid="{00000000-0005-0000-0000-0000171E0000}"/>
    <cellStyle name="Comma 2 5 3 3 2" xfId="33459" xr:uid="{00000000-0005-0000-0000-0000181E0000}"/>
    <cellStyle name="Comma 2 5 3 4" xfId="10461" xr:uid="{00000000-0005-0000-0000-0000191E0000}"/>
    <cellStyle name="Comma 2 5 3 4 2" xfId="32222" xr:uid="{00000000-0005-0000-0000-00001A1E0000}"/>
    <cellStyle name="Comma 2 5 3 5" xfId="30664" xr:uid="{00000000-0005-0000-0000-00001B1E0000}"/>
    <cellStyle name="Comma 2 5 4" xfId="2243" xr:uid="{00000000-0005-0000-0000-00001C1E0000}"/>
    <cellStyle name="Comma 2 5 4 2" xfId="11703" xr:uid="{00000000-0005-0000-0000-00001D1E0000}"/>
    <cellStyle name="Comma 2 5 4 2 2" xfId="33461" xr:uid="{00000000-0005-0000-0000-00001E1E0000}"/>
    <cellStyle name="Comma 2 5 4 3" xfId="10463" xr:uid="{00000000-0005-0000-0000-00001F1E0000}"/>
    <cellStyle name="Comma 2 5 4 3 2" xfId="32224" xr:uid="{00000000-0005-0000-0000-0000201E0000}"/>
    <cellStyle name="Comma 2 5 4 4" xfId="30666" xr:uid="{00000000-0005-0000-0000-0000211E0000}"/>
    <cellStyle name="Comma 2 5 5" xfId="3441" xr:uid="{00000000-0005-0000-0000-0000221E0000}"/>
    <cellStyle name="Comma 2 5 5 2" xfId="11829" xr:uid="{00000000-0005-0000-0000-0000231E0000}"/>
    <cellStyle name="Comma 2 5 5 2 2" xfId="33587" xr:uid="{00000000-0005-0000-0000-0000241E0000}"/>
    <cellStyle name="Comma 2 5 5 3" xfId="10591" xr:uid="{00000000-0005-0000-0000-0000251E0000}"/>
    <cellStyle name="Comma 2 5 5 3 2" xfId="32352" xr:uid="{00000000-0005-0000-0000-0000261E0000}"/>
    <cellStyle name="Comma 2 5 5 4" xfId="30795" xr:uid="{00000000-0005-0000-0000-0000271E0000}"/>
    <cellStyle name="Comma 2 5 6" xfId="4159" xr:uid="{00000000-0005-0000-0000-0000281E0000}"/>
    <cellStyle name="Comma 2 5 6 2" xfId="12076" xr:uid="{00000000-0005-0000-0000-0000291E0000}"/>
    <cellStyle name="Comma 2 5 6 2 2" xfId="33832" xr:uid="{00000000-0005-0000-0000-00002A1E0000}"/>
    <cellStyle name="Comma 2 5 6 3" xfId="10838" xr:uid="{00000000-0005-0000-0000-00002B1E0000}"/>
    <cellStyle name="Comma 2 5 6 3 2" xfId="32597" xr:uid="{00000000-0005-0000-0000-00002C1E0000}"/>
    <cellStyle name="Comma 2 5 6 4" xfId="15567" xr:uid="{00000000-0005-0000-0000-00002D1E0000}"/>
    <cellStyle name="Comma 2 5 6 4 2" xfId="37269" xr:uid="{00000000-0005-0000-0000-00002E1E0000}"/>
    <cellStyle name="Comma 2 5 6 5" xfId="31041" xr:uid="{00000000-0005-0000-0000-00002F1E0000}"/>
    <cellStyle name="Comma 2 5 7" xfId="6421" xr:uid="{00000000-0005-0000-0000-0000301E0000}"/>
    <cellStyle name="Comma 2 5 7 2" xfId="12300" xr:uid="{00000000-0005-0000-0000-0000311E0000}"/>
    <cellStyle name="Comma 2 5 7 2 2" xfId="34056" xr:uid="{00000000-0005-0000-0000-0000321E0000}"/>
    <cellStyle name="Comma 2 5 7 3" xfId="11063" xr:uid="{00000000-0005-0000-0000-0000331E0000}"/>
    <cellStyle name="Comma 2 5 7 3 2" xfId="32822" xr:uid="{00000000-0005-0000-0000-0000341E0000}"/>
    <cellStyle name="Comma 2 5 7 4" xfId="31307" xr:uid="{00000000-0005-0000-0000-0000351E0000}"/>
    <cellStyle name="Comma 2 5 8" xfId="6886" xr:uid="{00000000-0005-0000-0000-0000361E0000}"/>
    <cellStyle name="Comma 2 5 8 2" xfId="12373" xr:uid="{00000000-0005-0000-0000-0000371E0000}"/>
    <cellStyle name="Comma 2 5 8 2 2" xfId="34129" xr:uid="{00000000-0005-0000-0000-0000381E0000}"/>
    <cellStyle name="Comma 2 5 8 3" xfId="11136" xr:uid="{00000000-0005-0000-0000-0000391E0000}"/>
    <cellStyle name="Comma 2 5 8 3 2" xfId="32895" xr:uid="{00000000-0005-0000-0000-00003A1E0000}"/>
    <cellStyle name="Comma 2 5 8 4" xfId="31383" xr:uid="{00000000-0005-0000-0000-00003B1E0000}"/>
    <cellStyle name="Comma 2 5 9" xfId="7428" xr:uid="{00000000-0005-0000-0000-00003C1E0000}"/>
    <cellStyle name="Comma 2 5 9 2" xfId="12552" xr:uid="{00000000-0005-0000-0000-00003D1E0000}"/>
    <cellStyle name="Comma 2 5 9 2 2" xfId="34307" xr:uid="{00000000-0005-0000-0000-00003E1E0000}"/>
    <cellStyle name="Comma 2 5 9 3" xfId="11315" xr:uid="{00000000-0005-0000-0000-00003F1E0000}"/>
    <cellStyle name="Comma 2 5 9 3 2" xfId="33073" xr:uid="{00000000-0005-0000-0000-0000401E0000}"/>
    <cellStyle name="Comma 2 5 9 4" xfId="31648" xr:uid="{00000000-0005-0000-0000-0000411E0000}"/>
    <cellStyle name="Comma 2 50" xfId="4160" xr:uid="{00000000-0005-0000-0000-0000421E0000}"/>
    <cellStyle name="Comma 2 50 2" xfId="12077" xr:uid="{00000000-0005-0000-0000-0000431E0000}"/>
    <cellStyle name="Comma 2 50 2 2" xfId="33833" xr:uid="{00000000-0005-0000-0000-0000441E0000}"/>
    <cellStyle name="Comma 2 50 3" xfId="10839" xr:uid="{00000000-0005-0000-0000-0000451E0000}"/>
    <cellStyle name="Comma 2 50 3 2" xfId="32598" xr:uid="{00000000-0005-0000-0000-0000461E0000}"/>
    <cellStyle name="Comma 2 50 4" xfId="31042" xr:uid="{00000000-0005-0000-0000-0000471E0000}"/>
    <cellStyle name="Comma 2 51" xfId="4161" xr:uid="{00000000-0005-0000-0000-0000481E0000}"/>
    <cellStyle name="Comma 2 51 2" xfId="12078" xr:uid="{00000000-0005-0000-0000-0000491E0000}"/>
    <cellStyle name="Comma 2 51 2 2" xfId="33834" xr:uid="{00000000-0005-0000-0000-00004A1E0000}"/>
    <cellStyle name="Comma 2 51 3" xfId="10840" xr:uid="{00000000-0005-0000-0000-00004B1E0000}"/>
    <cellStyle name="Comma 2 51 3 2" xfId="32599" xr:uid="{00000000-0005-0000-0000-00004C1E0000}"/>
    <cellStyle name="Comma 2 51 4" xfId="31043" xr:uid="{00000000-0005-0000-0000-00004D1E0000}"/>
    <cellStyle name="Comma 2 52" xfId="4162" xr:uid="{00000000-0005-0000-0000-00004E1E0000}"/>
    <cellStyle name="Comma 2 52 2" xfId="12079" xr:uid="{00000000-0005-0000-0000-00004F1E0000}"/>
    <cellStyle name="Comma 2 52 2 2" xfId="33835" xr:uid="{00000000-0005-0000-0000-0000501E0000}"/>
    <cellStyle name="Comma 2 52 3" xfId="10841" xr:uid="{00000000-0005-0000-0000-0000511E0000}"/>
    <cellStyle name="Comma 2 52 3 2" xfId="32600" xr:uid="{00000000-0005-0000-0000-0000521E0000}"/>
    <cellStyle name="Comma 2 52 4" xfId="31044" xr:uid="{00000000-0005-0000-0000-0000531E0000}"/>
    <cellStyle name="Comma 2 53" xfId="4163" xr:uid="{00000000-0005-0000-0000-0000541E0000}"/>
    <cellStyle name="Comma 2 53 2" xfId="12080" xr:uid="{00000000-0005-0000-0000-0000551E0000}"/>
    <cellStyle name="Comma 2 53 2 2" xfId="33836" xr:uid="{00000000-0005-0000-0000-0000561E0000}"/>
    <cellStyle name="Comma 2 53 3" xfId="10842" xr:uid="{00000000-0005-0000-0000-0000571E0000}"/>
    <cellStyle name="Comma 2 53 3 2" xfId="32601" xr:uid="{00000000-0005-0000-0000-0000581E0000}"/>
    <cellStyle name="Comma 2 53 4" xfId="31045" xr:uid="{00000000-0005-0000-0000-0000591E0000}"/>
    <cellStyle name="Comma 2 54" xfId="4164" xr:uid="{00000000-0005-0000-0000-00005A1E0000}"/>
    <cellStyle name="Comma 2 54 2" xfId="12081" xr:uid="{00000000-0005-0000-0000-00005B1E0000}"/>
    <cellStyle name="Comma 2 54 2 2" xfId="33837" xr:uid="{00000000-0005-0000-0000-00005C1E0000}"/>
    <cellStyle name="Comma 2 54 3" xfId="10843" xr:uid="{00000000-0005-0000-0000-00005D1E0000}"/>
    <cellStyle name="Comma 2 54 3 2" xfId="32602" xr:uid="{00000000-0005-0000-0000-00005E1E0000}"/>
    <cellStyle name="Comma 2 54 4" xfId="31046" xr:uid="{00000000-0005-0000-0000-00005F1E0000}"/>
    <cellStyle name="Comma 2 55" xfId="4165" xr:uid="{00000000-0005-0000-0000-0000601E0000}"/>
    <cellStyle name="Comma 2 55 2" xfId="12082" xr:uid="{00000000-0005-0000-0000-0000611E0000}"/>
    <cellStyle name="Comma 2 55 2 2" xfId="33838" xr:uid="{00000000-0005-0000-0000-0000621E0000}"/>
    <cellStyle name="Comma 2 55 3" xfId="10844" xr:uid="{00000000-0005-0000-0000-0000631E0000}"/>
    <cellStyle name="Comma 2 55 3 2" xfId="32603" xr:uid="{00000000-0005-0000-0000-0000641E0000}"/>
    <cellStyle name="Comma 2 55 4" xfId="31047" xr:uid="{00000000-0005-0000-0000-0000651E0000}"/>
    <cellStyle name="Comma 2 56" xfId="4166" xr:uid="{00000000-0005-0000-0000-0000661E0000}"/>
    <cellStyle name="Comma 2 56 2" xfId="12083" xr:uid="{00000000-0005-0000-0000-0000671E0000}"/>
    <cellStyle name="Comma 2 56 2 2" xfId="33839" xr:uid="{00000000-0005-0000-0000-0000681E0000}"/>
    <cellStyle name="Comma 2 56 3" xfId="10845" xr:uid="{00000000-0005-0000-0000-0000691E0000}"/>
    <cellStyle name="Comma 2 56 3 2" xfId="32604" xr:uid="{00000000-0005-0000-0000-00006A1E0000}"/>
    <cellStyle name="Comma 2 56 4" xfId="31048" xr:uid="{00000000-0005-0000-0000-00006B1E0000}"/>
    <cellStyle name="Comma 2 57" xfId="4167" xr:uid="{00000000-0005-0000-0000-00006C1E0000}"/>
    <cellStyle name="Comma 2 57 2" xfId="12084" xr:uid="{00000000-0005-0000-0000-00006D1E0000}"/>
    <cellStyle name="Comma 2 57 2 2" xfId="33840" xr:uid="{00000000-0005-0000-0000-00006E1E0000}"/>
    <cellStyle name="Comma 2 57 3" xfId="10846" xr:uid="{00000000-0005-0000-0000-00006F1E0000}"/>
    <cellStyle name="Comma 2 57 3 2" xfId="32605" xr:uid="{00000000-0005-0000-0000-0000701E0000}"/>
    <cellStyle name="Comma 2 57 4" xfId="31049" xr:uid="{00000000-0005-0000-0000-0000711E0000}"/>
    <cellStyle name="Comma 2 58" xfId="4168" xr:uid="{00000000-0005-0000-0000-0000721E0000}"/>
    <cellStyle name="Comma 2 58 2" xfId="12085" xr:uid="{00000000-0005-0000-0000-0000731E0000}"/>
    <cellStyle name="Comma 2 58 2 2" xfId="33841" xr:uid="{00000000-0005-0000-0000-0000741E0000}"/>
    <cellStyle name="Comma 2 58 3" xfId="10847" xr:uid="{00000000-0005-0000-0000-0000751E0000}"/>
    <cellStyle name="Comma 2 58 3 2" xfId="32606" xr:uid="{00000000-0005-0000-0000-0000761E0000}"/>
    <cellStyle name="Comma 2 58 4" xfId="31050" xr:uid="{00000000-0005-0000-0000-0000771E0000}"/>
    <cellStyle name="Comma 2 59" xfId="4169" xr:uid="{00000000-0005-0000-0000-0000781E0000}"/>
    <cellStyle name="Comma 2 59 2" xfId="12086" xr:uid="{00000000-0005-0000-0000-0000791E0000}"/>
    <cellStyle name="Comma 2 59 2 2" xfId="33842" xr:uid="{00000000-0005-0000-0000-00007A1E0000}"/>
    <cellStyle name="Comma 2 59 3" xfId="10848" xr:uid="{00000000-0005-0000-0000-00007B1E0000}"/>
    <cellStyle name="Comma 2 59 3 2" xfId="32607" xr:uid="{00000000-0005-0000-0000-00007C1E0000}"/>
    <cellStyle name="Comma 2 59 4" xfId="31051"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2" xr:uid="{00000000-0005-0000-0000-0000811E0000}"/>
    <cellStyle name="Comma 2 6 12" xfId="10464" xr:uid="{00000000-0005-0000-0000-0000821E0000}"/>
    <cellStyle name="Comma 2 6 12 2" xfId="32225" xr:uid="{00000000-0005-0000-0000-0000831E0000}"/>
    <cellStyle name="Comma 2 6 13" xfId="30667" xr:uid="{00000000-0005-0000-0000-0000841E0000}"/>
    <cellStyle name="Comma 2 6 2" xfId="3442" xr:uid="{00000000-0005-0000-0000-0000851E0000}"/>
    <cellStyle name="Comma 2 6 2 2" xfId="11830" xr:uid="{00000000-0005-0000-0000-0000861E0000}"/>
    <cellStyle name="Comma 2 6 2 2 2" xfId="33588" xr:uid="{00000000-0005-0000-0000-0000871E0000}"/>
    <cellStyle name="Comma 2 6 2 3" xfId="10592" xr:uid="{00000000-0005-0000-0000-0000881E0000}"/>
    <cellStyle name="Comma 2 6 2 3 2" xfId="32353" xr:uid="{00000000-0005-0000-0000-0000891E0000}"/>
    <cellStyle name="Comma 2 6 2 4" xfId="30796" xr:uid="{00000000-0005-0000-0000-00008A1E0000}"/>
    <cellStyle name="Comma 2 6 3" xfId="3899" xr:uid="{00000000-0005-0000-0000-00008B1E0000}"/>
    <cellStyle name="Comma 2 6 3 2" xfId="11902" xr:uid="{00000000-0005-0000-0000-00008C1E0000}"/>
    <cellStyle name="Comma 2 6 3 2 2" xfId="33659" xr:uid="{00000000-0005-0000-0000-00008D1E0000}"/>
    <cellStyle name="Comma 2 6 3 3" xfId="10664" xr:uid="{00000000-0005-0000-0000-00008E1E0000}"/>
    <cellStyle name="Comma 2 6 3 3 2" xfId="32424" xr:uid="{00000000-0005-0000-0000-00008F1E0000}"/>
    <cellStyle name="Comma 2 6 3 4" xfId="30868" xr:uid="{00000000-0005-0000-0000-0000901E0000}"/>
    <cellStyle name="Comma 2 6 4" xfId="4170" xr:uid="{00000000-0005-0000-0000-0000911E0000}"/>
    <cellStyle name="Comma 2 6 4 2" xfId="12087" xr:uid="{00000000-0005-0000-0000-0000921E0000}"/>
    <cellStyle name="Comma 2 6 4 2 2" xfId="33843" xr:uid="{00000000-0005-0000-0000-0000931E0000}"/>
    <cellStyle name="Comma 2 6 4 3" xfId="10849" xr:uid="{00000000-0005-0000-0000-0000941E0000}"/>
    <cellStyle name="Comma 2 6 4 3 2" xfId="32608" xr:uid="{00000000-0005-0000-0000-0000951E0000}"/>
    <cellStyle name="Comma 2 6 4 4" xfId="31052" xr:uid="{00000000-0005-0000-0000-0000961E0000}"/>
    <cellStyle name="Comma 2 6 5" xfId="6422" xr:uid="{00000000-0005-0000-0000-0000971E0000}"/>
    <cellStyle name="Comma 2 6 5 2" xfId="12301" xr:uid="{00000000-0005-0000-0000-0000981E0000}"/>
    <cellStyle name="Comma 2 6 5 2 2" xfId="34057" xr:uid="{00000000-0005-0000-0000-0000991E0000}"/>
    <cellStyle name="Comma 2 6 5 3" xfId="11064" xr:uid="{00000000-0005-0000-0000-00009A1E0000}"/>
    <cellStyle name="Comma 2 6 5 3 2" xfId="32823" xr:uid="{00000000-0005-0000-0000-00009B1E0000}"/>
    <cellStyle name="Comma 2 6 5 4" xfId="31308" xr:uid="{00000000-0005-0000-0000-00009C1E0000}"/>
    <cellStyle name="Comma 2 6 6" xfId="6885" xr:uid="{00000000-0005-0000-0000-00009D1E0000}"/>
    <cellStyle name="Comma 2 6 6 2" xfId="12372" xr:uid="{00000000-0005-0000-0000-00009E1E0000}"/>
    <cellStyle name="Comma 2 6 6 2 2" xfId="34128" xr:uid="{00000000-0005-0000-0000-00009F1E0000}"/>
    <cellStyle name="Comma 2 6 6 3" xfId="11135" xr:uid="{00000000-0005-0000-0000-0000A01E0000}"/>
    <cellStyle name="Comma 2 6 6 3 2" xfId="32894" xr:uid="{00000000-0005-0000-0000-0000A11E0000}"/>
    <cellStyle name="Comma 2 6 6 4" xfId="31382" xr:uid="{00000000-0005-0000-0000-0000A21E0000}"/>
    <cellStyle name="Comma 2 6 7" xfId="7429" xr:uid="{00000000-0005-0000-0000-0000A31E0000}"/>
    <cellStyle name="Comma 2 6 7 2" xfId="12553" xr:uid="{00000000-0005-0000-0000-0000A41E0000}"/>
    <cellStyle name="Comma 2 6 7 2 2" xfId="34308" xr:uid="{00000000-0005-0000-0000-0000A51E0000}"/>
    <cellStyle name="Comma 2 6 7 3" xfId="11316" xr:uid="{00000000-0005-0000-0000-0000A61E0000}"/>
    <cellStyle name="Comma 2 6 7 3 2" xfId="33074" xr:uid="{00000000-0005-0000-0000-0000A71E0000}"/>
    <cellStyle name="Comma 2 6 7 4" xfId="31649" xr:uid="{00000000-0005-0000-0000-0000A81E0000}"/>
    <cellStyle name="Comma 2 6 8" xfId="7792" xr:uid="{00000000-0005-0000-0000-0000A91E0000}"/>
    <cellStyle name="Comma 2 6 8 2" xfId="12630" xr:uid="{00000000-0005-0000-0000-0000AA1E0000}"/>
    <cellStyle name="Comma 2 6 8 2 2" xfId="34385" xr:uid="{00000000-0005-0000-0000-0000AB1E0000}"/>
    <cellStyle name="Comma 2 6 8 3" xfId="11393" xr:uid="{00000000-0005-0000-0000-0000AC1E0000}"/>
    <cellStyle name="Comma 2 6 8 3 2" xfId="33151" xr:uid="{00000000-0005-0000-0000-0000AD1E0000}"/>
    <cellStyle name="Comma 2 6 8 4" xfId="31768" xr:uid="{00000000-0005-0000-0000-0000AE1E0000}"/>
    <cellStyle name="Comma 2 6 9" xfId="8357" xr:uid="{00000000-0005-0000-0000-0000AF1E0000}"/>
    <cellStyle name="Comma 2 6 9 2" xfId="12710" xr:uid="{00000000-0005-0000-0000-0000B01E0000}"/>
    <cellStyle name="Comma 2 6 9 2 2" xfId="34465" xr:uid="{00000000-0005-0000-0000-0000B11E0000}"/>
    <cellStyle name="Comma 2 6 9 3" xfId="11473" xr:uid="{00000000-0005-0000-0000-0000B21E0000}"/>
    <cellStyle name="Comma 2 6 9 3 2" xfId="33231" xr:uid="{00000000-0005-0000-0000-0000B31E0000}"/>
    <cellStyle name="Comma 2 6 9 4" xfId="31932" xr:uid="{00000000-0005-0000-0000-0000B41E0000}"/>
    <cellStyle name="Comma 2 60" xfId="4171" xr:uid="{00000000-0005-0000-0000-0000B51E0000}"/>
    <cellStyle name="Comma 2 60 2" xfId="12088" xr:uid="{00000000-0005-0000-0000-0000B61E0000}"/>
    <cellStyle name="Comma 2 60 2 2" xfId="33844" xr:uid="{00000000-0005-0000-0000-0000B71E0000}"/>
    <cellStyle name="Comma 2 60 3" xfId="10850" xr:uid="{00000000-0005-0000-0000-0000B81E0000}"/>
    <cellStyle name="Comma 2 60 3 2" xfId="32609" xr:uid="{00000000-0005-0000-0000-0000B91E0000}"/>
    <cellStyle name="Comma 2 60 4" xfId="31053" xr:uid="{00000000-0005-0000-0000-0000BA1E0000}"/>
    <cellStyle name="Comma 2 61" xfId="4172" xr:uid="{00000000-0005-0000-0000-0000BB1E0000}"/>
    <cellStyle name="Comma 2 61 2" xfId="12089" xr:uid="{00000000-0005-0000-0000-0000BC1E0000}"/>
    <cellStyle name="Comma 2 61 2 2" xfId="33845" xr:uid="{00000000-0005-0000-0000-0000BD1E0000}"/>
    <cellStyle name="Comma 2 61 3" xfId="10851" xr:uid="{00000000-0005-0000-0000-0000BE1E0000}"/>
    <cellStyle name="Comma 2 61 3 2" xfId="32610" xr:uid="{00000000-0005-0000-0000-0000BF1E0000}"/>
    <cellStyle name="Comma 2 61 4" xfId="31054" xr:uid="{00000000-0005-0000-0000-0000C01E0000}"/>
    <cellStyle name="Comma 2 62" xfId="4173" xr:uid="{00000000-0005-0000-0000-0000C11E0000}"/>
    <cellStyle name="Comma 2 62 2" xfId="12090" xr:uid="{00000000-0005-0000-0000-0000C21E0000}"/>
    <cellStyle name="Comma 2 62 2 2" xfId="33846" xr:uid="{00000000-0005-0000-0000-0000C31E0000}"/>
    <cellStyle name="Comma 2 62 3" xfId="10852" xr:uid="{00000000-0005-0000-0000-0000C41E0000}"/>
    <cellStyle name="Comma 2 62 3 2" xfId="32611" xr:uid="{00000000-0005-0000-0000-0000C51E0000}"/>
    <cellStyle name="Comma 2 62 4" xfId="31055" xr:uid="{00000000-0005-0000-0000-0000C61E0000}"/>
    <cellStyle name="Comma 2 63" xfId="4174" xr:uid="{00000000-0005-0000-0000-0000C71E0000}"/>
    <cellStyle name="Comma 2 63 2" xfId="12091" xr:uid="{00000000-0005-0000-0000-0000C81E0000}"/>
    <cellStyle name="Comma 2 63 2 2" xfId="33847" xr:uid="{00000000-0005-0000-0000-0000C91E0000}"/>
    <cellStyle name="Comma 2 63 3" xfId="10853" xr:uid="{00000000-0005-0000-0000-0000CA1E0000}"/>
    <cellStyle name="Comma 2 63 3 2" xfId="32612" xr:uid="{00000000-0005-0000-0000-0000CB1E0000}"/>
    <cellStyle name="Comma 2 63 4" xfId="31056" xr:uid="{00000000-0005-0000-0000-0000CC1E0000}"/>
    <cellStyle name="Comma 2 64" xfId="4175" xr:uid="{00000000-0005-0000-0000-0000CD1E0000}"/>
    <cellStyle name="Comma 2 64 2" xfId="12092" xr:uid="{00000000-0005-0000-0000-0000CE1E0000}"/>
    <cellStyle name="Comma 2 64 2 2" xfId="33848" xr:uid="{00000000-0005-0000-0000-0000CF1E0000}"/>
    <cellStyle name="Comma 2 64 3" xfId="10854" xr:uid="{00000000-0005-0000-0000-0000D01E0000}"/>
    <cellStyle name="Comma 2 64 3 2" xfId="32613" xr:uid="{00000000-0005-0000-0000-0000D11E0000}"/>
    <cellStyle name="Comma 2 64 4" xfId="31057" xr:uid="{00000000-0005-0000-0000-0000D21E0000}"/>
    <cellStyle name="Comma 2 65" xfId="4176" xr:uid="{00000000-0005-0000-0000-0000D31E0000}"/>
    <cellStyle name="Comma 2 65 2" xfId="12093" xr:uid="{00000000-0005-0000-0000-0000D41E0000}"/>
    <cellStyle name="Comma 2 65 2 2" xfId="33849" xr:uid="{00000000-0005-0000-0000-0000D51E0000}"/>
    <cellStyle name="Comma 2 65 3" xfId="10855" xr:uid="{00000000-0005-0000-0000-0000D61E0000}"/>
    <cellStyle name="Comma 2 65 3 2" xfId="32614" xr:uid="{00000000-0005-0000-0000-0000D71E0000}"/>
    <cellStyle name="Comma 2 65 4" xfId="31058" xr:uid="{00000000-0005-0000-0000-0000D81E0000}"/>
    <cellStyle name="Comma 2 66" xfId="4177" xr:uid="{00000000-0005-0000-0000-0000D91E0000}"/>
    <cellStyle name="Comma 2 66 2" xfId="12094" xr:uid="{00000000-0005-0000-0000-0000DA1E0000}"/>
    <cellStyle name="Comma 2 66 2 2" xfId="33850" xr:uid="{00000000-0005-0000-0000-0000DB1E0000}"/>
    <cellStyle name="Comma 2 66 3" xfId="10856" xr:uid="{00000000-0005-0000-0000-0000DC1E0000}"/>
    <cellStyle name="Comma 2 66 3 2" xfId="32615" xr:uid="{00000000-0005-0000-0000-0000DD1E0000}"/>
    <cellStyle name="Comma 2 66 4" xfId="31059" xr:uid="{00000000-0005-0000-0000-0000DE1E0000}"/>
    <cellStyle name="Comma 2 67" xfId="4178" xr:uid="{00000000-0005-0000-0000-0000DF1E0000}"/>
    <cellStyle name="Comma 2 67 2" xfId="12095" xr:uid="{00000000-0005-0000-0000-0000E01E0000}"/>
    <cellStyle name="Comma 2 67 2 2" xfId="33851" xr:uid="{00000000-0005-0000-0000-0000E11E0000}"/>
    <cellStyle name="Comma 2 67 3" xfId="10857" xr:uid="{00000000-0005-0000-0000-0000E21E0000}"/>
    <cellStyle name="Comma 2 67 3 2" xfId="32616" xr:uid="{00000000-0005-0000-0000-0000E31E0000}"/>
    <cellStyle name="Comma 2 67 4" xfId="31060" xr:uid="{00000000-0005-0000-0000-0000E41E0000}"/>
    <cellStyle name="Comma 2 68" xfId="4179" xr:uid="{00000000-0005-0000-0000-0000E51E0000}"/>
    <cellStyle name="Comma 2 68 2" xfId="12096" xr:uid="{00000000-0005-0000-0000-0000E61E0000}"/>
    <cellStyle name="Comma 2 68 2 2" xfId="33852" xr:uid="{00000000-0005-0000-0000-0000E71E0000}"/>
    <cellStyle name="Comma 2 68 3" xfId="10858" xr:uid="{00000000-0005-0000-0000-0000E81E0000}"/>
    <cellStyle name="Comma 2 68 3 2" xfId="32617" xr:uid="{00000000-0005-0000-0000-0000E91E0000}"/>
    <cellStyle name="Comma 2 68 4" xfId="31061" xr:uid="{00000000-0005-0000-0000-0000EA1E0000}"/>
    <cellStyle name="Comma 2 69" xfId="4180" xr:uid="{00000000-0005-0000-0000-0000EB1E0000}"/>
    <cellStyle name="Comma 2 69 2" xfId="12097" xr:uid="{00000000-0005-0000-0000-0000EC1E0000}"/>
    <cellStyle name="Comma 2 69 2 2" xfId="33853" xr:uid="{00000000-0005-0000-0000-0000ED1E0000}"/>
    <cellStyle name="Comma 2 69 3" xfId="10859" xr:uid="{00000000-0005-0000-0000-0000EE1E0000}"/>
    <cellStyle name="Comma 2 69 3 2" xfId="32618" xr:uid="{00000000-0005-0000-0000-0000EF1E0000}"/>
    <cellStyle name="Comma 2 69 4" xfId="31062"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89" xr:uid="{00000000-0005-0000-0000-0000F51E0000}"/>
    <cellStyle name="Comma 2 7 2 3" xfId="10593" xr:uid="{00000000-0005-0000-0000-0000F61E0000}"/>
    <cellStyle name="Comma 2 7 2 3 2" xfId="32354" xr:uid="{00000000-0005-0000-0000-0000F71E0000}"/>
    <cellStyle name="Comma 2 7 2 4" xfId="30797" xr:uid="{00000000-0005-0000-0000-0000F81E0000}"/>
    <cellStyle name="Comma 2 7 3" xfId="3900" xr:uid="{00000000-0005-0000-0000-0000F91E0000}"/>
    <cellStyle name="Comma 2 7 3 2" xfId="11903" xr:uid="{00000000-0005-0000-0000-0000FA1E0000}"/>
    <cellStyle name="Comma 2 7 3 2 2" xfId="33660" xr:uid="{00000000-0005-0000-0000-0000FB1E0000}"/>
    <cellStyle name="Comma 2 7 3 3" xfId="10665" xr:uid="{00000000-0005-0000-0000-0000FC1E0000}"/>
    <cellStyle name="Comma 2 7 3 3 2" xfId="32425" xr:uid="{00000000-0005-0000-0000-0000FD1E0000}"/>
    <cellStyle name="Comma 2 7 3 4" xfId="30869" xr:uid="{00000000-0005-0000-0000-0000FE1E0000}"/>
    <cellStyle name="Comma 2 7 4" xfId="4181" xr:uid="{00000000-0005-0000-0000-0000FF1E0000}"/>
    <cellStyle name="Comma 2 7 4 2" xfId="12098" xr:uid="{00000000-0005-0000-0000-0000001F0000}"/>
    <cellStyle name="Comma 2 7 4 2 2" xfId="33854" xr:uid="{00000000-0005-0000-0000-0000011F0000}"/>
    <cellStyle name="Comma 2 7 4 3" xfId="10860" xr:uid="{00000000-0005-0000-0000-0000021F0000}"/>
    <cellStyle name="Comma 2 7 4 3 2" xfId="32619" xr:uid="{00000000-0005-0000-0000-0000031F0000}"/>
    <cellStyle name="Comma 2 7 4 4" xfId="31063" xr:uid="{00000000-0005-0000-0000-0000041F0000}"/>
    <cellStyle name="Comma 2 7 5" xfId="6423" xr:uid="{00000000-0005-0000-0000-0000051F0000}"/>
    <cellStyle name="Comma 2 7 5 2" xfId="12302" xr:uid="{00000000-0005-0000-0000-0000061F0000}"/>
    <cellStyle name="Comma 2 7 5 2 2" xfId="34058" xr:uid="{00000000-0005-0000-0000-0000071F0000}"/>
    <cellStyle name="Comma 2 7 5 3" xfId="11065" xr:uid="{00000000-0005-0000-0000-0000081F0000}"/>
    <cellStyle name="Comma 2 7 5 3 2" xfId="32824" xr:uid="{00000000-0005-0000-0000-0000091F0000}"/>
    <cellStyle name="Comma 2 7 5 4" xfId="31309" xr:uid="{00000000-0005-0000-0000-00000A1F0000}"/>
    <cellStyle name="Comma 2 7 6" xfId="6884" xr:uid="{00000000-0005-0000-0000-00000B1F0000}"/>
    <cellStyle name="Comma 2 7 6 2" xfId="12371" xr:uid="{00000000-0005-0000-0000-00000C1F0000}"/>
    <cellStyle name="Comma 2 7 6 2 2" xfId="34127" xr:uid="{00000000-0005-0000-0000-00000D1F0000}"/>
    <cellStyle name="Comma 2 7 6 3" xfId="11134" xr:uid="{00000000-0005-0000-0000-00000E1F0000}"/>
    <cellStyle name="Comma 2 7 6 3 2" xfId="32893" xr:uid="{00000000-0005-0000-0000-00000F1F0000}"/>
    <cellStyle name="Comma 2 7 6 4" xfId="31381" xr:uid="{00000000-0005-0000-0000-0000101F0000}"/>
    <cellStyle name="Comma 2 7 7" xfId="7430" xr:uid="{00000000-0005-0000-0000-0000111F0000}"/>
    <cellStyle name="Comma 2 7 7 2" xfId="12554" xr:uid="{00000000-0005-0000-0000-0000121F0000}"/>
    <cellStyle name="Comma 2 7 7 2 2" xfId="34309" xr:uid="{00000000-0005-0000-0000-0000131F0000}"/>
    <cellStyle name="Comma 2 7 7 3" xfId="11317" xr:uid="{00000000-0005-0000-0000-0000141F0000}"/>
    <cellStyle name="Comma 2 7 7 3 2" xfId="33075" xr:uid="{00000000-0005-0000-0000-0000151F0000}"/>
    <cellStyle name="Comma 2 7 7 4" xfId="31650" xr:uid="{00000000-0005-0000-0000-0000161F0000}"/>
    <cellStyle name="Comma 2 7 8" xfId="7800" xr:uid="{00000000-0005-0000-0000-0000171F0000}"/>
    <cellStyle name="Comma 2 7 8 2" xfId="12631" xr:uid="{00000000-0005-0000-0000-0000181F0000}"/>
    <cellStyle name="Comma 2 7 8 2 2" xfId="34386" xr:uid="{00000000-0005-0000-0000-0000191F0000}"/>
    <cellStyle name="Comma 2 7 8 3" xfId="11394" xr:uid="{00000000-0005-0000-0000-00001A1F0000}"/>
    <cellStyle name="Comma 2 7 8 3 2" xfId="33152" xr:uid="{00000000-0005-0000-0000-00001B1F0000}"/>
    <cellStyle name="Comma 2 7 8 4" xfId="31775" xr:uid="{00000000-0005-0000-0000-00001C1F0000}"/>
    <cellStyle name="Comma 2 7 9" xfId="8356" xr:uid="{00000000-0005-0000-0000-00001D1F0000}"/>
    <cellStyle name="Comma 2 7 9 2" xfId="12709" xr:uid="{00000000-0005-0000-0000-00001E1F0000}"/>
    <cellStyle name="Comma 2 7 9 2 2" xfId="34464" xr:uid="{00000000-0005-0000-0000-00001F1F0000}"/>
    <cellStyle name="Comma 2 7 9 3" xfId="11472" xr:uid="{00000000-0005-0000-0000-0000201F0000}"/>
    <cellStyle name="Comma 2 7 9 3 2" xfId="33230" xr:uid="{00000000-0005-0000-0000-0000211F0000}"/>
    <cellStyle name="Comma 2 7 9 4" xfId="31931" xr:uid="{00000000-0005-0000-0000-0000221F0000}"/>
    <cellStyle name="Comma 2 70" xfId="4182" xr:uid="{00000000-0005-0000-0000-0000231F0000}"/>
    <cellStyle name="Comma 2 70 2" xfId="12099" xr:uid="{00000000-0005-0000-0000-0000241F0000}"/>
    <cellStyle name="Comma 2 70 2 2" xfId="33855" xr:uid="{00000000-0005-0000-0000-0000251F0000}"/>
    <cellStyle name="Comma 2 70 3" xfId="10861" xr:uid="{00000000-0005-0000-0000-0000261F0000}"/>
    <cellStyle name="Comma 2 70 3 2" xfId="32620" xr:uid="{00000000-0005-0000-0000-0000271F0000}"/>
    <cellStyle name="Comma 2 70 4" xfId="31064" xr:uid="{00000000-0005-0000-0000-0000281F0000}"/>
    <cellStyle name="Comma 2 71" xfId="4183" xr:uid="{00000000-0005-0000-0000-0000291F0000}"/>
    <cellStyle name="Comma 2 71 2" xfId="12100" xr:uid="{00000000-0005-0000-0000-00002A1F0000}"/>
    <cellStyle name="Comma 2 71 2 2" xfId="33856" xr:uid="{00000000-0005-0000-0000-00002B1F0000}"/>
    <cellStyle name="Comma 2 71 3" xfId="10862" xr:uid="{00000000-0005-0000-0000-00002C1F0000}"/>
    <cellStyle name="Comma 2 71 3 2" xfId="32621" xr:uid="{00000000-0005-0000-0000-00002D1F0000}"/>
    <cellStyle name="Comma 2 71 4" xfId="31065" xr:uid="{00000000-0005-0000-0000-00002E1F0000}"/>
    <cellStyle name="Comma 2 72" xfId="4184" xr:uid="{00000000-0005-0000-0000-00002F1F0000}"/>
    <cellStyle name="Comma 2 72 2" xfId="12101" xr:uid="{00000000-0005-0000-0000-0000301F0000}"/>
    <cellStyle name="Comma 2 72 2 2" xfId="33857" xr:uid="{00000000-0005-0000-0000-0000311F0000}"/>
    <cellStyle name="Comma 2 72 3" xfId="10863" xr:uid="{00000000-0005-0000-0000-0000321F0000}"/>
    <cellStyle name="Comma 2 72 3 2" xfId="32622" xr:uid="{00000000-0005-0000-0000-0000331F0000}"/>
    <cellStyle name="Comma 2 72 4" xfId="31066" xr:uid="{00000000-0005-0000-0000-0000341F0000}"/>
    <cellStyle name="Comma 2 73" xfId="4185" xr:uid="{00000000-0005-0000-0000-0000351F0000}"/>
    <cellStyle name="Comma 2 73 2" xfId="12102" xr:uid="{00000000-0005-0000-0000-0000361F0000}"/>
    <cellStyle name="Comma 2 73 2 2" xfId="33858" xr:uid="{00000000-0005-0000-0000-0000371F0000}"/>
    <cellStyle name="Comma 2 73 3" xfId="10864" xr:uid="{00000000-0005-0000-0000-0000381F0000}"/>
    <cellStyle name="Comma 2 73 3 2" xfId="32623" xr:uid="{00000000-0005-0000-0000-0000391F0000}"/>
    <cellStyle name="Comma 2 73 4" xfId="31067" xr:uid="{00000000-0005-0000-0000-00003A1F0000}"/>
    <cellStyle name="Comma 2 74" xfId="4186" xr:uid="{00000000-0005-0000-0000-00003B1F0000}"/>
    <cellStyle name="Comma 2 74 2" xfId="12103" xr:uid="{00000000-0005-0000-0000-00003C1F0000}"/>
    <cellStyle name="Comma 2 74 2 2" xfId="33859" xr:uid="{00000000-0005-0000-0000-00003D1F0000}"/>
    <cellStyle name="Comma 2 74 3" xfId="10865" xr:uid="{00000000-0005-0000-0000-00003E1F0000}"/>
    <cellStyle name="Comma 2 74 3 2" xfId="32624" xr:uid="{00000000-0005-0000-0000-00003F1F0000}"/>
    <cellStyle name="Comma 2 74 4" xfId="31068" xr:uid="{00000000-0005-0000-0000-0000401F0000}"/>
    <cellStyle name="Comma 2 75" xfId="4187" xr:uid="{00000000-0005-0000-0000-0000411F0000}"/>
    <cellStyle name="Comma 2 75 2" xfId="12104" xr:uid="{00000000-0005-0000-0000-0000421F0000}"/>
    <cellStyle name="Comma 2 75 2 2" xfId="33860" xr:uid="{00000000-0005-0000-0000-0000431F0000}"/>
    <cellStyle name="Comma 2 75 3" xfId="10866" xr:uid="{00000000-0005-0000-0000-0000441F0000}"/>
    <cellStyle name="Comma 2 75 3 2" xfId="32625" xr:uid="{00000000-0005-0000-0000-0000451F0000}"/>
    <cellStyle name="Comma 2 75 4" xfId="31069" xr:uid="{00000000-0005-0000-0000-0000461F0000}"/>
    <cellStyle name="Comma 2 76" xfId="4188" xr:uid="{00000000-0005-0000-0000-0000471F0000}"/>
    <cellStyle name="Comma 2 76 2" xfId="12105" xr:uid="{00000000-0005-0000-0000-0000481F0000}"/>
    <cellStyle name="Comma 2 76 2 2" xfId="33861" xr:uid="{00000000-0005-0000-0000-0000491F0000}"/>
    <cellStyle name="Comma 2 76 3" xfId="10867" xr:uid="{00000000-0005-0000-0000-00004A1F0000}"/>
    <cellStyle name="Comma 2 76 3 2" xfId="32626" xr:uid="{00000000-0005-0000-0000-00004B1F0000}"/>
    <cellStyle name="Comma 2 76 4" xfId="31070" xr:uid="{00000000-0005-0000-0000-00004C1F0000}"/>
    <cellStyle name="Comma 2 77" xfId="4189" xr:uid="{00000000-0005-0000-0000-00004D1F0000}"/>
    <cellStyle name="Comma 2 77 2" xfId="12106" xr:uid="{00000000-0005-0000-0000-00004E1F0000}"/>
    <cellStyle name="Comma 2 77 2 2" xfId="33862" xr:uid="{00000000-0005-0000-0000-00004F1F0000}"/>
    <cellStyle name="Comma 2 77 3" xfId="10868" xr:uid="{00000000-0005-0000-0000-0000501F0000}"/>
    <cellStyle name="Comma 2 77 3 2" xfId="32627" xr:uid="{00000000-0005-0000-0000-0000511F0000}"/>
    <cellStyle name="Comma 2 77 4" xfId="31071" xr:uid="{00000000-0005-0000-0000-0000521F0000}"/>
    <cellStyle name="Comma 2 78" xfId="4190" xr:uid="{00000000-0005-0000-0000-0000531F0000}"/>
    <cellStyle name="Comma 2 78 2" xfId="12107" xr:uid="{00000000-0005-0000-0000-0000541F0000}"/>
    <cellStyle name="Comma 2 78 2 2" xfId="33863" xr:uid="{00000000-0005-0000-0000-0000551F0000}"/>
    <cellStyle name="Comma 2 78 3" xfId="10869" xr:uid="{00000000-0005-0000-0000-0000561F0000}"/>
    <cellStyle name="Comma 2 78 3 2" xfId="32628" xr:uid="{00000000-0005-0000-0000-0000571F0000}"/>
    <cellStyle name="Comma 2 78 4" xfId="31072" xr:uid="{00000000-0005-0000-0000-0000581F0000}"/>
    <cellStyle name="Comma 2 79" xfId="4191" xr:uid="{00000000-0005-0000-0000-0000591F0000}"/>
    <cellStyle name="Comma 2 79 2" xfId="12108" xr:uid="{00000000-0005-0000-0000-00005A1F0000}"/>
    <cellStyle name="Comma 2 79 2 2" xfId="33864" xr:uid="{00000000-0005-0000-0000-00005B1F0000}"/>
    <cellStyle name="Comma 2 79 3" xfId="10870" xr:uid="{00000000-0005-0000-0000-00005C1F0000}"/>
    <cellStyle name="Comma 2 79 3 2" xfId="32629" xr:uid="{00000000-0005-0000-0000-00005D1F0000}"/>
    <cellStyle name="Comma 2 79 4" xfId="31073"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3" xr:uid="{00000000-0005-0000-0000-0000621F0000}"/>
    <cellStyle name="Comma 2 8 12" xfId="10465" xr:uid="{00000000-0005-0000-0000-0000631F0000}"/>
    <cellStyle name="Comma 2 8 12 2" xfId="32226" xr:uid="{00000000-0005-0000-0000-0000641F0000}"/>
    <cellStyle name="Comma 2 8 13" xfId="30668" xr:uid="{00000000-0005-0000-0000-0000651F0000}"/>
    <cellStyle name="Comma 2 8 2" xfId="3444" xr:uid="{00000000-0005-0000-0000-0000661F0000}"/>
    <cellStyle name="Comma 2 8 2 2" xfId="11832" xr:uid="{00000000-0005-0000-0000-0000671F0000}"/>
    <cellStyle name="Comma 2 8 2 2 2" xfId="33590" xr:uid="{00000000-0005-0000-0000-0000681F0000}"/>
    <cellStyle name="Comma 2 8 2 3" xfId="10594" xr:uid="{00000000-0005-0000-0000-0000691F0000}"/>
    <cellStyle name="Comma 2 8 2 3 2" xfId="32355" xr:uid="{00000000-0005-0000-0000-00006A1F0000}"/>
    <cellStyle name="Comma 2 8 2 4" xfId="30798" xr:uid="{00000000-0005-0000-0000-00006B1F0000}"/>
    <cellStyle name="Comma 2 8 3" xfId="3901" xr:uid="{00000000-0005-0000-0000-00006C1F0000}"/>
    <cellStyle name="Comma 2 8 3 2" xfId="11904" xr:uid="{00000000-0005-0000-0000-00006D1F0000}"/>
    <cellStyle name="Comma 2 8 3 2 2" xfId="33661" xr:uid="{00000000-0005-0000-0000-00006E1F0000}"/>
    <cellStyle name="Comma 2 8 3 3" xfId="10666" xr:uid="{00000000-0005-0000-0000-00006F1F0000}"/>
    <cellStyle name="Comma 2 8 3 3 2" xfId="32426" xr:uid="{00000000-0005-0000-0000-0000701F0000}"/>
    <cellStyle name="Comma 2 8 3 4" xfId="30870" xr:uid="{00000000-0005-0000-0000-0000711F0000}"/>
    <cellStyle name="Comma 2 8 4" xfId="4192" xr:uid="{00000000-0005-0000-0000-0000721F0000}"/>
    <cellStyle name="Comma 2 8 4 2" xfId="12109" xr:uid="{00000000-0005-0000-0000-0000731F0000}"/>
    <cellStyle name="Comma 2 8 4 2 2" xfId="33865" xr:uid="{00000000-0005-0000-0000-0000741F0000}"/>
    <cellStyle name="Comma 2 8 4 3" xfId="10871" xr:uid="{00000000-0005-0000-0000-0000751F0000}"/>
    <cellStyle name="Comma 2 8 4 3 2" xfId="32630" xr:uid="{00000000-0005-0000-0000-0000761F0000}"/>
    <cellStyle name="Comma 2 8 4 4" xfId="31074" xr:uid="{00000000-0005-0000-0000-0000771F0000}"/>
    <cellStyle name="Comma 2 8 5" xfId="6433" xr:uid="{00000000-0005-0000-0000-0000781F0000}"/>
    <cellStyle name="Comma 2 8 5 2" xfId="12303" xr:uid="{00000000-0005-0000-0000-0000791F0000}"/>
    <cellStyle name="Comma 2 8 5 2 2" xfId="34059" xr:uid="{00000000-0005-0000-0000-00007A1F0000}"/>
    <cellStyle name="Comma 2 8 5 3" xfId="11066" xr:uid="{00000000-0005-0000-0000-00007B1F0000}"/>
    <cellStyle name="Comma 2 8 5 3 2" xfId="32825" xr:uid="{00000000-0005-0000-0000-00007C1F0000}"/>
    <cellStyle name="Comma 2 8 5 4" xfId="31310" xr:uid="{00000000-0005-0000-0000-00007D1F0000}"/>
    <cellStyle name="Comma 2 8 6" xfId="6883" xr:uid="{00000000-0005-0000-0000-00007E1F0000}"/>
    <cellStyle name="Comma 2 8 6 2" xfId="12370" xr:uid="{00000000-0005-0000-0000-00007F1F0000}"/>
    <cellStyle name="Comma 2 8 6 2 2" xfId="34126" xr:uid="{00000000-0005-0000-0000-0000801F0000}"/>
    <cellStyle name="Comma 2 8 6 3" xfId="11133" xr:uid="{00000000-0005-0000-0000-0000811F0000}"/>
    <cellStyle name="Comma 2 8 6 3 2" xfId="32892" xr:uid="{00000000-0005-0000-0000-0000821F0000}"/>
    <cellStyle name="Comma 2 8 6 4" xfId="31380" xr:uid="{00000000-0005-0000-0000-0000831F0000}"/>
    <cellStyle name="Comma 2 8 7" xfId="7431" xr:uid="{00000000-0005-0000-0000-0000841F0000}"/>
    <cellStyle name="Comma 2 8 7 2" xfId="12555" xr:uid="{00000000-0005-0000-0000-0000851F0000}"/>
    <cellStyle name="Comma 2 8 7 2 2" xfId="34310" xr:uid="{00000000-0005-0000-0000-0000861F0000}"/>
    <cellStyle name="Comma 2 8 7 3" xfId="11318" xr:uid="{00000000-0005-0000-0000-0000871F0000}"/>
    <cellStyle name="Comma 2 8 7 3 2" xfId="33076" xr:uid="{00000000-0005-0000-0000-0000881F0000}"/>
    <cellStyle name="Comma 2 8 7 4" xfId="31651" xr:uid="{00000000-0005-0000-0000-0000891F0000}"/>
    <cellStyle name="Comma 2 8 8" xfId="7811" xr:uid="{00000000-0005-0000-0000-00008A1F0000}"/>
    <cellStyle name="Comma 2 8 8 2" xfId="12632" xr:uid="{00000000-0005-0000-0000-00008B1F0000}"/>
    <cellStyle name="Comma 2 8 8 2 2" xfId="34387" xr:uid="{00000000-0005-0000-0000-00008C1F0000}"/>
    <cellStyle name="Comma 2 8 8 3" xfId="11395" xr:uid="{00000000-0005-0000-0000-00008D1F0000}"/>
    <cellStyle name="Comma 2 8 8 3 2" xfId="33153" xr:uid="{00000000-0005-0000-0000-00008E1F0000}"/>
    <cellStyle name="Comma 2 8 8 4" xfId="31786" xr:uid="{00000000-0005-0000-0000-00008F1F0000}"/>
    <cellStyle name="Comma 2 8 9" xfId="8354" xr:uid="{00000000-0005-0000-0000-0000901F0000}"/>
    <cellStyle name="Comma 2 8 9 2" xfId="12708" xr:uid="{00000000-0005-0000-0000-0000911F0000}"/>
    <cellStyle name="Comma 2 8 9 2 2" xfId="34463" xr:uid="{00000000-0005-0000-0000-0000921F0000}"/>
    <cellStyle name="Comma 2 8 9 3" xfId="11471" xr:uid="{00000000-0005-0000-0000-0000931F0000}"/>
    <cellStyle name="Comma 2 8 9 3 2" xfId="33229" xr:uid="{00000000-0005-0000-0000-0000941F0000}"/>
    <cellStyle name="Comma 2 8 9 4" xfId="31930" xr:uid="{00000000-0005-0000-0000-0000951F0000}"/>
    <cellStyle name="Comma 2 80" xfId="4193" xr:uid="{00000000-0005-0000-0000-0000961F0000}"/>
    <cellStyle name="Comma 2 80 2" xfId="12110" xr:uid="{00000000-0005-0000-0000-0000971F0000}"/>
    <cellStyle name="Comma 2 80 2 2" xfId="33866" xr:uid="{00000000-0005-0000-0000-0000981F0000}"/>
    <cellStyle name="Comma 2 80 3" xfId="10872" xr:uid="{00000000-0005-0000-0000-0000991F0000}"/>
    <cellStyle name="Comma 2 80 3 2" xfId="32631" xr:uid="{00000000-0005-0000-0000-00009A1F0000}"/>
    <cellStyle name="Comma 2 80 4" xfId="31075" xr:uid="{00000000-0005-0000-0000-00009B1F0000}"/>
    <cellStyle name="Comma 2 81" xfId="4194" xr:uid="{00000000-0005-0000-0000-00009C1F0000}"/>
    <cellStyle name="Comma 2 81 2" xfId="12111" xr:uid="{00000000-0005-0000-0000-00009D1F0000}"/>
    <cellStyle name="Comma 2 81 2 2" xfId="33867" xr:uid="{00000000-0005-0000-0000-00009E1F0000}"/>
    <cellStyle name="Comma 2 81 3" xfId="10873" xr:uid="{00000000-0005-0000-0000-00009F1F0000}"/>
    <cellStyle name="Comma 2 81 3 2" xfId="32632" xr:uid="{00000000-0005-0000-0000-0000A01F0000}"/>
    <cellStyle name="Comma 2 81 4" xfId="31076"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3" xr:uid="{00000000-0005-0000-0000-0000A51F0000}"/>
    <cellStyle name="Comma 2 82 10 3" xfId="11240" xr:uid="{00000000-0005-0000-0000-0000A61F0000}"/>
    <cellStyle name="Comma 2 82 10 3 2" xfId="32999" xr:uid="{00000000-0005-0000-0000-0000A71F0000}"/>
    <cellStyle name="Comma 2 82 10 4" xfId="31532" xr:uid="{00000000-0005-0000-0000-0000A81F0000}"/>
    <cellStyle name="Comma 2 82 11" xfId="7178" xr:uid="{00000000-0005-0000-0000-0000A91F0000}"/>
    <cellStyle name="Comma 2 82 11 2" xfId="12478" xr:uid="{00000000-0005-0000-0000-0000AA1F0000}"/>
    <cellStyle name="Comma 2 82 11 2 2" xfId="34234" xr:uid="{00000000-0005-0000-0000-0000AB1F0000}"/>
    <cellStyle name="Comma 2 82 11 3" xfId="11241" xr:uid="{00000000-0005-0000-0000-0000AC1F0000}"/>
    <cellStyle name="Comma 2 82 11 3 2" xfId="33000" xr:uid="{00000000-0005-0000-0000-0000AD1F0000}"/>
    <cellStyle name="Comma 2 82 11 4" xfId="31533" xr:uid="{00000000-0005-0000-0000-0000AE1F0000}"/>
    <cellStyle name="Comma 2 82 12" xfId="7432" xr:uid="{00000000-0005-0000-0000-0000AF1F0000}"/>
    <cellStyle name="Comma 2 82 12 2" xfId="12556" xr:uid="{00000000-0005-0000-0000-0000B01F0000}"/>
    <cellStyle name="Comma 2 82 12 2 2" xfId="34311" xr:uid="{00000000-0005-0000-0000-0000B11F0000}"/>
    <cellStyle name="Comma 2 82 12 3" xfId="11319" xr:uid="{00000000-0005-0000-0000-0000B21F0000}"/>
    <cellStyle name="Comma 2 82 12 3 2" xfId="33077" xr:uid="{00000000-0005-0000-0000-0000B31F0000}"/>
    <cellStyle name="Comma 2 82 12 4" xfId="31652" xr:uid="{00000000-0005-0000-0000-0000B41F0000}"/>
    <cellStyle name="Comma 2 82 13" xfId="7814" xr:uid="{00000000-0005-0000-0000-0000B51F0000}"/>
    <cellStyle name="Comma 2 82 13 2" xfId="12633" xr:uid="{00000000-0005-0000-0000-0000B61F0000}"/>
    <cellStyle name="Comma 2 82 13 2 2" xfId="34388" xr:uid="{00000000-0005-0000-0000-0000B71F0000}"/>
    <cellStyle name="Comma 2 82 13 3" xfId="11396" xr:uid="{00000000-0005-0000-0000-0000B81F0000}"/>
    <cellStyle name="Comma 2 82 13 3 2" xfId="33154" xr:uid="{00000000-0005-0000-0000-0000B91F0000}"/>
    <cellStyle name="Comma 2 82 13 4" xfId="31789" xr:uid="{00000000-0005-0000-0000-0000BA1F0000}"/>
    <cellStyle name="Comma 2 82 14" xfId="8353" xr:uid="{00000000-0005-0000-0000-0000BB1F0000}"/>
    <cellStyle name="Comma 2 82 14 2" xfId="12707" xr:uid="{00000000-0005-0000-0000-0000BC1F0000}"/>
    <cellStyle name="Comma 2 82 14 2 2" xfId="34462" xr:uid="{00000000-0005-0000-0000-0000BD1F0000}"/>
    <cellStyle name="Comma 2 82 14 3" xfId="11470" xr:uid="{00000000-0005-0000-0000-0000BE1F0000}"/>
    <cellStyle name="Comma 2 82 14 3 2" xfId="33228" xr:uid="{00000000-0005-0000-0000-0000BF1F0000}"/>
    <cellStyle name="Comma 2 82 14 4" xfId="31929" xr:uid="{00000000-0005-0000-0000-0000C01F0000}"/>
    <cellStyle name="Comma 2 82 15" xfId="8498" xr:uid="{00000000-0005-0000-0000-0000C11F0000}"/>
    <cellStyle name="Comma 2 82 15 2" xfId="12742" xr:uid="{00000000-0005-0000-0000-0000C21F0000}"/>
    <cellStyle name="Comma 2 82 15 2 2" xfId="34497" xr:uid="{00000000-0005-0000-0000-0000C31F0000}"/>
    <cellStyle name="Comma 2 82 15 3" xfId="11505" xr:uid="{00000000-0005-0000-0000-0000C41F0000}"/>
    <cellStyle name="Comma 2 82 15 3 2" xfId="33263" xr:uid="{00000000-0005-0000-0000-0000C51F0000}"/>
    <cellStyle name="Comma 2 82 15 4" xfId="31965" xr:uid="{00000000-0005-0000-0000-0000C61F0000}"/>
    <cellStyle name="Comma 2 82 16" xfId="12112" xr:uid="{00000000-0005-0000-0000-0000C71F0000}"/>
    <cellStyle name="Comma 2 82 16 2" xfId="33868" xr:uid="{00000000-0005-0000-0000-0000C81F0000}"/>
    <cellStyle name="Comma 2 82 17" xfId="10874" xr:uid="{00000000-0005-0000-0000-0000C91F0000}"/>
    <cellStyle name="Comma 2 82 17 2" xfId="32633" xr:uid="{00000000-0005-0000-0000-0000CA1F0000}"/>
    <cellStyle name="Comma 2 82 18" xfId="31077" xr:uid="{00000000-0005-0000-0000-0000CB1F0000}"/>
    <cellStyle name="Comma 2 82 2" xfId="6434" xr:uid="{00000000-0005-0000-0000-0000CC1F0000}"/>
    <cellStyle name="Comma 2 82 2 2" xfId="12304" xr:uid="{00000000-0005-0000-0000-0000CD1F0000}"/>
    <cellStyle name="Comma 2 82 2 2 2" xfId="34060" xr:uid="{00000000-0005-0000-0000-0000CE1F0000}"/>
    <cellStyle name="Comma 2 82 2 3" xfId="11067" xr:uid="{00000000-0005-0000-0000-0000CF1F0000}"/>
    <cellStyle name="Comma 2 82 2 3 2" xfId="32826" xr:uid="{00000000-0005-0000-0000-0000D01F0000}"/>
    <cellStyle name="Comma 2 82 2 4" xfId="31311" xr:uid="{00000000-0005-0000-0000-0000D11F0000}"/>
    <cellStyle name="Comma 2 82 3" xfId="6882" xr:uid="{00000000-0005-0000-0000-0000D21F0000}"/>
    <cellStyle name="Comma 2 82 3 2" xfId="12369" xr:uid="{00000000-0005-0000-0000-0000D31F0000}"/>
    <cellStyle name="Comma 2 82 3 2 2" xfId="34125" xr:uid="{00000000-0005-0000-0000-0000D41F0000}"/>
    <cellStyle name="Comma 2 82 3 3" xfId="11132" xr:uid="{00000000-0005-0000-0000-0000D51F0000}"/>
    <cellStyle name="Comma 2 82 3 3 2" xfId="32891" xr:uid="{00000000-0005-0000-0000-0000D61F0000}"/>
    <cellStyle name="Comma 2 82 3 4" xfId="31379" xr:uid="{00000000-0005-0000-0000-0000D71F0000}"/>
    <cellStyle name="Comma 2 82 4" xfId="7179" xr:uid="{00000000-0005-0000-0000-0000D81F0000}"/>
    <cellStyle name="Comma 2 82 4 2" xfId="12479" xr:uid="{00000000-0005-0000-0000-0000D91F0000}"/>
    <cellStyle name="Comma 2 82 4 2 2" xfId="34235" xr:uid="{00000000-0005-0000-0000-0000DA1F0000}"/>
    <cellStyle name="Comma 2 82 4 3" xfId="11242" xr:uid="{00000000-0005-0000-0000-0000DB1F0000}"/>
    <cellStyle name="Comma 2 82 4 3 2" xfId="33001" xr:uid="{00000000-0005-0000-0000-0000DC1F0000}"/>
    <cellStyle name="Comma 2 82 4 4" xfId="31534" xr:uid="{00000000-0005-0000-0000-0000DD1F0000}"/>
    <cellStyle name="Comma 2 82 5" xfId="7180" xr:uid="{00000000-0005-0000-0000-0000DE1F0000}"/>
    <cellStyle name="Comma 2 82 5 2" xfId="12480" xr:uid="{00000000-0005-0000-0000-0000DF1F0000}"/>
    <cellStyle name="Comma 2 82 5 2 2" xfId="34236" xr:uid="{00000000-0005-0000-0000-0000E01F0000}"/>
    <cellStyle name="Comma 2 82 5 3" xfId="11243" xr:uid="{00000000-0005-0000-0000-0000E11F0000}"/>
    <cellStyle name="Comma 2 82 5 3 2" xfId="33002" xr:uid="{00000000-0005-0000-0000-0000E21F0000}"/>
    <cellStyle name="Comma 2 82 5 4" xfId="31535" xr:uid="{00000000-0005-0000-0000-0000E31F0000}"/>
    <cellStyle name="Comma 2 82 6" xfId="7181" xr:uid="{00000000-0005-0000-0000-0000E41F0000}"/>
    <cellStyle name="Comma 2 82 6 2" xfId="12481" xr:uid="{00000000-0005-0000-0000-0000E51F0000}"/>
    <cellStyle name="Comma 2 82 6 2 2" xfId="34237" xr:uid="{00000000-0005-0000-0000-0000E61F0000}"/>
    <cellStyle name="Comma 2 82 6 3" xfId="11244" xr:uid="{00000000-0005-0000-0000-0000E71F0000}"/>
    <cellStyle name="Comma 2 82 6 3 2" xfId="33003" xr:uid="{00000000-0005-0000-0000-0000E81F0000}"/>
    <cellStyle name="Comma 2 82 6 4" xfId="31536" xr:uid="{00000000-0005-0000-0000-0000E91F0000}"/>
    <cellStyle name="Comma 2 82 7" xfId="7182" xr:uid="{00000000-0005-0000-0000-0000EA1F0000}"/>
    <cellStyle name="Comma 2 82 7 2" xfId="12482" xr:uid="{00000000-0005-0000-0000-0000EB1F0000}"/>
    <cellStyle name="Comma 2 82 7 2 2" xfId="34238" xr:uid="{00000000-0005-0000-0000-0000EC1F0000}"/>
    <cellStyle name="Comma 2 82 7 3" xfId="11245" xr:uid="{00000000-0005-0000-0000-0000ED1F0000}"/>
    <cellStyle name="Comma 2 82 7 3 2" xfId="33004" xr:uid="{00000000-0005-0000-0000-0000EE1F0000}"/>
    <cellStyle name="Comma 2 82 7 4" xfId="31537" xr:uid="{00000000-0005-0000-0000-0000EF1F0000}"/>
    <cellStyle name="Comma 2 82 8" xfId="7183" xr:uid="{00000000-0005-0000-0000-0000F01F0000}"/>
    <cellStyle name="Comma 2 82 8 2" xfId="12483" xr:uid="{00000000-0005-0000-0000-0000F11F0000}"/>
    <cellStyle name="Comma 2 82 8 2 2" xfId="34239" xr:uid="{00000000-0005-0000-0000-0000F21F0000}"/>
    <cellStyle name="Comma 2 82 8 3" xfId="11246" xr:uid="{00000000-0005-0000-0000-0000F31F0000}"/>
    <cellStyle name="Comma 2 82 8 3 2" xfId="33005" xr:uid="{00000000-0005-0000-0000-0000F41F0000}"/>
    <cellStyle name="Comma 2 82 8 4" xfId="31538" xr:uid="{00000000-0005-0000-0000-0000F51F0000}"/>
    <cellStyle name="Comma 2 82 9" xfId="7184" xr:uid="{00000000-0005-0000-0000-0000F61F0000}"/>
    <cellStyle name="Comma 2 82 9 2" xfId="12484" xr:uid="{00000000-0005-0000-0000-0000F71F0000}"/>
    <cellStyle name="Comma 2 82 9 2 2" xfId="34240" xr:uid="{00000000-0005-0000-0000-0000F81F0000}"/>
    <cellStyle name="Comma 2 82 9 3" xfId="11247" xr:uid="{00000000-0005-0000-0000-0000F91F0000}"/>
    <cellStyle name="Comma 2 82 9 3 2" xfId="33006" xr:uid="{00000000-0005-0000-0000-0000FA1F0000}"/>
    <cellStyle name="Comma 2 82 9 4" xfId="31539"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1" xr:uid="{00000000-0005-0000-0000-0000FF1F0000}"/>
    <cellStyle name="Comma 2 83 10 3" xfId="11248" xr:uid="{00000000-0005-0000-0000-000000200000}"/>
    <cellStyle name="Comma 2 83 10 3 2" xfId="33007" xr:uid="{00000000-0005-0000-0000-000001200000}"/>
    <cellStyle name="Comma 2 83 10 4" xfId="31540" xr:uid="{00000000-0005-0000-0000-000002200000}"/>
    <cellStyle name="Comma 2 83 11" xfId="7186" xr:uid="{00000000-0005-0000-0000-000003200000}"/>
    <cellStyle name="Comma 2 83 11 2" xfId="12486" xr:uid="{00000000-0005-0000-0000-000004200000}"/>
    <cellStyle name="Comma 2 83 11 2 2" xfId="34242" xr:uid="{00000000-0005-0000-0000-000005200000}"/>
    <cellStyle name="Comma 2 83 11 3" xfId="11249" xr:uid="{00000000-0005-0000-0000-000006200000}"/>
    <cellStyle name="Comma 2 83 11 3 2" xfId="33008" xr:uid="{00000000-0005-0000-0000-000007200000}"/>
    <cellStyle name="Comma 2 83 11 4" xfId="31541" xr:uid="{00000000-0005-0000-0000-000008200000}"/>
    <cellStyle name="Comma 2 83 12" xfId="7433" xr:uid="{00000000-0005-0000-0000-000009200000}"/>
    <cellStyle name="Comma 2 83 12 2" xfId="12557" xr:uid="{00000000-0005-0000-0000-00000A200000}"/>
    <cellStyle name="Comma 2 83 12 2 2" xfId="34312" xr:uid="{00000000-0005-0000-0000-00000B200000}"/>
    <cellStyle name="Comma 2 83 12 3" xfId="11320" xr:uid="{00000000-0005-0000-0000-00000C200000}"/>
    <cellStyle name="Comma 2 83 12 3 2" xfId="33078" xr:uid="{00000000-0005-0000-0000-00000D200000}"/>
    <cellStyle name="Comma 2 83 12 4" xfId="31653" xr:uid="{00000000-0005-0000-0000-00000E200000}"/>
    <cellStyle name="Comma 2 83 13" xfId="7816" xr:uid="{00000000-0005-0000-0000-00000F200000}"/>
    <cellStyle name="Comma 2 83 13 2" xfId="12634" xr:uid="{00000000-0005-0000-0000-000010200000}"/>
    <cellStyle name="Comma 2 83 13 2 2" xfId="34389" xr:uid="{00000000-0005-0000-0000-000011200000}"/>
    <cellStyle name="Comma 2 83 13 3" xfId="11397" xr:uid="{00000000-0005-0000-0000-000012200000}"/>
    <cellStyle name="Comma 2 83 13 3 2" xfId="33155" xr:uid="{00000000-0005-0000-0000-000013200000}"/>
    <cellStyle name="Comma 2 83 13 4" xfId="31791" xr:uid="{00000000-0005-0000-0000-000014200000}"/>
    <cellStyle name="Comma 2 83 14" xfId="8352" xr:uid="{00000000-0005-0000-0000-000015200000}"/>
    <cellStyle name="Comma 2 83 14 2" xfId="12706" xr:uid="{00000000-0005-0000-0000-000016200000}"/>
    <cellStyle name="Comma 2 83 14 2 2" xfId="34461" xr:uid="{00000000-0005-0000-0000-000017200000}"/>
    <cellStyle name="Comma 2 83 14 3" xfId="11469" xr:uid="{00000000-0005-0000-0000-000018200000}"/>
    <cellStyle name="Comma 2 83 14 3 2" xfId="33227" xr:uid="{00000000-0005-0000-0000-000019200000}"/>
    <cellStyle name="Comma 2 83 14 4" xfId="31928" xr:uid="{00000000-0005-0000-0000-00001A200000}"/>
    <cellStyle name="Comma 2 83 15" xfId="8499" xr:uid="{00000000-0005-0000-0000-00001B200000}"/>
    <cellStyle name="Comma 2 83 15 2" xfId="12743" xr:uid="{00000000-0005-0000-0000-00001C200000}"/>
    <cellStyle name="Comma 2 83 15 2 2" xfId="34498" xr:uid="{00000000-0005-0000-0000-00001D200000}"/>
    <cellStyle name="Comma 2 83 15 3" xfId="11506" xr:uid="{00000000-0005-0000-0000-00001E200000}"/>
    <cellStyle name="Comma 2 83 15 3 2" xfId="33264" xr:uid="{00000000-0005-0000-0000-00001F200000}"/>
    <cellStyle name="Comma 2 83 15 4" xfId="31966" xr:uid="{00000000-0005-0000-0000-000020200000}"/>
    <cellStyle name="Comma 2 83 16" xfId="12113" xr:uid="{00000000-0005-0000-0000-000021200000}"/>
    <cellStyle name="Comma 2 83 16 2" xfId="33869" xr:uid="{00000000-0005-0000-0000-000022200000}"/>
    <cellStyle name="Comma 2 83 17" xfId="10875" xr:uid="{00000000-0005-0000-0000-000023200000}"/>
    <cellStyle name="Comma 2 83 17 2" xfId="32634" xr:uid="{00000000-0005-0000-0000-000024200000}"/>
    <cellStyle name="Comma 2 83 18" xfId="31078" xr:uid="{00000000-0005-0000-0000-000025200000}"/>
    <cellStyle name="Comma 2 83 2" xfId="6435" xr:uid="{00000000-0005-0000-0000-000026200000}"/>
    <cellStyle name="Comma 2 83 2 2" xfId="12305" xr:uid="{00000000-0005-0000-0000-000027200000}"/>
    <cellStyle name="Comma 2 83 2 2 2" xfId="34061" xr:uid="{00000000-0005-0000-0000-000028200000}"/>
    <cellStyle name="Comma 2 83 2 3" xfId="11068" xr:uid="{00000000-0005-0000-0000-000029200000}"/>
    <cellStyle name="Comma 2 83 2 3 2" xfId="32827" xr:uid="{00000000-0005-0000-0000-00002A200000}"/>
    <cellStyle name="Comma 2 83 2 4" xfId="31312" xr:uid="{00000000-0005-0000-0000-00002B200000}"/>
    <cellStyle name="Comma 2 83 3" xfId="6881" xr:uid="{00000000-0005-0000-0000-00002C200000}"/>
    <cellStyle name="Comma 2 83 3 2" xfId="12368" xr:uid="{00000000-0005-0000-0000-00002D200000}"/>
    <cellStyle name="Comma 2 83 3 2 2" xfId="34124" xr:uid="{00000000-0005-0000-0000-00002E200000}"/>
    <cellStyle name="Comma 2 83 3 3" xfId="11131" xr:uid="{00000000-0005-0000-0000-00002F200000}"/>
    <cellStyle name="Comma 2 83 3 3 2" xfId="32890" xr:uid="{00000000-0005-0000-0000-000030200000}"/>
    <cellStyle name="Comma 2 83 3 4" xfId="31378" xr:uid="{00000000-0005-0000-0000-000031200000}"/>
    <cellStyle name="Comma 2 83 4" xfId="7187" xr:uid="{00000000-0005-0000-0000-000032200000}"/>
    <cellStyle name="Comma 2 83 4 2" xfId="12487" xr:uid="{00000000-0005-0000-0000-000033200000}"/>
    <cellStyle name="Comma 2 83 4 2 2" xfId="34243" xr:uid="{00000000-0005-0000-0000-000034200000}"/>
    <cellStyle name="Comma 2 83 4 3" xfId="11250" xr:uid="{00000000-0005-0000-0000-000035200000}"/>
    <cellStyle name="Comma 2 83 4 3 2" xfId="33009" xr:uid="{00000000-0005-0000-0000-000036200000}"/>
    <cellStyle name="Comma 2 83 4 4" xfId="31542" xr:uid="{00000000-0005-0000-0000-000037200000}"/>
    <cellStyle name="Comma 2 83 5" xfId="7188" xr:uid="{00000000-0005-0000-0000-000038200000}"/>
    <cellStyle name="Comma 2 83 5 2" xfId="12488" xr:uid="{00000000-0005-0000-0000-000039200000}"/>
    <cellStyle name="Comma 2 83 5 2 2" xfId="34244" xr:uid="{00000000-0005-0000-0000-00003A200000}"/>
    <cellStyle name="Comma 2 83 5 3" xfId="11251" xr:uid="{00000000-0005-0000-0000-00003B200000}"/>
    <cellStyle name="Comma 2 83 5 3 2" xfId="33010" xr:uid="{00000000-0005-0000-0000-00003C200000}"/>
    <cellStyle name="Comma 2 83 5 4" xfId="31543" xr:uid="{00000000-0005-0000-0000-00003D200000}"/>
    <cellStyle name="Comma 2 83 6" xfId="7189" xr:uid="{00000000-0005-0000-0000-00003E200000}"/>
    <cellStyle name="Comma 2 83 6 2" xfId="12489" xr:uid="{00000000-0005-0000-0000-00003F200000}"/>
    <cellStyle name="Comma 2 83 6 2 2" xfId="34245" xr:uid="{00000000-0005-0000-0000-000040200000}"/>
    <cellStyle name="Comma 2 83 6 3" xfId="11252" xr:uid="{00000000-0005-0000-0000-000041200000}"/>
    <cellStyle name="Comma 2 83 6 3 2" xfId="33011" xr:uid="{00000000-0005-0000-0000-000042200000}"/>
    <cellStyle name="Comma 2 83 6 4" xfId="31544" xr:uid="{00000000-0005-0000-0000-000043200000}"/>
    <cellStyle name="Comma 2 83 7" xfId="7190" xr:uid="{00000000-0005-0000-0000-000044200000}"/>
    <cellStyle name="Comma 2 83 7 2" xfId="12490" xr:uid="{00000000-0005-0000-0000-000045200000}"/>
    <cellStyle name="Comma 2 83 7 2 2" xfId="34246" xr:uid="{00000000-0005-0000-0000-000046200000}"/>
    <cellStyle name="Comma 2 83 7 3" xfId="11253" xr:uid="{00000000-0005-0000-0000-000047200000}"/>
    <cellStyle name="Comma 2 83 7 3 2" xfId="33012" xr:uid="{00000000-0005-0000-0000-000048200000}"/>
    <cellStyle name="Comma 2 83 7 4" xfId="31545" xr:uid="{00000000-0005-0000-0000-000049200000}"/>
    <cellStyle name="Comma 2 83 8" xfId="7191" xr:uid="{00000000-0005-0000-0000-00004A200000}"/>
    <cellStyle name="Comma 2 83 8 2" xfId="12491" xr:uid="{00000000-0005-0000-0000-00004B200000}"/>
    <cellStyle name="Comma 2 83 8 2 2" xfId="34247" xr:uid="{00000000-0005-0000-0000-00004C200000}"/>
    <cellStyle name="Comma 2 83 8 3" xfId="11254" xr:uid="{00000000-0005-0000-0000-00004D200000}"/>
    <cellStyle name="Comma 2 83 8 3 2" xfId="33013" xr:uid="{00000000-0005-0000-0000-00004E200000}"/>
    <cellStyle name="Comma 2 83 8 4" xfId="31546" xr:uid="{00000000-0005-0000-0000-00004F200000}"/>
    <cellStyle name="Comma 2 83 9" xfId="7192" xr:uid="{00000000-0005-0000-0000-000050200000}"/>
    <cellStyle name="Comma 2 83 9 2" xfId="12492" xr:uid="{00000000-0005-0000-0000-000051200000}"/>
    <cellStyle name="Comma 2 83 9 2 2" xfId="34248" xr:uid="{00000000-0005-0000-0000-000052200000}"/>
    <cellStyle name="Comma 2 83 9 3" xfId="11255" xr:uid="{00000000-0005-0000-0000-000053200000}"/>
    <cellStyle name="Comma 2 83 9 3 2" xfId="33014" xr:uid="{00000000-0005-0000-0000-000054200000}"/>
    <cellStyle name="Comma 2 83 9 4" xfId="31547"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49" xr:uid="{00000000-0005-0000-0000-000059200000}"/>
    <cellStyle name="Comma 2 84 10 3" xfId="11256" xr:uid="{00000000-0005-0000-0000-00005A200000}"/>
    <cellStyle name="Comma 2 84 10 3 2" xfId="33015" xr:uid="{00000000-0005-0000-0000-00005B200000}"/>
    <cellStyle name="Comma 2 84 10 4" xfId="31548" xr:uid="{00000000-0005-0000-0000-00005C200000}"/>
    <cellStyle name="Comma 2 84 11" xfId="7194" xr:uid="{00000000-0005-0000-0000-00005D200000}"/>
    <cellStyle name="Comma 2 84 11 2" xfId="12494" xr:uid="{00000000-0005-0000-0000-00005E200000}"/>
    <cellStyle name="Comma 2 84 11 2 2" xfId="34250" xr:uid="{00000000-0005-0000-0000-00005F200000}"/>
    <cellStyle name="Comma 2 84 11 3" xfId="11257" xr:uid="{00000000-0005-0000-0000-000060200000}"/>
    <cellStyle name="Comma 2 84 11 3 2" xfId="33016" xr:uid="{00000000-0005-0000-0000-000061200000}"/>
    <cellStyle name="Comma 2 84 11 4" xfId="31549" xr:uid="{00000000-0005-0000-0000-000062200000}"/>
    <cellStyle name="Comma 2 84 12" xfId="7434" xr:uid="{00000000-0005-0000-0000-000063200000}"/>
    <cellStyle name="Comma 2 84 12 2" xfId="12558" xr:uid="{00000000-0005-0000-0000-000064200000}"/>
    <cellStyle name="Comma 2 84 12 2 2" xfId="34313" xr:uid="{00000000-0005-0000-0000-000065200000}"/>
    <cellStyle name="Comma 2 84 12 3" xfId="11321" xr:uid="{00000000-0005-0000-0000-000066200000}"/>
    <cellStyle name="Comma 2 84 12 3 2" xfId="33079" xr:uid="{00000000-0005-0000-0000-000067200000}"/>
    <cellStyle name="Comma 2 84 12 4" xfId="31654" xr:uid="{00000000-0005-0000-0000-000068200000}"/>
    <cellStyle name="Comma 2 84 13" xfId="7818" xr:uid="{00000000-0005-0000-0000-000069200000}"/>
    <cellStyle name="Comma 2 84 13 2" xfId="12635" xr:uid="{00000000-0005-0000-0000-00006A200000}"/>
    <cellStyle name="Comma 2 84 13 2 2" xfId="34390" xr:uid="{00000000-0005-0000-0000-00006B200000}"/>
    <cellStyle name="Comma 2 84 13 3" xfId="11398" xr:uid="{00000000-0005-0000-0000-00006C200000}"/>
    <cellStyle name="Comma 2 84 13 3 2" xfId="33156" xr:uid="{00000000-0005-0000-0000-00006D200000}"/>
    <cellStyle name="Comma 2 84 13 4" xfId="31793" xr:uid="{00000000-0005-0000-0000-00006E200000}"/>
    <cellStyle name="Comma 2 84 14" xfId="8351" xr:uid="{00000000-0005-0000-0000-00006F200000}"/>
    <cellStyle name="Comma 2 84 14 2" xfId="12705" xr:uid="{00000000-0005-0000-0000-000070200000}"/>
    <cellStyle name="Comma 2 84 14 2 2" xfId="34460" xr:uid="{00000000-0005-0000-0000-000071200000}"/>
    <cellStyle name="Comma 2 84 14 3" xfId="11468" xr:uid="{00000000-0005-0000-0000-000072200000}"/>
    <cellStyle name="Comma 2 84 14 3 2" xfId="33226" xr:uid="{00000000-0005-0000-0000-000073200000}"/>
    <cellStyle name="Comma 2 84 14 4" xfId="31927" xr:uid="{00000000-0005-0000-0000-000074200000}"/>
    <cellStyle name="Comma 2 84 15" xfId="8500" xr:uid="{00000000-0005-0000-0000-000075200000}"/>
    <cellStyle name="Comma 2 84 15 2" xfId="12744" xr:uid="{00000000-0005-0000-0000-000076200000}"/>
    <cellStyle name="Comma 2 84 15 2 2" xfId="34499" xr:uid="{00000000-0005-0000-0000-000077200000}"/>
    <cellStyle name="Comma 2 84 15 3" xfId="11507" xr:uid="{00000000-0005-0000-0000-000078200000}"/>
    <cellStyle name="Comma 2 84 15 3 2" xfId="33265" xr:uid="{00000000-0005-0000-0000-000079200000}"/>
    <cellStyle name="Comma 2 84 15 4" xfId="31967" xr:uid="{00000000-0005-0000-0000-00007A200000}"/>
    <cellStyle name="Comma 2 84 16" xfId="12114" xr:uid="{00000000-0005-0000-0000-00007B200000}"/>
    <cellStyle name="Comma 2 84 16 2" xfId="33870" xr:uid="{00000000-0005-0000-0000-00007C200000}"/>
    <cellStyle name="Comma 2 84 17" xfId="10876" xr:uid="{00000000-0005-0000-0000-00007D200000}"/>
    <cellStyle name="Comma 2 84 17 2" xfId="32635" xr:uid="{00000000-0005-0000-0000-00007E200000}"/>
    <cellStyle name="Comma 2 84 18" xfId="31079" xr:uid="{00000000-0005-0000-0000-00007F200000}"/>
    <cellStyle name="Comma 2 84 2" xfId="6436" xr:uid="{00000000-0005-0000-0000-000080200000}"/>
    <cellStyle name="Comma 2 84 2 2" xfId="12306" xr:uid="{00000000-0005-0000-0000-000081200000}"/>
    <cellStyle name="Comma 2 84 2 2 2" xfId="34062" xr:uid="{00000000-0005-0000-0000-000082200000}"/>
    <cellStyle name="Comma 2 84 2 3" xfId="11069" xr:uid="{00000000-0005-0000-0000-000083200000}"/>
    <cellStyle name="Comma 2 84 2 3 2" xfId="32828" xr:uid="{00000000-0005-0000-0000-000084200000}"/>
    <cellStyle name="Comma 2 84 2 4" xfId="31313" xr:uid="{00000000-0005-0000-0000-000085200000}"/>
    <cellStyle name="Comma 2 84 3" xfId="6880" xr:uid="{00000000-0005-0000-0000-000086200000}"/>
    <cellStyle name="Comma 2 84 3 2" xfId="12367" xr:uid="{00000000-0005-0000-0000-000087200000}"/>
    <cellStyle name="Comma 2 84 3 2 2" xfId="34123" xr:uid="{00000000-0005-0000-0000-000088200000}"/>
    <cellStyle name="Comma 2 84 3 3" xfId="11130" xr:uid="{00000000-0005-0000-0000-000089200000}"/>
    <cellStyle name="Comma 2 84 3 3 2" xfId="32889" xr:uid="{00000000-0005-0000-0000-00008A200000}"/>
    <cellStyle name="Comma 2 84 3 4" xfId="31377" xr:uid="{00000000-0005-0000-0000-00008B200000}"/>
    <cellStyle name="Comma 2 84 4" xfId="7195" xr:uid="{00000000-0005-0000-0000-00008C200000}"/>
    <cellStyle name="Comma 2 84 4 2" xfId="12495" xr:uid="{00000000-0005-0000-0000-00008D200000}"/>
    <cellStyle name="Comma 2 84 4 2 2" xfId="34251" xr:uid="{00000000-0005-0000-0000-00008E200000}"/>
    <cellStyle name="Comma 2 84 4 3" xfId="11258" xr:uid="{00000000-0005-0000-0000-00008F200000}"/>
    <cellStyle name="Comma 2 84 4 3 2" xfId="33017" xr:uid="{00000000-0005-0000-0000-000090200000}"/>
    <cellStyle name="Comma 2 84 4 4" xfId="31550" xr:uid="{00000000-0005-0000-0000-000091200000}"/>
    <cellStyle name="Comma 2 84 5" xfId="7196" xr:uid="{00000000-0005-0000-0000-000092200000}"/>
    <cellStyle name="Comma 2 84 5 2" xfId="12496" xr:uid="{00000000-0005-0000-0000-000093200000}"/>
    <cellStyle name="Comma 2 84 5 2 2" xfId="34252" xr:uid="{00000000-0005-0000-0000-000094200000}"/>
    <cellStyle name="Comma 2 84 5 3" xfId="11259" xr:uid="{00000000-0005-0000-0000-000095200000}"/>
    <cellStyle name="Comma 2 84 5 3 2" xfId="33018" xr:uid="{00000000-0005-0000-0000-000096200000}"/>
    <cellStyle name="Comma 2 84 5 4" xfId="31551" xr:uid="{00000000-0005-0000-0000-000097200000}"/>
    <cellStyle name="Comma 2 84 6" xfId="7197" xr:uid="{00000000-0005-0000-0000-000098200000}"/>
    <cellStyle name="Comma 2 84 6 2" xfId="12497" xr:uid="{00000000-0005-0000-0000-000099200000}"/>
    <cellStyle name="Comma 2 84 6 2 2" xfId="34253" xr:uid="{00000000-0005-0000-0000-00009A200000}"/>
    <cellStyle name="Comma 2 84 6 3" xfId="11260" xr:uid="{00000000-0005-0000-0000-00009B200000}"/>
    <cellStyle name="Comma 2 84 6 3 2" xfId="33019" xr:uid="{00000000-0005-0000-0000-00009C200000}"/>
    <cellStyle name="Comma 2 84 6 4" xfId="31552" xr:uid="{00000000-0005-0000-0000-00009D200000}"/>
    <cellStyle name="Comma 2 84 7" xfId="7198" xr:uid="{00000000-0005-0000-0000-00009E200000}"/>
    <cellStyle name="Comma 2 84 7 2" xfId="12498" xr:uid="{00000000-0005-0000-0000-00009F200000}"/>
    <cellStyle name="Comma 2 84 7 2 2" xfId="34254" xr:uid="{00000000-0005-0000-0000-0000A0200000}"/>
    <cellStyle name="Comma 2 84 7 3" xfId="11261" xr:uid="{00000000-0005-0000-0000-0000A1200000}"/>
    <cellStyle name="Comma 2 84 7 3 2" xfId="33020" xr:uid="{00000000-0005-0000-0000-0000A2200000}"/>
    <cellStyle name="Comma 2 84 7 4" xfId="31553" xr:uid="{00000000-0005-0000-0000-0000A3200000}"/>
    <cellStyle name="Comma 2 84 8" xfId="7199" xr:uid="{00000000-0005-0000-0000-0000A4200000}"/>
    <cellStyle name="Comma 2 84 8 2" xfId="12499" xr:uid="{00000000-0005-0000-0000-0000A5200000}"/>
    <cellStyle name="Comma 2 84 8 2 2" xfId="34255" xr:uid="{00000000-0005-0000-0000-0000A6200000}"/>
    <cellStyle name="Comma 2 84 8 3" xfId="11262" xr:uid="{00000000-0005-0000-0000-0000A7200000}"/>
    <cellStyle name="Comma 2 84 8 3 2" xfId="33021" xr:uid="{00000000-0005-0000-0000-0000A8200000}"/>
    <cellStyle name="Comma 2 84 8 4" xfId="31554" xr:uid="{00000000-0005-0000-0000-0000A9200000}"/>
    <cellStyle name="Comma 2 84 9" xfId="7200" xr:uid="{00000000-0005-0000-0000-0000AA200000}"/>
    <cellStyle name="Comma 2 84 9 2" xfId="12500" xr:uid="{00000000-0005-0000-0000-0000AB200000}"/>
    <cellStyle name="Comma 2 84 9 2 2" xfId="34256" xr:uid="{00000000-0005-0000-0000-0000AC200000}"/>
    <cellStyle name="Comma 2 84 9 3" xfId="11263" xr:uid="{00000000-0005-0000-0000-0000AD200000}"/>
    <cellStyle name="Comma 2 84 9 3 2" xfId="33022" xr:uid="{00000000-0005-0000-0000-0000AE200000}"/>
    <cellStyle name="Comma 2 84 9 4" xfId="31555" xr:uid="{00000000-0005-0000-0000-0000AF200000}"/>
    <cellStyle name="Comma 2 85" xfId="4198" xr:uid="{00000000-0005-0000-0000-0000B0200000}"/>
    <cellStyle name="Comma 2 85 2" xfId="12115" xr:uid="{00000000-0005-0000-0000-0000B1200000}"/>
    <cellStyle name="Comma 2 85 2 2" xfId="33871" xr:uid="{00000000-0005-0000-0000-0000B2200000}"/>
    <cellStyle name="Comma 2 85 3" xfId="10877" xr:uid="{00000000-0005-0000-0000-0000B3200000}"/>
    <cellStyle name="Comma 2 85 3 2" xfId="32636" xr:uid="{00000000-0005-0000-0000-0000B4200000}"/>
    <cellStyle name="Comma 2 85 4" xfId="31080" xr:uid="{00000000-0005-0000-0000-0000B5200000}"/>
    <cellStyle name="Comma 2 86" xfId="4199" xr:uid="{00000000-0005-0000-0000-0000B6200000}"/>
    <cellStyle name="Comma 2 86 2" xfId="12116" xr:uid="{00000000-0005-0000-0000-0000B7200000}"/>
    <cellStyle name="Comma 2 86 2 2" xfId="33872" xr:uid="{00000000-0005-0000-0000-0000B8200000}"/>
    <cellStyle name="Comma 2 86 3" xfId="10878" xr:uid="{00000000-0005-0000-0000-0000B9200000}"/>
    <cellStyle name="Comma 2 86 3 2" xfId="32637" xr:uid="{00000000-0005-0000-0000-0000BA200000}"/>
    <cellStyle name="Comma 2 86 4" xfId="31081" xr:uid="{00000000-0005-0000-0000-0000BB200000}"/>
    <cellStyle name="Comma 2 87" xfId="4200" xr:uid="{00000000-0005-0000-0000-0000BC200000}"/>
    <cellStyle name="Comma 2 87 2" xfId="12117" xr:uid="{00000000-0005-0000-0000-0000BD200000}"/>
    <cellStyle name="Comma 2 87 2 2" xfId="33873" xr:uid="{00000000-0005-0000-0000-0000BE200000}"/>
    <cellStyle name="Comma 2 87 3" xfId="10879" xr:uid="{00000000-0005-0000-0000-0000BF200000}"/>
    <cellStyle name="Comma 2 87 3 2" xfId="32638" xr:uid="{00000000-0005-0000-0000-0000C0200000}"/>
    <cellStyle name="Comma 2 87 4" xfId="31082" xr:uid="{00000000-0005-0000-0000-0000C1200000}"/>
    <cellStyle name="Comma 2 88" xfId="4201" xr:uid="{00000000-0005-0000-0000-0000C2200000}"/>
    <cellStyle name="Comma 2 88 2" xfId="12118" xr:uid="{00000000-0005-0000-0000-0000C3200000}"/>
    <cellStyle name="Comma 2 88 2 2" xfId="33874" xr:uid="{00000000-0005-0000-0000-0000C4200000}"/>
    <cellStyle name="Comma 2 88 3" xfId="10880" xr:uid="{00000000-0005-0000-0000-0000C5200000}"/>
    <cellStyle name="Comma 2 88 3 2" xfId="32639" xr:uid="{00000000-0005-0000-0000-0000C6200000}"/>
    <cellStyle name="Comma 2 88 4" xfId="31083" xr:uid="{00000000-0005-0000-0000-0000C7200000}"/>
    <cellStyle name="Comma 2 89" xfId="4202" xr:uid="{00000000-0005-0000-0000-0000C8200000}"/>
    <cellStyle name="Comma 2 89 2" xfId="12119" xr:uid="{00000000-0005-0000-0000-0000C9200000}"/>
    <cellStyle name="Comma 2 89 2 2" xfId="33875" xr:uid="{00000000-0005-0000-0000-0000CA200000}"/>
    <cellStyle name="Comma 2 89 3" xfId="10881" xr:uid="{00000000-0005-0000-0000-0000CB200000}"/>
    <cellStyle name="Comma 2 89 3 2" xfId="32640" xr:uid="{00000000-0005-0000-0000-0000CC200000}"/>
    <cellStyle name="Comma 2 89 4" xfId="31084"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1" xr:uid="{00000000-0005-0000-0000-0000D1200000}"/>
    <cellStyle name="Comma 2 9 2 3" xfId="10595" xr:uid="{00000000-0005-0000-0000-0000D2200000}"/>
    <cellStyle name="Comma 2 9 2 3 2" xfId="32356" xr:uid="{00000000-0005-0000-0000-0000D3200000}"/>
    <cellStyle name="Comma 2 9 2 4" xfId="30799" xr:uid="{00000000-0005-0000-0000-0000D4200000}"/>
    <cellStyle name="Comma 2 9 3" xfId="3902" xr:uid="{00000000-0005-0000-0000-0000D5200000}"/>
    <cellStyle name="Comma 2 9 3 2" xfId="11905" xr:uid="{00000000-0005-0000-0000-0000D6200000}"/>
    <cellStyle name="Comma 2 9 3 2 2" xfId="33662" xr:uid="{00000000-0005-0000-0000-0000D7200000}"/>
    <cellStyle name="Comma 2 9 3 3" xfId="10667" xr:uid="{00000000-0005-0000-0000-0000D8200000}"/>
    <cellStyle name="Comma 2 9 3 3 2" xfId="32427" xr:uid="{00000000-0005-0000-0000-0000D9200000}"/>
    <cellStyle name="Comma 2 9 3 4" xfId="30871" xr:uid="{00000000-0005-0000-0000-0000DA200000}"/>
    <cellStyle name="Comma 2 9 4" xfId="11706" xr:uid="{00000000-0005-0000-0000-0000DB200000}"/>
    <cellStyle name="Comma 2 9 4 2" xfId="33464" xr:uid="{00000000-0005-0000-0000-0000DC200000}"/>
    <cellStyle name="Comma 2 9 5" xfId="10466" xr:uid="{00000000-0005-0000-0000-0000DD200000}"/>
    <cellStyle name="Comma 2 9 5 2" xfId="32227" xr:uid="{00000000-0005-0000-0000-0000DE200000}"/>
    <cellStyle name="Comma 2 9 6" xfId="30669" xr:uid="{00000000-0005-0000-0000-0000DF200000}"/>
    <cellStyle name="Comma 2 90" xfId="4203" xr:uid="{00000000-0005-0000-0000-0000E0200000}"/>
    <cellStyle name="Comma 2 90 2" xfId="12120" xr:uid="{00000000-0005-0000-0000-0000E1200000}"/>
    <cellStyle name="Comma 2 90 2 2" xfId="33876" xr:uid="{00000000-0005-0000-0000-0000E2200000}"/>
    <cellStyle name="Comma 2 90 3" xfId="10882" xr:uid="{00000000-0005-0000-0000-0000E3200000}"/>
    <cellStyle name="Comma 2 90 3 2" xfId="32641" xr:uid="{00000000-0005-0000-0000-0000E4200000}"/>
    <cellStyle name="Comma 2 90 4" xfId="31085" xr:uid="{00000000-0005-0000-0000-0000E5200000}"/>
    <cellStyle name="Comma 2 91" xfId="4204" xr:uid="{00000000-0005-0000-0000-0000E6200000}"/>
    <cellStyle name="Comma 2 91 2" xfId="12121" xr:uid="{00000000-0005-0000-0000-0000E7200000}"/>
    <cellStyle name="Comma 2 91 2 2" xfId="33877" xr:uid="{00000000-0005-0000-0000-0000E8200000}"/>
    <cellStyle name="Comma 2 91 3" xfId="10883" xr:uid="{00000000-0005-0000-0000-0000E9200000}"/>
    <cellStyle name="Comma 2 91 3 2" xfId="32642" xr:uid="{00000000-0005-0000-0000-0000EA200000}"/>
    <cellStyle name="Comma 2 91 4" xfId="31086" xr:uid="{00000000-0005-0000-0000-0000EB200000}"/>
    <cellStyle name="Comma 2 92" xfId="4205" xr:uid="{00000000-0005-0000-0000-0000EC200000}"/>
    <cellStyle name="Comma 2 92 2" xfId="12122" xr:uid="{00000000-0005-0000-0000-0000ED200000}"/>
    <cellStyle name="Comma 2 92 2 2" xfId="33878" xr:uid="{00000000-0005-0000-0000-0000EE200000}"/>
    <cellStyle name="Comma 2 92 3" xfId="10884" xr:uid="{00000000-0005-0000-0000-0000EF200000}"/>
    <cellStyle name="Comma 2 92 3 2" xfId="32643" xr:uid="{00000000-0005-0000-0000-0000F0200000}"/>
    <cellStyle name="Comma 2 92 4" xfId="31087" xr:uid="{00000000-0005-0000-0000-0000F1200000}"/>
    <cellStyle name="Comma 2 93" xfId="4206" xr:uid="{00000000-0005-0000-0000-0000F2200000}"/>
    <cellStyle name="Comma 2 93 2" xfId="12123" xr:uid="{00000000-0005-0000-0000-0000F3200000}"/>
    <cellStyle name="Comma 2 93 2 2" xfId="33879" xr:uid="{00000000-0005-0000-0000-0000F4200000}"/>
    <cellStyle name="Comma 2 93 3" xfId="10885" xr:uid="{00000000-0005-0000-0000-0000F5200000}"/>
    <cellStyle name="Comma 2 93 3 2" xfId="32644" xr:uid="{00000000-0005-0000-0000-0000F6200000}"/>
    <cellStyle name="Comma 2 93 4" xfId="31088" xr:uid="{00000000-0005-0000-0000-0000F7200000}"/>
    <cellStyle name="Comma 2 94" xfId="4207" xr:uid="{00000000-0005-0000-0000-0000F8200000}"/>
    <cellStyle name="Comma 2 94 2" xfId="12124" xr:uid="{00000000-0005-0000-0000-0000F9200000}"/>
    <cellStyle name="Comma 2 94 2 2" xfId="33880" xr:uid="{00000000-0005-0000-0000-0000FA200000}"/>
    <cellStyle name="Comma 2 94 3" xfId="10886" xr:uid="{00000000-0005-0000-0000-0000FB200000}"/>
    <cellStyle name="Comma 2 94 3 2" xfId="32645" xr:uid="{00000000-0005-0000-0000-0000FC200000}"/>
    <cellStyle name="Comma 2 94 4" xfId="31089" xr:uid="{00000000-0005-0000-0000-0000FD200000}"/>
    <cellStyle name="Comma 2 95" xfId="4208" xr:uid="{00000000-0005-0000-0000-0000FE200000}"/>
    <cellStyle name="Comma 2 95 2" xfId="12125" xr:uid="{00000000-0005-0000-0000-0000FF200000}"/>
    <cellStyle name="Comma 2 95 2 2" xfId="33881" xr:uid="{00000000-0005-0000-0000-000000210000}"/>
    <cellStyle name="Comma 2 95 3" xfId="10887" xr:uid="{00000000-0005-0000-0000-000001210000}"/>
    <cellStyle name="Comma 2 95 3 2" xfId="32646" xr:uid="{00000000-0005-0000-0000-000002210000}"/>
    <cellStyle name="Comma 2 95 4" xfId="31090" xr:uid="{00000000-0005-0000-0000-000003210000}"/>
    <cellStyle name="Comma 2 96" xfId="4209" xr:uid="{00000000-0005-0000-0000-000004210000}"/>
    <cellStyle name="Comma 2 96 2" xfId="12126" xr:uid="{00000000-0005-0000-0000-000005210000}"/>
    <cellStyle name="Comma 2 96 2 2" xfId="33882" xr:uid="{00000000-0005-0000-0000-000006210000}"/>
    <cellStyle name="Comma 2 96 3" xfId="10888" xr:uid="{00000000-0005-0000-0000-000007210000}"/>
    <cellStyle name="Comma 2 96 3 2" xfId="32647" xr:uid="{00000000-0005-0000-0000-000008210000}"/>
    <cellStyle name="Comma 2 96 4" xfId="31091" xr:uid="{00000000-0005-0000-0000-000009210000}"/>
    <cellStyle name="Comma 2 97" xfId="4210" xr:uid="{00000000-0005-0000-0000-00000A210000}"/>
    <cellStyle name="Comma 2 97 2" xfId="12127" xr:uid="{00000000-0005-0000-0000-00000B210000}"/>
    <cellStyle name="Comma 2 97 2 2" xfId="33883" xr:uid="{00000000-0005-0000-0000-00000C210000}"/>
    <cellStyle name="Comma 2 97 3" xfId="10889" xr:uid="{00000000-0005-0000-0000-00000D210000}"/>
    <cellStyle name="Comma 2 97 3 2" xfId="32648" xr:uid="{00000000-0005-0000-0000-00000E210000}"/>
    <cellStyle name="Comma 2 97 4" xfId="31092"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7" xr:uid="{00000000-0005-0000-0000-000013210000}"/>
    <cellStyle name="Comma 2 98 10 3" xfId="11264" xr:uid="{00000000-0005-0000-0000-000014210000}"/>
    <cellStyle name="Comma 2 98 10 3 2" xfId="33023" xr:uid="{00000000-0005-0000-0000-000015210000}"/>
    <cellStyle name="Comma 2 98 10 4" xfId="31556" xr:uid="{00000000-0005-0000-0000-000016210000}"/>
    <cellStyle name="Comma 2 98 11" xfId="7202" xr:uid="{00000000-0005-0000-0000-000017210000}"/>
    <cellStyle name="Comma 2 98 11 2" xfId="12502" xr:uid="{00000000-0005-0000-0000-000018210000}"/>
    <cellStyle name="Comma 2 98 11 2 2" xfId="34258" xr:uid="{00000000-0005-0000-0000-000019210000}"/>
    <cellStyle name="Comma 2 98 11 3" xfId="11265" xr:uid="{00000000-0005-0000-0000-00001A210000}"/>
    <cellStyle name="Comma 2 98 11 3 2" xfId="33024" xr:uid="{00000000-0005-0000-0000-00001B210000}"/>
    <cellStyle name="Comma 2 98 11 4" xfId="31557" xr:uid="{00000000-0005-0000-0000-00001C210000}"/>
    <cellStyle name="Comma 2 98 12" xfId="7435" xr:uid="{00000000-0005-0000-0000-00001D210000}"/>
    <cellStyle name="Comma 2 98 12 2" xfId="12559" xr:uid="{00000000-0005-0000-0000-00001E210000}"/>
    <cellStyle name="Comma 2 98 12 2 2" xfId="34314" xr:uid="{00000000-0005-0000-0000-00001F210000}"/>
    <cellStyle name="Comma 2 98 12 3" xfId="11322" xr:uid="{00000000-0005-0000-0000-000020210000}"/>
    <cellStyle name="Comma 2 98 12 3 2" xfId="33080" xr:uid="{00000000-0005-0000-0000-000021210000}"/>
    <cellStyle name="Comma 2 98 12 4" xfId="31655" xr:uid="{00000000-0005-0000-0000-000022210000}"/>
    <cellStyle name="Comma 2 98 13" xfId="7822" xr:uid="{00000000-0005-0000-0000-000023210000}"/>
    <cellStyle name="Comma 2 98 13 2" xfId="12636" xr:uid="{00000000-0005-0000-0000-000024210000}"/>
    <cellStyle name="Comma 2 98 13 2 2" xfId="34391" xr:uid="{00000000-0005-0000-0000-000025210000}"/>
    <cellStyle name="Comma 2 98 13 3" xfId="11399" xr:uid="{00000000-0005-0000-0000-000026210000}"/>
    <cellStyle name="Comma 2 98 13 3 2" xfId="33157" xr:uid="{00000000-0005-0000-0000-000027210000}"/>
    <cellStyle name="Comma 2 98 13 4" xfId="31795" xr:uid="{00000000-0005-0000-0000-000028210000}"/>
    <cellStyle name="Comma 2 98 14" xfId="8348" xr:uid="{00000000-0005-0000-0000-000029210000}"/>
    <cellStyle name="Comma 2 98 14 2" xfId="12704" xr:uid="{00000000-0005-0000-0000-00002A210000}"/>
    <cellStyle name="Comma 2 98 14 2 2" xfId="34459" xr:uid="{00000000-0005-0000-0000-00002B210000}"/>
    <cellStyle name="Comma 2 98 14 3" xfId="11467" xr:uid="{00000000-0005-0000-0000-00002C210000}"/>
    <cellStyle name="Comma 2 98 14 3 2" xfId="33225" xr:uid="{00000000-0005-0000-0000-00002D210000}"/>
    <cellStyle name="Comma 2 98 14 4" xfId="31926" xr:uid="{00000000-0005-0000-0000-00002E210000}"/>
    <cellStyle name="Comma 2 98 15" xfId="8501" xr:uid="{00000000-0005-0000-0000-00002F210000}"/>
    <cellStyle name="Comma 2 98 15 2" xfId="12745" xr:uid="{00000000-0005-0000-0000-000030210000}"/>
    <cellStyle name="Comma 2 98 15 2 2" xfId="34500" xr:uid="{00000000-0005-0000-0000-000031210000}"/>
    <cellStyle name="Comma 2 98 15 3" xfId="11508" xr:uid="{00000000-0005-0000-0000-000032210000}"/>
    <cellStyle name="Comma 2 98 15 3 2" xfId="33266" xr:uid="{00000000-0005-0000-0000-000033210000}"/>
    <cellStyle name="Comma 2 98 15 4" xfId="31968" xr:uid="{00000000-0005-0000-0000-000034210000}"/>
    <cellStyle name="Comma 2 98 16" xfId="12128" xr:uid="{00000000-0005-0000-0000-000035210000}"/>
    <cellStyle name="Comma 2 98 16 2" xfId="33884" xr:uid="{00000000-0005-0000-0000-000036210000}"/>
    <cellStyle name="Comma 2 98 17" xfId="10890" xr:uid="{00000000-0005-0000-0000-000037210000}"/>
    <cellStyle name="Comma 2 98 17 2" xfId="32649" xr:uid="{00000000-0005-0000-0000-000038210000}"/>
    <cellStyle name="Comma 2 98 18" xfId="31093" xr:uid="{00000000-0005-0000-0000-000039210000}"/>
    <cellStyle name="Comma 2 98 2" xfId="6438" xr:uid="{00000000-0005-0000-0000-00003A210000}"/>
    <cellStyle name="Comma 2 98 2 2" xfId="12307" xr:uid="{00000000-0005-0000-0000-00003B210000}"/>
    <cellStyle name="Comma 2 98 2 2 2" xfId="34063" xr:uid="{00000000-0005-0000-0000-00003C210000}"/>
    <cellStyle name="Comma 2 98 2 3" xfId="11070" xr:uid="{00000000-0005-0000-0000-00003D210000}"/>
    <cellStyle name="Comma 2 98 2 3 2" xfId="32829" xr:uid="{00000000-0005-0000-0000-00003E210000}"/>
    <cellStyle name="Comma 2 98 2 4" xfId="31314" xr:uid="{00000000-0005-0000-0000-00003F210000}"/>
    <cellStyle name="Comma 2 98 3" xfId="6879" xr:uid="{00000000-0005-0000-0000-000040210000}"/>
    <cellStyle name="Comma 2 98 3 2" xfId="12366" xr:uid="{00000000-0005-0000-0000-000041210000}"/>
    <cellStyle name="Comma 2 98 3 2 2" xfId="34122" xr:uid="{00000000-0005-0000-0000-000042210000}"/>
    <cellStyle name="Comma 2 98 3 3" xfId="11129" xr:uid="{00000000-0005-0000-0000-000043210000}"/>
    <cellStyle name="Comma 2 98 3 3 2" xfId="32888" xr:uid="{00000000-0005-0000-0000-000044210000}"/>
    <cellStyle name="Comma 2 98 3 4" xfId="31376" xr:uid="{00000000-0005-0000-0000-000045210000}"/>
    <cellStyle name="Comma 2 98 4" xfId="7203" xr:uid="{00000000-0005-0000-0000-000046210000}"/>
    <cellStyle name="Comma 2 98 4 2" xfId="12503" xr:uid="{00000000-0005-0000-0000-000047210000}"/>
    <cellStyle name="Comma 2 98 4 2 2" xfId="34259" xr:uid="{00000000-0005-0000-0000-000048210000}"/>
    <cellStyle name="Comma 2 98 4 3" xfId="11266" xr:uid="{00000000-0005-0000-0000-000049210000}"/>
    <cellStyle name="Comma 2 98 4 3 2" xfId="33025" xr:uid="{00000000-0005-0000-0000-00004A210000}"/>
    <cellStyle name="Comma 2 98 4 4" xfId="31558" xr:uid="{00000000-0005-0000-0000-00004B210000}"/>
    <cellStyle name="Comma 2 98 5" xfId="7204" xr:uid="{00000000-0005-0000-0000-00004C210000}"/>
    <cellStyle name="Comma 2 98 5 2" xfId="12504" xr:uid="{00000000-0005-0000-0000-00004D210000}"/>
    <cellStyle name="Comma 2 98 5 2 2" xfId="34260" xr:uid="{00000000-0005-0000-0000-00004E210000}"/>
    <cellStyle name="Comma 2 98 5 3" xfId="11267" xr:uid="{00000000-0005-0000-0000-00004F210000}"/>
    <cellStyle name="Comma 2 98 5 3 2" xfId="33026" xr:uid="{00000000-0005-0000-0000-000050210000}"/>
    <cellStyle name="Comma 2 98 5 4" xfId="31559" xr:uid="{00000000-0005-0000-0000-000051210000}"/>
    <cellStyle name="Comma 2 98 6" xfId="7205" xr:uid="{00000000-0005-0000-0000-000052210000}"/>
    <cellStyle name="Comma 2 98 6 2" xfId="12505" xr:uid="{00000000-0005-0000-0000-000053210000}"/>
    <cellStyle name="Comma 2 98 6 2 2" xfId="34261" xr:uid="{00000000-0005-0000-0000-000054210000}"/>
    <cellStyle name="Comma 2 98 6 3" xfId="11268" xr:uid="{00000000-0005-0000-0000-000055210000}"/>
    <cellStyle name="Comma 2 98 6 3 2" xfId="33027" xr:uid="{00000000-0005-0000-0000-000056210000}"/>
    <cellStyle name="Comma 2 98 6 4" xfId="31560" xr:uid="{00000000-0005-0000-0000-000057210000}"/>
    <cellStyle name="Comma 2 98 7" xfId="7206" xr:uid="{00000000-0005-0000-0000-000058210000}"/>
    <cellStyle name="Comma 2 98 7 2" xfId="12506" xr:uid="{00000000-0005-0000-0000-000059210000}"/>
    <cellStyle name="Comma 2 98 7 2 2" xfId="34262" xr:uid="{00000000-0005-0000-0000-00005A210000}"/>
    <cellStyle name="Comma 2 98 7 3" xfId="11269" xr:uid="{00000000-0005-0000-0000-00005B210000}"/>
    <cellStyle name="Comma 2 98 7 3 2" xfId="33028" xr:uid="{00000000-0005-0000-0000-00005C210000}"/>
    <cellStyle name="Comma 2 98 7 4" xfId="31561" xr:uid="{00000000-0005-0000-0000-00005D210000}"/>
    <cellStyle name="Comma 2 98 8" xfId="7207" xr:uid="{00000000-0005-0000-0000-00005E210000}"/>
    <cellStyle name="Comma 2 98 8 2" xfId="12507" xr:uid="{00000000-0005-0000-0000-00005F210000}"/>
    <cellStyle name="Comma 2 98 8 2 2" xfId="34263" xr:uid="{00000000-0005-0000-0000-000060210000}"/>
    <cellStyle name="Comma 2 98 8 3" xfId="11270" xr:uid="{00000000-0005-0000-0000-000061210000}"/>
    <cellStyle name="Comma 2 98 8 3 2" xfId="33029" xr:uid="{00000000-0005-0000-0000-000062210000}"/>
    <cellStyle name="Comma 2 98 8 4" xfId="31562" xr:uid="{00000000-0005-0000-0000-000063210000}"/>
    <cellStyle name="Comma 2 98 9" xfId="7208" xr:uid="{00000000-0005-0000-0000-000064210000}"/>
    <cellStyle name="Comma 2 98 9 2" xfId="12508" xr:uid="{00000000-0005-0000-0000-000065210000}"/>
    <cellStyle name="Comma 2 98 9 2 2" xfId="34264" xr:uid="{00000000-0005-0000-0000-000066210000}"/>
    <cellStyle name="Comma 2 98 9 3" xfId="11271" xr:uid="{00000000-0005-0000-0000-000067210000}"/>
    <cellStyle name="Comma 2 98 9 3 2" xfId="33030" xr:uid="{00000000-0005-0000-0000-000068210000}"/>
    <cellStyle name="Comma 2 98 9 4" xfId="31563" xr:uid="{00000000-0005-0000-0000-000069210000}"/>
    <cellStyle name="Comma 2 99" xfId="4212" xr:uid="{00000000-0005-0000-0000-00006A210000}"/>
    <cellStyle name="Comma 2 99 2" xfId="12129" xr:uid="{00000000-0005-0000-0000-00006B210000}"/>
    <cellStyle name="Comma 2 99 2 2" xfId="33885" xr:uid="{00000000-0005-0000-0000-00006C210000}"/>
    <cellStyle name="Comma 2 99 3" xfId="10891" xr:uid="{00000000-0005-0000-0000-00006D210000}"/>
    <cellStyle name="Comma 2 99 3 2" xfId="32650" xr:uid="{00000000-0005-0000-0000-00006E210000}"/>
    <cellStyle name="Comma 2 99 4" xfId="31094"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6" xr:uid="{00000000-0005-0000-0000-000074210000}"/>
    <cellStyle name="Comma 20 2 3" xfId="10468" xr:uid="{00000000-0005-0000-0000-000075210000}"/>
    <cellStyle name="Comma 20 2 3 2" xfId="32229" xr:uid="{00000000-0005-0000-0000-000076210000}"/>
    <cellStyle name="Comma 20 2 4" xfId="30671" xr:uid="{00000000-0005-0000-0000-000077210000}"/>
    <cellStyle name="Comma 20 3" xfId="10034" xr:uid="{00000000-0005-0000-0000-000078210000}"/>
    <cellStyle name="Comma 20 3 2" xfId="12820" xr:uid="{00000000-0005-0000-0000-000079210000}"/>
    <cellStyle name="Comma 20 3 2 2" xfId="34575" xr:uid="{00000000-0005-0000-0000-00007A210000}"/>
    <cellStyle name="Comma 20 3 3" xfId="11583" xr:uid="{00000000-0005-0000-0000-00007B210000}"/>
    <cellStyle name="Comma 20 3 3 2" xfId="33341" xr:uid="{00000000-0005-0000-0000-00007C210000}"/>
    <cellStyle name="Comma 20 3 4" xfId="32088" xr:uid="{00000000-0005-0000-0000-00007D210000}"/>
    <cellStyle name="Comma 20 4" xfId="3903" xr:uid="{00000000-0005-0000-0000-00007E210000}"/>
    <cellStyle name="Comma 20 4 2" xfId="11906" xr:uid="{00000000-0005-0000-0000-00007F210000}"/>
    <cellStyle name="Comma 20 4 2 2" xfId="33663" xr:uid="{00000000-0005-0000-0000-000080210000}"/>
    <cellStyle name="Comma 20 4 3" xfId="10668" xr:uid="{00000000-0005-0000-0000-000081210000}"/>
    <cellStyle name="Comma 20 4 3 2" xfId="32428" xr:uid="{00000000-0005-0000-0000-000082210000}"/>
    <cellStyle name="Comma 20 4 4" xfId="30872" xr:uid="{00000000-0005-0000-0000-000083210000}"/>
    <cellStyle name="Comma 20 5" xfId="11707" xr:uid="{00000000-0005-0000-0000-000084210000}"/>
    <cellStyle name="Comma 20 5 2" xfId="33465" xr:uid="{00000000-0005-0000-0000-000085210000}"/>
    <cellStyle name="Comma 20 6" xfId="10467" xr:uid="{00000000-0005-0000-0000-000086210000}"/>
    <cellStyle name="Comma 20 6 2" xfId="32228" xr:uid="{00000000-0005-0000-0000-000087210000}"/>
    <cellStyle name="Comma 20 7" xfId="30670"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2" xr:uid="{00000000-0005-0000-0000-00008D210000}"/>
    <cellStyle name="Comma 21 2 2 2 2 2" xfId="30591" xr:uid="{00000000-0005-0000-0000-00008E210000}"/>
    <cellStyle name="Comma 21 2 2 2 2 2 2" xfId="52194" xr:uid="{00000000-0005-0000-0000-00008F210000}"/>
    <cellStyle name="Comma 21 2 2 2 2 3" xfId="30609" xr:uid="{00000000-0005-0000-0000-000090210000}"/>
    <cellStyle name="Comma 21 2 2 2 2 4" xfId="40279" xr:uid="{00000000-0005-0000-0000-000091210000}"/>
    <cellStyle name="Comma 21 2 2 2 3" xfId="18648" xr:uid="{00000000-0005-0000-0000-000092210000}"/>
    <cellStyle name="Comma 21 2 2 2 3 2" xfId="40290" xr:uid="{00000000-0005-0000-0000-000093210000}"/>
    <cellStyle name="Comma 21 2 2 2 4" xfId="18652" xr:uid="{00000000-0005-0000-0000-000094210000}"/>
    <cellStyle name="Comma 21 2 2 2 4 2" xfId="40294" xr:uid="{00000000-0005-0000-0000-000095210000}"/>
    <cellStyle name="Comma 21 2 2 2 5" xfId="30590" xr:uid="{00000000-0005-0000-0000-000096210000}"/>
    <cellStyle name="Comma 21 2 2 2 5 2" xfId="52193" xr:uid="{00000000-0005-0000-0000-000097210000}"/>
    <cellStyle name="Comma 21 2 2 2 6" xfId="30599" xr:uid="{00000000-0005-0000-0000-000098210000}"/>
    <cellStyle name="Comma 21 2 2 2 7" xfId="33469" xr:uid="{00000000-0005-0000-0000-000099210000}"/>
    <cellStyle name="Comma 21 2 2 2 8" xfId="52204" xr:uid="{00000000-0005-0000-0000-00009A210000}"/>
    <cellStyle name="Comma 21 2 2 3" xfId="10471" xr:uid="{00000000-0005-0000-0000-00009B210000}"/>
    <cellStyle name="Comma 21 2 2 3 2" xfId="32232" xr:uid="{00000000-0005-0000-0000-00009C210000}"/>
    <cellStyle name="Comma 21 2 3" xfId="11710" xr:uid="{00000000-0005-0000-0000-00009D210000}"/>
    <cellStyle name="Comma 21 2 3 2" xfId="33468" xr:uid="{00000000-0005-0000-0000-00009E210000}"/>
    <cellStyle name="Comma 21 2 4" xfId="10470" xr:uid="{00000000-0005-0000-0000-00009F210000}"/>
    <cellStyle name="Comma 21 2 4 2" xfId="32231" xr:uid="{00000000-0005-0000-0000-0000A0210000}"/>
    <cellStyle name="Comma 21 2 5" xfId="15568" xr:uid="{00000000-0005-0000-0000-0000A1210000}"/>
    <cellStyle name="Comma 21 2 5 2" xfId="37270" xr:uid="{00000000-0005-0000-0000-0000A2210000}"/>
    <cellStyle name="Comma 21 3" xfId="2254" xr:uid="{00000000-0005-0000-0000-0000A3210000}"/>
    <cellStyle name="Comma 21 3 2" xfId="11712" xr:uid="{00000000-0005-0000-0000-0000A4210000}"/>
    <cellStyle name="Comma 21 3 2 2" xfId="33470" xr:uid="{00000000-0005-0000-0000-0000A5210000}"/>
    <cellStyle name="Comma 21 3 3" xfId="10472" xr:uid="{00000000-0005-0000-0000-0000A6210000}"/>
    <cellStyle name="Comma 21 3 3 2" xfId="32233" xr:uid="{00000000-0005-0000-0000-0000A7210000}"/>
    <cellStyle name="Comma 21 3 4" xfId="30672" xr:uid="{00000000-0005-0000-0000-0000A8210000}"/>
    <cellStyle name="Comma 21 4" xfId="3904" xr:uid="{00000000-0005-0000-0000-0000A9210000}"/>
    <cellStyle name="Comma 21 4 2" xfId="11907" xr:uid="{00000000-0005-0000-0000-0000AA210000}"/>
    <cellStyle name="Comma 21 4 2 2" xfId="33664" xr:uid="{00000000-0005-0000-0000-0000AB210000}"/>
    <cellStyle name="Comma 21 4 3" xfId="10669" xr:uid="{00000000-0005-0000-0000-0000AC210000}"/>
    <cellStyle name="Comma 21 4 3 2" xfId="32429" xr:uid="{00000000-0005-0000-0000-0000AD210000}"/>
    <cellStyle name="Comma 21 4 4" xfId="30873" xr:uid="{00000000-0005-0000-0000-0000AE210000}"/>
    <cellStyle name="Comma 21 5" xfId="10035" xr:uid="{00000000-0005-0000-0000-0000AF210000}"/>
    <cellStyle name="Comma 21 5 2" xfId="12821" xr:uid="{00000000-0005-0000-0000-0000B0210000}"/>
    <cellStyle name="Comma 21 5 2 2" xfId="34576" xr:uid="{00000000-0005-0000-0000-0000B1210000}"/>
    <cellStyle name="Comma 21 5 3" xfId="11584" xr:uid="{00000000-0005-0000-0000-0000B2210000}"/>
    <cellStyle name="Comma 21 5 3 2" xfId="33342" xr:uid="{00000000-0005-0000-0000-0000B3210000}"/>
    <cellStyle name="Comma 21 5 4" xfId="32089" xr:uid="{00000000-0005-0000-0000-0000B4210000}"/>
    <cellStyle name="Comma 21 6" xfId="11709" xr:uid="{00000000-0005-0000-0000-0000B5210000}"/>
    <cellStyle name="Comma 21 6 2" xfId="33467" xr:uid="{00000000-0005-0000-0000-0000B6210000}"/>
    <cellStyle name="Comma 21 7" xfId="10469" xr:uid="{00000000-0005-0000-0000-0000B7210000}"/>
    <cellStyle name="Comma 21 7 2" xfId="32230"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2" xr:uid="{00000000-0005-0000-0000-0000BC210000}"/>
    <cellStyle name="Comma 22 18 3" xfId="10474" xr:uid="{00000000-0005-0000-0000-0000BD210000}"/>
    <cellStyle name="Comma 22 18 3 2" xfId="32235" xr:uid="{00000000-0005-0000-0000-0000BE210000}"/>
    <cellStyle name="Comma 22 18 4" xfId="30674" xr:uid="{00000000-0005-0000-0000-0000BF210000}"/>
    <cellStyle name="Comma 22 2" xfId="10036" xr:uid="{00000000-0005-0000-0000-0000C0210000}"/>
    <cellStyle name="Comma 22 3" xfId="11713" xr:uid="{00000000-0005-0000-0000-0000C1210000}"/>
    <cellStyle name="Comma 22 3 2" xfId="33471" xr:uid="{00000000-0005-0000-0000-0000C2210000}"/>
    <cellStyle name="Comma 22 4" xfId="10473" xr:uid="{00000000-0005-0000-0000-0000C3210000}"/>
    <cellStyle name="Comma 22 4 2" xfId="32234" xr:uid="{00000000-0005-0000-0000-0000C4210000}"/>
    <cellStyle name="Comma 22 5" xfId="30673"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7" xr:uid="{00000000-0005-0000-0000-0000C9210000}"/>
    <cellStyle name="Comma 23 2 3" xfId="11585" xr:uid="{00000000-0005-0000-0000-0000CA210000}"/>
    <cellStyle name="Comma 23 2 3 2" xfId="33343" xr:uid="{00000000-0005-0000-0000-0000CB210000}"/>
    <cellStyle name="Comma 23 2 4" xfId="32090" xr:uid="{00000000-0005-0000-0000-0000CC210000}"/>
    <cellStyle name="Comma 23 3" xfId="7136" xr:uid="{00000000-0005-0000-0000-0000CD210000}"/>
    <cellStyle name="Comma 23 3 2" xfId="12436" xr:uid="{00000000-0005-0000-0000-0000CE210000}"/>
    <cellStyle name="Comma 23 3 2 2" xfId="34192" xr:uid="{00000000-0005-0000-0000-0000CF210000}"/>
    <cellStyle name="Comma 23 3 3" xfId="11199" xr:uid="{00000000-0005-0000-0000-0000D0210000}"/>
    <cellStyle name="Comma 23 3 3 2" xfId="32958" xr:uid="{00000000-0005-0000-0000-0000D1210000}"/>
    <cellStyle name="Comma 23 3 4" xfId="31491" xr:uid="{00000000-0005-0000-0000-0000D2210000}"/>
    <cellStyle name="Comma 23 4" xfId="11715" xr:uid="{00000000-0005-0000-0000-0000D3210000}"/>
    <cellStyle name="Comma 23 4 2" xfId="33473" xr:uid="{00000000-0005-0000-0000-0000D4210000}"/>
    <cellStyle name="Comma 23 5" xfId="10475" xr:uid="{00000000-0005-0000-0000-0000D5210000}"/>
    <cellStyle name="Comma 23 5 2" xfId="32236" xr:uid="{00000000-0005-0000-0000-0000D6210000}"/>
    <cellStyle name="Comma 23 6" xfId="30675"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8" xr:uid="{00000000-0005-0000-0000-0000DB210000}"/>
    <cellStyle name="Comma 24 2 3" xfId="11586" xr:uid="{00000000-0005-0000-0000-0000DC210000}"/>
    <cellStyle name="Comma 24 2 3 2" xfId="33344" xr:uid="{00000000-0005-0000-0000-0000DD210000}"/>
    <cellStyle name="Comma 24 2 4" xfId="32091" xr:uid="{00000000-0005-0000-0000-0000DE210000}"/>
    <cellStyle name="Comma 24 3" xfId="7390" xr:uid="{00000000-0005-0000-0000-0000DF210000}"/>
    <cellStyle name="Comma 24 3 2" xfId="12518" xr:uid="{00000000-0005-0000-0000-0000E0210000}"/>
    <cellStyle name="Comma 24 3 2 2" xfId="34273" xr:uid="{00000000-0005-0000-0000-0000E1210000}"/>
    <cellStyle name="Comma 24 3 3" xfId="11281" xr:uid="{00000000-0005-0000-0000-0000E2210000}"/>
    <cellStyle name="Comma 24 3 3 2" xfId="33039" xr:uid="{00000000-0005-0000-0000-0000E3210000}"/>
    <cellStyle name="Comma 24 3 4" xfId="31614" xr:uid="{00000000-0005-0000-0000-0000E4210000}"/>
    <cellStyle name="Comma 24 4" xfId="11716" xr:uid="{00000000-0005-0000-0000-0000E5210000}"/>
    <cellStyle name="Comma 24 4 2" xfId="33474" xr:uid="{00000000-0005-0000-0000-0000E6210000}"/>
    <cellStyle name="Comma 24 5" xfId="10476" xr:uid="{00000000-0005-0000-0000-0000E7210000}"/>
    <cellStyle name="Comma 24 5 2" xfId="32237" xr:uid="{00000000-0005-0000-0000-0000E8210000}"/>
    <cellStyle name="Comma 24 6" xfId="30676"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79" xr:uid="{00000000-0005-0000-0000-0000ED210000}"/>
    <cellStyle name="Comma 25 2 3" xfId="11587" xr:uid="{00000000-0005-0000-0000-0000EE210000}"/>
    <cellStyle name="Comma 25 2 3 2" xfId="33345" xr:uid="{00000000-0005-0000-0000-0000EF210000}"/>
    <cellStyle name="Comma 25 2 4" xfId="32092" xr:uid="{00000000-0005-0000-0000-0000F0210000}"/>
    <cellStyle name="Comma 25 3" xfId="7392" xr:uid="{00000000-0005-0000-0000-0000F1210000}"/>
    <cellStyle name="Comma 25 3 2" xfId="12519" xr:uid="{00000000-0005-0000-0000-0000F2210000}"/>
    <cellStyle name="Comma 25 3 2 2" xfId="34274" xr:uid="{00000000-0005-0000-0000-0000F3210000}"/>
    <cellStyle name="Comma 25 3 3" xfId="11282" xr:uid="{00000000-0005-0000-0000-0000F4210000}"/>
    <cellStyle name="Comma 25 3 3 2" xfId="33040" xr:uid="{00000000-0005-0000-0000-0000F5210000}"/>
    <cellStyle name="Comma 25 3 4" xfId="31615" xr:uid="{00000000-0005-0000-0000-0000F6210000}"/>
    <cellStyle name="Comma 25 4" xfId="11717" xr:uid="{00000000-0005-0000-0000-0000F7210000}"/>
    <cellStyle name="Comma 25 4 2" xfId="33475" xr:uid="{00000000-0005-0000-0000-0000F8210000}"/>
    <cellStyle name="Comma 25 5" xfId="10477" xr:uid="{00000000-0005-0000-0000-0000F9210000}"/>
    <cellStyle name="Comma 25 5 2" xfId="32238" xr:uid="{00000000-0005-0000-0000-0000FA210000}"/>
    <cellStyle name="Comma 25 6" xfId="30677"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7" xr:uid="{00000000-0005-0000-0000-0000FF210000}"/>
    <cellStyle name="Comma 26 2 3" xfId="10479" xr:uid="{00000000-0005-0000-0000-000000220000}"/>
    <cellStyle name="Comma 26 2 3 2" xfId="32240" xr:uid="{00000000-0005-0000-0000-000001220000}"/>
    <cellStyle name="Comma 26 2 4" xfId="30679" xr:uid="{00000000-0005-0000-0000-000002220000}"/>
    <cellStyle name="Comma 26 3" xfId="3905" xr:uid="{00000000-0005-0000-0000-000003220000}"/>
    <cellStyle name="Comma 26 3 2" xfId="11908" xr:uid="{00000000-0005-0000-0000-000004220000}"/>
    <cellStyle name="Comma 26 3 2 2" xfId="33665" xr:uid="{00000000-0005-0000-0000-000005220000}"/>
    <cellStyle name="Comma 26 3 3" xfId="10670" xr:uid="{00000000-0005-0000-0000-000006220000}"/>
    <cellStyle name="Comma 26 3 3 2" xfId="32430" xr:uid="{00000000-0005-0000-0000-000007220000}"/>
    <cellStyle name="Comma 26 3 4" xfId="30874" xr:uid="{00000000-0005-0000-0000-000008220000}"/>
    <cellStyle name="Comma 26 4" xfId="11718" xr:uid="{00000000-0005-0000-0000-000009220000}"/>
    <cellStyle name="Comma 26 4 2" xfId="33476" xr:uid="{00000000-0005-0000-0000-00000A220000}"/>
    <cellStyle name="Comma 26 5" xfId="10478" xr:uid="{00000000-0005-0000-0000-00000B220000}"/>
    <cellStyle name="Comma 26 5 2" xfId="32239" xr:uid="{00000000-0005-0000-0000-00000C220000}"/>
    <cellStyle name="Comma 26 6" xfId="30678"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5" xr:uid="{00000000-0005-0000-0000-000011220000}"/>
    <cellStyle name="Comma 27 2 3" xfId="11283" xr:uid="{00000000-0005-0000-0000-000012220000}"/>
    <cellStyle name="Comma 27 2 3 2" xfId="33041" xr:uid="{00000000-0005-0000-0000-000013220000}"/>
    <cellStyle name="Comma 27 2 4" xfId="31616" xr:uid="{00000000-0005-0000-0000-000014220000}"/>
    <cellStyle name="Comma 27 3" xfId="11720" xr:uid="{00000000-0005-0000-0000-000015220000}"/>
    <cellStyle name="Comma 27 3 2" xfId="33478" xr:uid="{00000000-0005-0000-0000-000016220000}"/>
    <cellStyle name="Comma 27 4" xfId="10480" xr:uid="{00000000-0005-0000-0000-000017220000}"/>
    <cellStyle name="Comma 27 4 2" xfId="13526" xr:uid="{00000000-0005-0000-0000-000018220000}"/>
    <cellStyle name="Comma 27 4 3" xfId="32241" xr:uid="{00000000-0005-0000-0000-000019220000}"/>
    <cellStyle name="Comma 27 5" xfId="15569" xr:uid="{00000000-0005-0000-0000-00001A220000}"/>
    <cellStyle name="Comma 27 5 2" xfId="37271" xr:uid="{00000000-0005-0000-0000-00001B220000}"/>
    <cellStyle name="Comma 27 6" xfId="30680"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6" xr:uid="{00000000-0005-0000-0000-000021220000}"/>
    <cellStyle name="Comma 29 2 3" xfId="10671" xr:uid="{00000000-0005-0000-0000-000022220000}"/>
    <cellStyle name="Comma 29 2 3 2" xfId="32431" xr:uid="{00000000-0005-0000-0000-000023220000}"/>
    <cellStyle name="Comma 29 2 4" xfId="30875" xr:uid="{00000000-0005-0000-0000-000024220000}"/>
    <cellStyle name="Comma 29 3" xfId="11648" xr:uid="{00000000-0005-0000-0000-000025220000}"/>
    <cellStyle name="Comma 29 3 2" xfId="33406" xr:uid="{00000000-0005-0000-0000-000026220000}"/>
    <cellStyle name="Comma 29 4" xfId="10408" xr:uid="{00000000-0005-0000-0000-000027220000}"/>
    <cellStyle name="Comma 29 4 2" xfId="32169" xr:uid="{00000000-0005-0000-0000-000028220000}"/>
    <cellStyle name="Comma 29 5" xfId="30611"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7" xr:uid="{00000000-0005-0000-0000-00002D220000}"/>
    <cellStyle name="Comma 3 10 11" xfId="30800" xr:uid="{00000000-0005-0000-0000-00002E220000}"/>
    <cellStyle name="Comma 3 10 2" xfId="4214" xr:uid="{00000000-0005-0000-0000-00002F220000}"/>
    <cellStyle name="Comma 3 10 2 2" xfId="12131" xr:uid="{00000000-0005-0000-0000-000030220000}"/>
    <cellStyle name="Comma 3 10 2 2 2" xfId="33887" xr:uid="{00000000-0005-0000-0000-000031220000}"/>
    <cellStyle name="Comma 3 10 2 3" xfId="10893" xr:uid="{00000000-0005-0000-0000-000032220000}"/>
    <cellStyle name="Comma 3 10 2 3 2" xfId="32652" xr:uid="{00000000-0005-0000-0000-000033220000}"/>
    <cellStyle name="Comma 3 10 2 4" xfId="31096" xr:uid="{00000000-0005-0000-0000-000034220000}"/>
    <cellStyle name="Comma 3 10 3" xfId="6440" xr:uid="{00000000-0005-0000-0000-000035220000}"/>
    <cellStyle name="Comma 3 10 3 2" xfId="12309" xr:uid="{00000000-0005-0000-0000-000036220000}"/>
    <cellStyle name="Comma 3 10 3 2 2" xfId="34065" xr:uid="{00000000-0005-0000-0000-000037220000}"/>
    <cellStyle name="Comma 3 10 3 3" xfId="11072" xr:uid="{00000000-0005-0000-0000-000038220000}"/>
    <cellStyle name="Comma 3 10 3 3 2" xfId="32831" xr:uid="{00000000-0005-0000-0000-000039220000}"/>
    <cellStyle name="Comma 3 10 3 4" xfId="31316" xr:uid="{00000000-0005-0000-0000-00003A220000}"/>
    <cellStyle name="Comma 3 10 4" xfId="6877" xr:uid="{00000000-0005-0000-0000-00003B220000}"/>
    <cellStyle name="Comma 3 10 4 2" xfId="12364" xr:uid="{00000000-0005-0000-0000-00003C220000}"/>
    <cellStyle name="Comma 3 10 4 2 2" xfId="34120" xr:uid="{00000000-0005-0000-0000-00003D220000}"/>
    <cellStyle name="Comma 3 10 4 3" xfId="11127" xr:uid="{00000000-0005-0000-0000-00003E220000}"/>
    <cellStyle name="Comma 3 10 4 3 2" xfId="32886" xr:uid="{00000000-0005-0000-0000-00003F220000}"/>
    <cellStyle name="Comma 3 10 4 4" xfId="31374" xr:uid="{00000000-0005-0000-0000-000040220000}"/>
    <cellStyle name="Comma 3 10 5" xfId="7436" xr:uid="{00000000-0005-0000-0000-000041220000}"/>
    <cellStyle name="Comma 3 10 5 2" xfId="12560" xr:uid="{00000000-0005-0000-0000-000042220000}"/>
    <cellStyle name="Comma 3 10 5 2 2" xfId="34315" xr:uid="{00000000-0005-0000-0000-000043220000}"/>
    <cellStyle name="Comma 3 10 5 3" xfId="11323" xr:uid="{00000000-0005-0000-0000-000044220000}"/>
    <cellStyle name="Comma 3 10 5 3 2" xfId="33081" xr:uid="{00000000-0005-0000-0000-000045220000}"/>
    <cellStyle name="Comma 3 10 5 4" xfId="31656" xr:uid="{00000000-0005-0000-0000-000046220000}"/>
    <cellStyle name="Comma 3 10 6" xfId="7824" xr:uid="{00000000-0005-0000-0000-000047220000}"/>
    <cellStyle name="Comma 3 10 6 2" xfId="12638" xr:uid="{00000000-0005-0000-0000-000048220000}"/>
    <cellStyle name="Comma 3 10 6 2 2" xfId="34393" xr:uid="{00000000-0005-0000-0000-000049220000}"/>
    <cellStyle name="Comma 3 10 6 3" xfId="11401" xr:uid="{00000000-0005-0000-0000-00004A220000}"/>
    <cellStyle name="Comma 3 10 6 3 2" xfId="33159" xr:uid="{00000000-0005-0000-0000-00004B220000}"/>
    <cellStyle name="Comma 3 10 6 4" xfId="31797" xr:uid="{00000000-0005-0000-0000-00004C220000}"/>
    <cellStyle name="Comma 3 10 7" xfId="8346" xr:uid="{00000000-0005-0000-0000-00004D220000}"/>
    <cellStyle name="Comma 3 10 7 2" xfId="12702" xr:uid="{00000000-0005-0000-0000-00004E220000}"/>
    <cellStyle name="Comma 3 10 7 2 2" xfId="34457" xr:uid="{00000000-0005-0000-0000-00004F220000}"/>
    <cellStyle name="Comma 3 10 7 3" xfId="11465" xr:uid="{00000000-0005-0000-0000-000050220000}"/>
    <cellStyle name="Comma 3 10 7 3 2" xfId="33223" xr:uid="{00000000-0005-0000-0000-000051220000}"/>
    <cellStyle name="Comma 3 10 7 4" xfId="31924" xr:uid="{00000000-0005-0000-0000-000052220000}"/>
    <cellStyle name="Comma 3 10 8" xfId="10040" xr:uid="{00000000-0005-0000-0000-000053220000}"/>
    <cellStyle name="Comma 3 10 8 2" xfId="12825" xr:uid="{00000000-0005-0000-0000-000054220000}"/>
    <cellStyle name="Comma 3 10 8 2 2" xfId="34580" xr:uid="{00000000-0005-0000-0000-000055220000}"/>
    <cellStyle name="Comma 3 10 8 3" xfId="11588" xr:uid="{00000000-0005-0000-0000-000056220000}"/>
    <cellStyle name="Comma 3 10 8 3 2" xfId="33346" xr:uid="{00000000-0005-0000-0000-000057220000}"/>
    <cellStyle name="Comma 3 10 8 4" xfId="32093" xr:uid="{00000000-0005-0000-0000-000058220000}"/>
    <cellStyle name="Comma 3 10 9" xfId="11834" xr:uid="{00000000-0005-0000-0000-000059220000}"/>
    <cellStyle name="Comma 3 10 9 2" xfId="33592" xr:uid="{00000000-0005-0000-0000-00005A220000}"/>
    <cellStyle name="Comma 3 100" xfId="6439" xr:uid="{00000000-0005-0000-0000-00005B220000}"/>
    <cellStyle name="Comma 3 100 2" xfId="12308" xr:uid="{00000000-0005-0000-0000-00005C220000}"/>
    <cellStyle name="Comma 3 100 2 2" xfId="34064" xr:uid="{00000000-0005-0000-0000-00005D220000}"/>
    <cellStyle name="Comma 3 100 3" xfId="11071" xr:uid="{00000000-0005-0000-0000-00005E220000}"/>
    <cellStyle name="Comma 3 100 3 2" xfId="32830" xr:uid="{00000000-0005-0000-0000-00005F220000}"/>
    <cellStyle name="Comma 3 100 4" xfId="31315" xr:uid="{00000000-0005-0000-0000-000060220000}"/>
    <cellStyle name="Comma 3 101" xfId="6878" xr:uid="{00000000-0005-0000-0000-000061220000}"/>
    <cellStyle name="Comma 3 101 2" xfId="12365" xr:uid="{00000000-0005-0000-0000-000062220000}"/>
    <cellStyle name="Comma 3 101 2 2" xfId="34121" xr:uid="{00000000-0005-0000-0000-000063220000}"/>
    <cellStyle name="Comma 3 101 3" xfId="11128" xr:uid="{00000000-0005-0000-0000-000064220000}"/>
    <cellStyle name="Comma 3 101 3 2" xfId="32887" xr:uid="{00000000-0005-0000-0000-000065220000}"/>
    <cellStyle name="Comma 3 101 4" xfId="31375" xr:uid="{00000000-0005-0000-0000-000066220000}"/>
    <cellStyle name="Comma 3 102" xfId="7823" xr:uid="{00000000-0005-0000-0000-000067220000}"/>
    <cellStyle name="Comma 3 102 2" xfId="12637" xr:uid="{00000000-0005-0000-0000-000068220000}"/>
    <cellStyle name="Comma 3 102 2 2" xfId="34392" xr:uid="{00000000-0005-0000-0000-000069220000}"/>
    <cellStyle name="Comma 3 102 3" xfId="11400" xr:uid="{00000000-0005-0000-0000-00006A220000}"/>
    <cellStyle name="Comma 3 102 3 2" xfId="33158" xr:uid="{00000000-0005-0000-0000-00006B220000}"/>
    <cellStyle name="Comma 3 102 4" xfId="31796" xr:uid="{00000000-0005-0000-0000-00006C220000}"/>
    <cellStyle name="Comma 3 103" xfId="8347" xr:uid="{00000000-0005-0000-0000-00006D220000}"/>
    <cellStyle name="Comma 3 103 2" xfId="12703" xr:uid="{00000000-0005-0000-0000-00006E220000}"/>
    <cellStyle name="Comma 3 103 2 2" xfId="34458" xr:uid="{00000000-0005-0000-0000-00006F220000}"/>
    <cellStyle name="Comma 3 103 3" xfId="11466" xr:uid="{00000000-0005-0000-0000-000070220000}"/>
    <cellStyle name="Comma 3 103 3 2" xfId="33224" xr:uid="{00000000-0005-0000-0000-000071220000}"/>
    <cellStyle name="Comma 3 103 4" xfId="31925" xr:uid="{00000000-0005-0000-0000-000072220000}"/>
    <cellStyle name="Comma 3 11" xfId="3447" xr:uid="{00000000-0005-0000-0000-000073220000}"/>
    <cellStyle name="Comma 3 11 10" xfId="10597" xr:uid="{00000000-0005-0000-0000-000074220000}"/>
    <cellStyle name="Comma 3 11 10 2" xfId="32358" xr:uid="{00000000-0005-0000-0000-000075220000}"/>
    <cellStyle name="Comma 3 11 11" xfId="30801" xr:uid="{00000000-0005-0000-0000-000076220000}"/>
    <cellStyle name="Comma 3 11 2" xfId="4215" xr:uid="{00000000-0005-0000-0000-000077220000}"/>
    <cellStyle name="Comma 3 11 2 2" xfId="12132" xr:uid="{00000000-0005-0000-0000-000078220000}"/>
    <cellStyle name="Comma 3 11 2 2 2" xfId="33888" xr:uid="{00000000-0005-0000-0000-000079220000}"/>
    <cellStyle name="Comma 3 11 2 3" xfId="10894" xr:uid="{00000000-0005-0000-0000-00007A220000}"/>
    <cellStyle name="Comma 3 11 2 3 2" xfId="32653" xr:uid="{00000000-0005-0000-0000-00007B220000}"/>
    <cellStyle name="Comma 3 11 2 4" xfId="31097" xr:uid="{00000000-0005-0000-0000-00007C220000}"/>
    <cellStyle name="Comma 3 11 3" xfId="6441" xr:uid="{00000000-0005-0000-0000-00007D220000}"/>
    <cellStyle name="Comma 3 11 3 2" xfId="12310" xr:uid="{00000000-0005-0000-0000-00007E220000}"/>
    <cellStyle name="Comma 3 11 3 2 2" xfId="34066" xr:uid="{00000000-0005-0000-0000-00007F220000}"/>
    <cellStyle name="Comma 3 11 3 3" xfId="11073" xr:uid="{00000000-0005-0000-0000-000080220000}"/>
    <cellStyle name="Comma 3 11 3 3 2" xfId="32832" xr:uid="{00000000-0005-0000-0000-000081220000}"/>
    <cellStyle name="Comma 3 11 3 4" xfId="31317" xr:uid="{00000000-0005-0000-0000-000082220000}"/>
    <cellStyle name="Comma 3 11 4" xfId="6876" xr:uid="{00000000-0005-0000-0000-000083220000}"/>
    <cellStyle name="Comma 3 11 4 2" xfId="12363" xr:uid="{00000000-0005-0000-0000-000084220000}"/>
    <cellStyle name="Comma 3 11 4 2 2" xfId="34119" xr:uid="{00000000-0005-0000-0000-000085220000}"/>
    <cellStyle name="Comma 3 11 4 3" xfId="11126" xr:uid="{00000000-0005-0000-0000-000086220000}"/>
    <cellStyle name="Comma 3 11 4 3 2" xfId="32885" xr:uid="{00000000-0005-0000-0000-000087220000}"/>
    <cellStyle name="Comma 3 11 4 4" xfId="31373" xr:uid="{00000000-0005-0000-0000-000088220000}"/>
    <cellStyle name="Comma 3 11 5" xfId="7437" xr:uid="{00000000-0005-0000-0000-000089220000}"/>
    <cellStyle name="Comma 3 11 5 2" xfId="12561" xr:uid="{00000000-0005-0000-0000-00008A220000}"/>
    <cellStyle name="Comma 3 11 5 2 2" xfId="34316" xr:uid="{00000000-0005-0000-0000-00008B220000}"/>
    <cellStyle name="Comma 3 11 5 3" xfId="11324" xr:uid="{00000000-0005-0000-0000-00008C220000}"/>
    <cellStyle name="Comma 3 11 5 3 2" xfId="33082" xr:uid="{00000000-0005-0000-0000-00008D220000}"/>
    <cellStyle name="Comma 3 11 5 4" xfId="31657" xr:uid="{00000000-0005-0000-0000-00008E220000}"/>
    <cellStyle name="Comma 3 11 6" xfId="7825" xr:uid="{00000000-0005-0000-0000-00008F220000}"/>
    <cellStyle name="Comma 3 11 6 2" xfId="12639" xr:uid="{00000000-0005-0000-0000-000090220000}"/>
    <cellStyle name="Comma 3 11 6 2 2" xfId="34394" xr:uid="{00000000-0005-0000-0000-000091220000}"/>
    <cellStyle name="Comma 3 11 6 3" xfId="11402" xr:uid="{00000000-0005-0000-0000-000092220000}"/>
    <cellStyle name="Comma 3 11 6 3 2" xfId="33160" xr:uid="{00000000-0005-0000-0000-000093220000}"/>
    <cellStyle name="Comma 3 11 6 4" xfId="31798" xr:uid="{00000000-0005-0000-0000-000094220000}"/>
    <cellStyle name="Comma 3 11 7" xfId="8345" xr:uid="{00000000-0005-0000-0000-000095220000}"/>
    <cellStyle name="Comma 3 11 7 2" xfId="12701" xr:uid="{00000000-0005-0000-0000-000096220000}"/>
    <cellStyle name="Comma 3 11 7 2 2" xfId="34456" xr:uid="{00000000-0005-0000-0000-000097220000}"/>
    <cellStyle name="Comma 3 11 7 3" xfId="11464" xr:uid="{00000000-0005-0000-0000-000098220000}"/>
    <cellStyle name="Comma 3 11 7 3 2" xfId="33222" xr:uid="{00000000-0005-0000-0000-000099220000}"/>
    <cellStyle name="Comma 3 11 7 4" xfId="31923" xr:uid="{00000000-0005-0000-0000-00009A220000}"/>
    <cellStyle name="Comma 3 11 8" xfId="10041" xr:uid="{00000000-0005-0000-0000-00009B220000}"/>
    <cellStyle name="Comma 3 11 8 2" xfId="12826" xr:uid="{00000000-0005-0000-0000-00009C220000}"/>
    <cellStyle name="Comma 3 11 8 2 2" xfId="34581" xr:uid="{00000000-0005-0000-0000-00009D220000}"/>
    <cellStyle name="Comma 3 11 8 3" xfId="11589" xr:uid="{00000000-0005-0000-0000-00009E220000}"/>
    <cellStyle name="Comma 3 11 8 3 2" xfId="33347" xr:uid="{00000000-0005-0000-0000-00009F220000}"/>
    <cellStyle name="Comma 3 11 8 4" xfId="32094" xr:uid="{00000000-0005-0000-0000-0000A0220000}"/>
    <cellStyle name="Comma 3 11 9" xfId="11835" xr:uid="{00000000-0005-0000-0000-0000A1220000}"/>
    <cellStyle name="Comma 3 11 9 2" xfId="33593" xr:uid="{00000000-0005-0000-0000-0000A2220000}"/>
    <cellStyle name="Comma 3 12" xfId="3448" xr:uid="{00000000-0005-0000-0000-0000A3220000}"/>
    <cellStyle name="Comma 3 12 10" xfId="30802" xr:uid="{00000000-0005-0000-0000-0000A4220000}"/>
    <cellStyle name="Comma 3 12 2" xfId="4216" xr:uid="{00000000-0005-0000-0000-0000A5220000}"/>
    <cellStyle name="Comma 3 12 2 2" xfId="12133" xr:uid="{00000000-0005-0000-0000-0000A6220000}"/>
    <cellStyle name="Comma 3 12 2 2 2" xfId="33889" xr:uid="{00000000-0005-0000-0000-0000A7220000}"/>
    <cellStyle name="Comma 3 12 2 3" xfId="10895" xr:uid="{00000000-0005-0000-0000-0000A8220000}"/>
    <cellStyle name="Comma 3 12 2 3 2" xfId="32654" xr:uid="{00000000-0005-0000-0000-0000A9220000}"/>
    <cellStyle name="Comma 3 12 2 4" xfId="31098" xr:uid="{00000000-0005-0000-0000-0000AA220000}"/>
    <cellStyle name="Comma 3 12 3" xfId="6442" xr:uid="{00000000-0005-0000-0000-0000AB220000}"/>
    <cellStyle name="Comma 3 12 3 2" xfId="12311" xr:uid="{00000000-0005-0000-0000-0000AC220000}"/>
    <cellStyle name="Comma 3 12 3 2 2" xfId="34067" xr:uid="{00000000-0005-0000-0000-0000AD220000}"/>
    <cellStyle name="Comma 3 12 3 3" xfId="11074" xr:uid="{00000000-0005-0000-0000-0000AE220000}"/>
    <cellStyle name="Comma 3 12 3 3 2" xfId="32833" xr:uid="{00000000-0005-0000-0000-0000AF220000}"/>
    <cellStyle name="Comma 3 12 3 4" xfId="31318" xr:uid="{00000000-0005-0000-0000-0000B0220000}"/>
    <cellStyle name="Comma 3 12 4" xfId="6875" xr:uid="{00000000-0005-0000-0000-0000B1220000}"/>
    <cellStyle name="Comma 3 12 4 2" xfId="12362" xr:uid="{00000000-0005-0000-0000-0000B2220000}"/>
    <cellStyle name="Comma 3 12 4 2 2" xfId="34118" xr:uid="{00000000-0005-0000-0000-0000B3220000}"/>
    <cellStyle name="Comma 3 12 4 3" xfId="11125" xr:uid="{00000000-0005-0000-0000-0000B4220000}"/>
    <cellStyle name="Comma 3 12 4 3 2" xfId="32884" xr:uid="{00000000-0005-0000-0000-0000B5220000}"/>
    <cellStyle name="Comma 3 12 4 4" xfId="31372" xr:uid="{00000000-0005-0000-0000-0000B6220000}"/>
    <cellStyle name="Comma 3 12 5" xfId="7438" xr:uid="{00000000-0005-0000-0000-0000B7220000}"/>
    <cellStyle name="Comma 3 12 5 2" xfId="12562" xr:uid="{00000000-0005-0000-0000-0000B8220000}"/>
    <cellStyle name="Comma 3 12 5 2 2" xfId="34317" xr:uid="{00000000-0005-0000-0000-0000B9220000}"/>
    <cellStyle name="Comma 3 12 5 3" xfId="11325" xr:uid="{00000000-0005-0000-0000-0000BA220000}"/>
    <cellStyle name="Comma 3 12 5 3 2" xfId="33083" xr:uid="{00000000-0005-0000-0000-0000BB220000}"/>
    <cellStyle name="Comma 3 12 5 4" xfId="31658" xr:uid="{00000000-0005-0000-0000-0000BC220000}"/>
    <cellStyle name="Comma 3 12 6" xfId="7826" xr:uid="{00000000-0005-0000-0000-0000BD220000}"/>
    <cellStyle name="Comma 3 12 6 2" xfId="12640" xr:uid="{00000000-0005-0000-0000-0000BE220000}"/>
    <cellStyle name="Comma 3 12 6 2 2" xfId="34395" xr:uid="{00000000-0005-0000-0000-0000BF220000}"/>
    <cellStyle name="Comma 3 12 6 3" xfId="11403" xr:uid="{00000000-0005-0000-0000-0000C0220000}"/>
    <cellStyle name="Comma 3 12 6 3 2" xfId="33161" xr:uid="{00000000-0005-0000-0000-0000C1220000}"/>
    <cellStyle name="Comma 3 12 6 4" xfId="31799" xr:uid="{00000000-0005-0000-0000-0000C2220000}"/>
    <cellStyle name="Comma 3 12 7" xfId="8344" xr:uid="{00000000-0005-0000-0000-0000C3220000}"/>
    <cellStyle name="Comma 3 12 7 2" xfId="12700" xr:uid="{00000000-0005-0000-0000-0000C4220000}"/>
    <cellStyle name="Comma 3 12 7 2 2" xfId="34455" xr:uid="{00000000-0005-0000-0000-0000C5220000}"/>
    <cellStyle name="Comma 3 12 7 3" xfId="11463" xr:uid="{00000000-0005-0000-0000-0000C6220000}"/>
    <cellStyle name="Comma 3 12 7 3 2" xfId="33221" xr:uid="{00000000-0005-0000-0000-0000C7220000}"/>
    <cellStyle name="Comma 3 12 7 4" xfId="31922" xr:uid="{00000000-0005-0000-0000-0000C8220000}"/>
    <cellStyle name="Comma 3 12 8" xfId="11836" xr:uid="{00000000-0005-0000-0000-0000C9220000}"/>
    <cellStyle name="Comma 3 12 8 2" xfId="33594" xr:uid="{00000000-0005-0000-0000-0000CA220000}"/>
    <cellStyle name="Comma 3 12 9" xfId="10598" xr:uid="{00000000-0005-0000-0000-0000CB220000}"/>
    <cellStyle name="Comma 3 12 9 2" xfId="32359" xr:uid="{00000000-0005-0000-0000-0000CC220000}"/>
    <cellStyle name="Comma 3 13" xfId="3449" xr:uid="{00000000-0005-0000-0000-0000CD220000}"/>
    <cellStyle name="Comma 3 13 10" xfId="30803" xr:uid="{00000000-0005-0000-0000-0000CE220000}"/>
    <cellStyle name="Comma 3 13 2" xfId="4217" xr:uid="{00000000-0005-0000-0000-0000CF220000}"/>
    <cellStyle name="Comma 3 13 2 2" xfId="12134" xr:uid="{00000000-0005-0000-0000-0000D0220000}"/>
    <cellStyle name="Comma 3 13 2 2 2" xfId="33890" xr:uid="{00000000-0005-0000-0000-0000D1220000}"/>
    <cellStyle name="Comma 3 13 2 3" xfId="10896" xr:uid="{00000000-0005-0000-0000-0000D2220000}"/>
    <cellStyle name="Comma 3 13 2 3 2" xfId="32655" xr:uid="{00000000-0005-0000-0000-0000D3220000}"/>
    <cellStyle name="Comma 3 13 2 4" xfId="31099" xr:uid="{00000000-0005-0000-0000-0000D4220000}"/>
    <cellStyle name="Comma 3 13 3" xfId="6443" xr:uid="{00000000-0005-0000-0000-0000D5220000}"/>
    <cellStyle name="Comma 3 13 3 2" xfId="12312" xr:uid="{00000000-0005-0000-0000-0000D6220000}"/>
    <cellStyle name="Comma 3 13 3 2 2" xfId="34068" xr:uid="{00000000-0005-0000-0000-0000D7220000}"/>
    <cellStyle name="Comma 3 13 3 3" xfId="11075" xr:uid="{00000000-0005-0000-0000-0000D8220000}"/>
    <cellStyle name="Comma 3 13 3 3 2" xfId="32834" xr:uid="{00000000-0005-0000-0000-0000D9220000}"/>
    <cellStyle name="Comma 3 13 3 4" xfId="31319" xr:uid="{00000000-0005-0000-0000-0000DA220000}"/>
    <cellStyle name="Comma 3 13 4" xfId="6874" xr:uid="{00000000-0005-0000-0000-0000DB220000}"/>
    <cellStyle name="Comma 3 13 4 2" xfId="12361" xr:uid="{00000000-0005-0000-0000-0000DC220000}"/>
    <cellStyle name="Comma 3 13 4 2 2" xfId="34117" xr:uid="{00000000-0005-0000-0000-0000DD220000}"/>
    <cellStyle name="Comma 3 13 4 3" xfId="11124" xr:uid="{00000000-0005-0000-0000-0000DE220000}"/>
    <cellStyle name="Comma 3 13 4 3 2" xfId="32883" xr:uid="{00000000-0005-0000-0000-0000DF220000}"/>
    <cellStyle name="Comma 3 13 4 4" xfId="31371" xr:uid="{00000000-0005-0000-0000-0000E0220000}"/>
    <cellStyle name="Comma 3 13 5" xfId="7439" xr:uid="{00000000-0005-0000-0000-0000E1220000}"/>
    <cellStyle name="Comma 3 13 5 2" xfId="12563" xr:uid="{00000000-0005-0000-0000-0000E2220000}"/>
    <cellStyle name="Comma 3 13 5 2 2" xfId="34318" xr:uid="{00000000-0005-0000-0000-0000E3220000}"/>
    <cellStyle name="Comma 3 13 5 3" xfId="11326" xr:uid="{00000000-0005-0000-0000-0000E4220000}"/>
    <cellStyle name="Comma 3 13 5 3 2" xfId="33084" xr:uid="{00000000-0005-0000-0000-0000E5220000}"/>
    <cellStyle name="Comma 3 13 5 4" xfId="31659" xr:uid="{00000000-0005-0000-0000-0000E6220000}"/>
    <cellStyle name="Comma 3 13 6" xfId="7827" xr:uid="{00000000-0005-0000-0000-0000E7220000}"/>
    <cellStyle name="Comma 3 13 6 2" xfId="12641" xr:uid="{00000000-0005-0000-0000-0000E8220000}"/>
    <cellStyle name="Comma 3 13 6 2 2" xfId="34396" xr:uid="{00000000-0005-0000-0000-0000E9220000}"/>
    <cellStyle name="Comma 3 13 6 3" xfId="11404" xr:uid="{00000000-0005-0000-0000-0000EA220000}"/>
    <cellStyle name="Comma 3 13 6 3 2" xfId="33162" xr:uid="{00000000-0005-0000-0000-0000EB220000}"/>
    <cellStyle name="Comma 3 13 6 4" xfId="31800" xr:uid="{00000000-0005-0000-0000-0000EC220000}"/>
    <cellStyle name="Comma 3 13 7" xfId="8343" xr:uid="{00000000-0005-0000-0000-0000ED220000}"/>
    <cellStyle name="Comma 3 13 7 2" xfId="12699" xr:uid="{00000000-0005-0000-0000-0000EE220000}"/>
    <cellStyle name="Comma 3 13 7 2 2" xfId="34454" xr:uid="{00000000-0005-0000-0000-0000EF220000}"/>
    <cellStyle name="Comma 3 13 7 3" xfId="11462" xr:uid="{00000000-0005-0000-0000-0000F0220000}"/>
    <cellStyle name="Comma 3 13 7 3 2" xfId="33220" xr:uid="{00000000-0005-0000-0000-0000F1220000}"/>
    <cellStyle name="Comma 3 13 7 4" xfId="31921" xr:uid="{00000000-0005-0000-0000-0000F2220000}"/>
    <cellStyle name="Comma 3 13 8" xfId="11837" xr:uid="{00000000-0005-0000-0000-0000F3220000}"/>
    <cellStyle name="Comma 3 13 8 2" xfId="33595" xr:uid="{00000000-0005-0000-0000-0000F4220000}"/>
    <cellStyle name="Comma 3 13 9" xfId="10599" xr:uid="{00000000-0005-0000-0000-0000F5220000}"/>
    <cellStyle name="Comma 3 13 9 2" xfId="32360" xr:uid="{00000000-0005-0000-0000-0000F6220000}"/>
    <cellStyle name="Comma 3 14" xfId="3450" xr:uid="{00000000-0005-0000-0000-0000F7220000}"/>
    <cellStyle name="Comma 3 14 10" xfId="30804" xr:uid="{00000000-0005-0000-0000-0000F8220000}"/>
    <cellStyle name="Comma 3 14 2" xfId="4218" xr:uid="{00000000-0005-0000-0000-0000F9220000}"/>
    <cellStyle name="Comma 3 14 2 2" xfId="12135" xr:uid="{00000000-0005-0000-0000-0000FA220000}"/>
    <cellStyle name="Comma 3 14 2 2 2" xfId="33891" xr:uid="{00000000-0005-0000-0000-0000FB220000}"/>
    <cellStyle name="Comma 3 14 2 3" xfId="10897" xr:uid="{00000000-0005-0000-0000-0000FC220000}"/>
    <cellStyle name="Comma 3 14 2 3 2" xfId="32656" xr:uid="{00000000-0005-0000-0000-0000FD220000}"/>
    <cellStyle name="Comma 3 14 2 4" xfId="31100" xr:uid="{00000000-0005-0000-0000-0000FE220000}"/>
    <cellStyle name="Comma 3 14 3" xfId="6444" xr:uid="{00000000-0005-0000-0000-0000FF220000}"/>
    <cellStyle name="Comma 3 14 3 2" xfId="12313" xr:uid="{00000000-0005-0000-0000-000000230000}"/>
    <cellStyle name="Comma 3 14 3 2 2" xfId="34069" xr:uid="{00000000-0005-0000-0000-000001230000}"/>
    <cellStyle name="Comma 3 14 3 3" xfId="11076" xr:uid="{00000000-0005-0000-0000-000002230000}"/>
    <cellStyle name="Comma 3 14 3 3 2" xfId="32835" xr:uid="{00000000-0005-0000-0000-000003230000}"/>
    <cellStyle name="Comma 3 14 3 4" xfId="31320" xr:uid="{00000000-0005-0000-0000-000004230000}"/>
    <cellStyle name="Comma 3 14 4" xfId="6873" xr:uid="{00000000-0005-0000-0000-000005230000}"/>
    <cellStyle name="Comma 3 14 4 2" xfId="12360" xr:uid="{00000000-0005-0000-0000-000006230000}"/>
    <cellStyle name="Comma 3 14 4 2 2" xfId="34116" xr:uid="{00000000-0005-0000-0000-000007230000}"/>
    <cellStyle name="Comma 3 14 4 3" xfId="11123" xr:uid="{00000000-0005-0000-0000-000008230000}"/>
    <cellStyle name="Comma 3 14 4 3 2" xfId="32882" xr:uid="{00000000-0005-0000-0000-000009230000}"/>
    <cellStyle name="Comma 3 14 4 4" xfId="31370" xr:uid="{00000000-0005-0000-0000-00000A230000}"/>
    <cellStyle name="Comma 3 14 5" xfId="7440" xr:uid="{00000000-0005-0000-0000-00000B230000}"/>
    <cellStyle name="Comma 3 14 5 2" xfId="12564" xr:uid="{00000000-0005-0000-0000-00000C230000}"/>
    <cellStyle name="Comma 3 14 5 2 2" xfId="34319" xr:uid="{00000000-0005-0000-0000-00000D230000}"/>
    <cellStyle name="Comma 3 14 5 3" xfId="11327" xr:uid="{00000000-0005-0000-0000-00000E230000}"/>
    <cellStyle name="Comma 3 14 5 3 2" xfId="33085" xr:uid="{00000000-0005-0000-0000-00000F230000}"/>
    <cellStyle name="Comma 3 14 5 4" xfId="31660" xr:uid="{00000000-0005-0000-0000-000010230000}"/>
    <cellStyle name="Comma 3 14 6" xfId="7828" xr:uid="{00000000-0005-0000-0000-000011230000}"/>
    <cellStyle name="Comma 3 14 6 2" xfId="12642" xr:uid="{00000000-0005-0000-0000-000012230000}"/>
    <cellStyle name="Comma 3 14 6 2 2" xfId="34397" xr:uid="{00000000-0005-0000-0000-000013230000}"/>
    <cellStyle name="Comma 3 14 6 3" xfId="11405" xr:uid="{00000000-0005-0000-0000-000014230000}"/>
    <cellStyle name="Comma 3 14 6 3 2" xfId="33163" xr:uid="{00000000-0005-0000-0000-000015230000}"/>
    <cellStyle name="Comma 3 14 6 4" xfId="31801" xr:uid="{00000000-0005-0000-0000-000016230000}"/>
    <cellStyle name="Comma 3 14 7" xfId="8342" xr:uid="{00000000-0005-0000-0000-000017230000}"/>
    <cellStyle name="Comma 3 14 7 2" xfId="12698" xr:uid="{00000000-0005-0000-0000-000018230000}"/>
    <cellStyle name="Comma 3 14 7 2 2" xfId="34453" xr:uid="{00000000-0005-0000-0000-000019230000}"/>
    <cellStyle name="Comma 3 14 7 3" xfId="11461" xr:uid="{00000000-0005-0000-0000-00001A230000}"/>
    <cellStyle name="Comma 3 14 7 3 2" xfId="33219" xr:uid="{00000000-0005-0000-0000-00001B230000}"/>
    <cellStyle name="Comma 3 14 7 4" xfId="31920" xr:uid="{00000000-0005-0000-0000-00001C230000}"/>
    <cellStyle name="Comma 3 14 8" xfId="11838" xr:uid="{00000000-0005-0000-0000-00001D230000}"/>
    <cellStyle name="Comma 3 14 8 2" xfId="33596" xr:uid="{00000000-0005-0000-0000-00001E230000}"/>
    <cellStyle name="Comma 3 14 9" xfId="10600" xr:uid="{00000000-0005-0000-0000-00001F230000}"/>
    <cellStyle name="Comma 3 14 9 2" xfId="32361" xr:uid="{00000000-0005-0000-0000-000020230000}"/>
    <cellStyle name="Comma 3 15" xfId="3451" xr:uid="{00000000-0005-0000-0000-000021230000}"/>
    <cellStyle name="Comma 3 15 10" xfId="30805" xr:uid="{00000000-0005-0000-0000-000022230000}"/>
    <cellStyle name="Comma 3 15 2" xfId="4219" xr:uid="{00000000-0005-0000-0000-000023230000}"/>
    <cellStyle name="Comma 3 15 2 2" xfId="12136" xr:uid="{00000000-0005-0000-0000-000024230000}"/>
    <cellStyle name="Comma 3 15 2 2 2" xfId="33892" xr:uid="{00000000-0005-0000-0000-000025230000}"/>
    <cellStyle name="Comma 3 15 2 3" xfId="10898" xr:uid="{00000000-0005-0000-0000-000026230000}"/>
    <cellStyle name="Comma 3 15 2 3 2" xfId="32657" xr:uid="{00000000-0005-0000-0000-000027230000}"/>
    <cellStyle name="Comma 3 15 2 4" xfId="31101" xr:uid="{00000000-0005-0000-0000-000028230000}"/>
    <cellStyle name="Comma 3 15 3" xfId="6445" xr:uid="{00000000-0005-0000-0000-000029230000}"/>
    <cellStyle name="Comma 3 15 3 2" xfId="12314" xr:uid="{00000000-0005-0000-0000-00002A230000}"/>
    <cellStyle name="Comma 3 15 3 2 2" xfId="34070" xr:uid="{00000000-0005-0000-0000-00002B230000}"/>
    <cellStyle name="Comma 3 15 3 3" xfId="11077" xr:uid="{00000000-0005-0000-0000-00002C230000}"/>
    <cellStyle name="Comma 3 15 3 3 2" xfId="32836" xr:uid="{00000000-0005-0000-0000-00002D230000}"/>
    <cellStyle name="Comma 3 15 3 4" xfId="31321" xr:uid="{00000000-0005-0000-0000-00002E230000}"/>
    <cellStyle name="Comma 3 15 4" xfId="6872" xr:uid="{00000000-0005-0000-0000-00002F230000}"/>
    <cellStyle name="Comma 3 15 4 2" xfId="12359" xr:uid="{00000000-0005-0000-0000-000030230000}"/>
    <cellStyle name="Comma 3 15 4 2 2" xfId="34115" xr:uid="{00000000-0005-0000-0000-000031230000}"/>
    <cellStyle name="Comma 3 15 4 3" xfId="11122" xr:uid="{00000000-0005-0000-0000-000032230000}"/>
    <cellStyle name="Comma 3 15 4 3 2" xfId="32881" xr:uid="{00000000-0005-0000-0000-000033230000}"/>
    <cellStyle name="Comma 3 15 4 4" xfId="31369" xr:uid="{00000000-0005-0000-0000-000034230000}"/>
    <cellStyle name="Comma 3 15 5" xfId="7441" xr:uid="{00000000-0005-0000-0000-000035230000}"/>
    <cellStyle name="Comma 3 15 5 2" xfId="12565" xr:uid="{00000000-0005-0000-0000-000036230000}"/>
    <cellStyle name="Comma 3 15 5 2 2" xfId="34320" xr:uid="{00000000-0005-0000-0000-000037230000}"/>
    <cellStyle name="Comma 3 15 5 3" xfId="11328" xr:uid="{00000000-0005-0000-0000-000038230000}"/>
    <cellStyle name="Comma 3 15 5 3 2" xfId="33086" xr:uid="{00000000-0005-0000-0000-000039230000}"/>
    <cellStyle name="Comma 3 15 5 4" xfId="31661" xr:uid="{00000000-0005-0000-0000-00003A230000}"/>
    <cellStyle name="Comma 3 15 6" xfId="7829" xr:uid="{00000000-0005-0000-0000-00003B230000}"/>
    <cellStyle name="Comma 3 15 6 2" xfId="12643" xr:uid="{00000000-0005-0000-0000-00003C230000}"/>
    <cellStyle name="Comma 3 15 6 2 2" xfId="34398" xr:uid="{00000000-0005-0000-0000-00003D230000}"/>
    <cellStyle name="Comma 3 15 6 3" xfId="11406" xr:uid="{00000000-0005-0000-0000-00003E230000}"/>
    <cellStyle name="Comma 3 15 6 3 2" xfId="33164" xr:uid="{00000000-0005-0000-0000-00003F230000}"/>
    <cellStyle name="Comma 3 15 6 4" xfId="31802" xr:uid="{00000000-0005-0000-0000-000040230000}"/>
    <cellStyle name="Comma 3 15 7" xfId="8341" xr:uid="{00000000-0005-0000-0000-000041230000}"/>
    <cellStyle name="Comma 3 15 7 2" xfId="12697" xr:uid="{00000000-0005-0000-0000-000042230000}"/>
    <cellStyle name="Comma 3 15 7 2 2" xfId="34452" xr:uid="{00000000-0005-0000-0000-000043230000}"/>
    <cellStyle name="Comma 3 15 7 3" xfId="11460" xr:uid="{00000000-0005-0000-0000-000044230000}"/>
    <cellStyle name="Comma 3 15 7 3 2" xfId="33218" xr:uid="{00000000-0005-0000-0000-000045230000}"/>
    <cellStyle name="Comma 3 15 7 4" xfId="31919" xr:uid="{00000000-0005-0000-0000-000046230000}"/>
    <cellStyle name="Comma 3 15 8" xfId="11839" xr:uid="{00000000-0005-0000-0000-000047230000}"/>
    <cellStyle name="Comma 3 15 8 2" xfId="33597" xr:uid="{00000000-0005-0000-0000-000048230000}"/>
    <cellStyle name="Comma 3 15 9" xfId="10601" xr:uid="{00000000-0005-0000-0000-000049230000}"/>
    <cellStyle name="Comma 3 15 9 2" xfId="32362" xr:uid="{00000000-0005-0000-0000-00004A230000}"/>
    <cellStyle name="Comma 3 16" xfId="3452" xr:uid="{00000000-0005-0000-0000-00004B230000}"/>
    <cellStyle name="Comma 3 16 10" xfId="30806" xr:uid="{00000000-0005-0000-0000-00004C230000}"/>
    <cellStyle name="Comma 3 16 2" xfId="4220" xr:uid="{00000000-0005-0000-0000-00004D230000}"/>
    <cellStyle name="Comma 3 16 2 2" xfId="12137" xr:uid="{00000000-0005-0000-0000-00004E230000}"/>
    <cellStyle name="Comma 3 16 2 2 2" xfId="33893" xr:uid="{00000000-0005-0000-0000-00004F230000}"/>
    <cellStyle name="Comma 3 16 2 3" xfId="10899" xr:uid="{00000000-0005-0000-0000-000050230000}"/>
    <cellStyle name="Comma 3 16 2 3 2" xfId="32658" xr:uid="{00000000-0005-0000-0000-000051230000}"/>
    <cellStyle name="Comma 3 16 2 4" xfId="31102" xr:uid="{00000000-0005-0000-0000-000052230000}"/>
    <cellStyle name="Comma 3 16 3" xfId="6446" xr:uid="{00000000-0005-0000-0000-000053230000}"/>
    <cellStyle name="Comma 3 16 3 2" xfId="12315" xr:uid="{00000000-0005-0000-0000-000054230000}"/>
    <cellStyle name="Comma 3 16 3 2 2" xfId="34071" xr:uid="{00000000-0005-0000-0000-000055230000}"/>
    <cellStyle name="Comma 3 16 3 3" xfId="11078" xr:uid="{00000000-0005-0000-0000-000056230000}"/>
    <cellStyle name="Comma 3 16 3 3 2" xfId="32837" xr:uid="{00000000-0005-0000-0000-000057230000}"/>
    <cellStyle name="Comma 3 16 3 4" xfId="31322" xr:uid="{00000000-0005-0000-0000-000058230000}"/>
    <cellStyle name="Comma 3 16 4" xfId="6871" xr:uid="{00000000-0005-0000-0000-000059230000}"/>
    <cellStyle name="Comma 3 16 4 2" xfId="12358" xr:uid="{00000000-0005-0000-0000-00005A230000}"/>
    <cellStyle name="Comma 3 16 4 2 2" xfId="34114" xr:uid="{00000000-0005-0000-0000-00005B230000}"/>
    <cellStyle name="Comma 3 16 4 3" xfId="11121" xr:uid="{00000000-0005-0000-0000-00005C230000}"/>
    <cellStyle name="Comma 3 16 4 3 2" xfId="32880" xr:uid="{00000000-0005-0000-0000-00005D230000}"/>
    <cellStyle name="Comma 3 16 4 4" xfId="31368" xr:uid="{00000000-0005-0000-0000-00005E230000}"/>
    <cellStyle name="Comma 3 16 5" xfId="7442" xr:uid="{00000000-0005-0000-0000-00005F230000}"/>
    <cellStyle name="Comma 3 16 5 2" xfId="12566" xr:uid="{00000000-0005-0000-0000-000060230000}"/>
    <cellStyle name="Comma 3 16 5 2 2" xfId="34321" xr:uid="{00000000-0005-0000-0000-000061230000}"/>
    <cellStyle name="Comma 3 16 5 3" xfId="11329" xr:uid="{00000000-0005-0000-0000-000062230000}"/>
    <cellStyle name="Comma 3 16 5 3 2" xfId="33087" xr:uid="{00000000-0005-0000-0000-000063230000}"/>
    <cellStyle name="Comma 3 16 5 4" xfId="31662" xr:uid="{00000000-0005-0000-0000-000064230000}"/>
    <cellStyle name="Comma 3 16 6" xfId="7830" xr:uid="{00000000-0005-0000-0000-000065230000}"/>
    <cellStyle name="Comma 3 16 6 2" xfId="12644" xr:uid="{00000000-0005-0000-0000-000066230000}"/>
    <cellStyle name="Comma 3 16 6 2 2" xfId="34399" xr:uid="{00000000-0005-0000-0000-000067230000}"/>
    <cellStyle name="Comma 3 16 6 3" xfId="11407" xr:uid="{00000000-0005-0000-0000-000068230000}"/>
    <cellStyle name="Comma 3 16 6 3 2" xfId="33165" xr:uid="{00000000-0005-0000-0000-000069230000}"/>
    <cellStyle name="Comma 3 16 6 4" xfId="31803" xr:uid="{00000000-0005-0000-0000-00006A230000}"/>
    <cellStyle name="Comma 3 16 7" xfId="8340" xr:uid="{00000000-0005-0000-0000-00006B230000}"/>
    <cellStyle name="Comma 3 16 7 2" xfId="12696" xr:uid="{00000000-0005-0000-0000-00006C230000}"/>
    <cellStyle name="Comma 3 16 7 2 2" xfId="34451" xr:uid="{00000000-0005-0000-0000-00006D230000}"/>
    <cellStyle name="Comma 3 16 7 3" xfId="11459" xr:uid="{00000000-0005-0000-0000-00006E230000}"/>
    <cellStyle name="Comma 3 16 7 3 2" xfId="33217" xr:uid="{00000000-0005-0000-0000-00006F230000}"/>
    <cellStyle name="Comma 3 16 7 4" xfId="31918" xr:uid="{00000000-0005-0000-0000-000070230000}"/>
    <cellStyle name="Comma 3 16 8" xfId="11840" xr:uid="{00000000-0005-0000-0000-000071230000}"/>
    <cellStyle name="Comma 3 16 8 2" xfId="33598" xr:uid="{00000000-0005-0000-0000-000072230000}"/>
    <cellStyle name="Comma 3 16 9" xfId="10602" xr:uid="{00000000-0005-0000-0000-000073230000}"/>
    <cellStyle name="Comma 3 16 9 2" xfId="32363" xr:uid="{00000000-0005-0000-0000-000074230000}"/>
    <cellStyle name="Comma 3 17" xfId="3453" xr:uid="{00000000-0005-0000-0000-000075230000}"/>
    <cellStyle name="Comma 3 17 10" xfId="30807" xr:uid="{00000000-0005-0000-0000-000076230000}"/>
    <cellStyle name="Comma 3 17 2" xfId="4221" xr:uid="{00000000-0005-0000-0000-000077230000}"/>
    <cellStyle name="Comma 3 17 2 2" xfId="12138" xr:uid="{00000000-0005-0000-0000-000078230000}"/>
    <cellStyle name="Comma 3 17 2 2 2" xfId="33894" xr:uid="{00000000-0005-0000-0000-000079230000}"/>
    <cellStyle name="Comma 3 17 2 3" xfId="10900" xr:uid="{00000000-0005-0000-0000-00007A230000}"/>
    <cellStyle name="Comma 3 17 2 3 2" xfId="32659" xr:uid="{00000000-0005-0000-0000-00007B230000}"/>
    <cellStyle name="Comma 3 17 2 4" xfId="31103" xr:uid="{00000000-0005-0000-0000-00007C230000}"/>
    <cellStyle name="Comma 3 17 3" xfId="6447" xr:uid="{00000000-0005-0000-0000-00007D230000}"/>
    <cellStyle name="Comma 3 17 3 2" xfId="12316" xr:uid="{00000000-0005-0000-0000-00007E230000}"/>
    <cellStyle name="Comma 3 17 3 2 2" xfId="34072" xr:uid="{00000000-0005-0000-0000-00007F230000}"/>
    <cellStyle name="Comma 3 17 3 3" xfId="11079" xr:uid="{00000000-0005-0000-0000-000080230000}"/>
    <cellStyle name="Comma 3 17 3 3 2" xfId="32838" xr:uid="{00000000-0005-0000-0000-000081230000}"/>
    <cellStyle name="Comma 3 17 3 4" xfId="31323" xr:uid="{00000000-0005-0000-0000-000082230000}"/>
    <cellStyle name="Comma 3 17 4" xfId="6870" xr:uid="{00000000-0005-0000-0000-000083230000}"/>
    <cellStyle name="Comma 3 17 4 2" xfId="12357" xr:uid="{00000000-0005-0000-0000-000084230000}"/>
    <cellStyle name="Comma 3 17 4 2 2" xfId="34113" xr:uid="{00000000-0005-0000-0000-000085230000}"/>
    <cellStyle name="Comma 3 17 4 3" xfId="11120" xr:uid="{00000000-0005-0000-0000-000086230000}"/>
    <cellStyle name="Comma 3 17 4 3 2" xfId="32879" xr:uid="{00000000-0005-0000-0000-000087230000}"/>
    <cellStyle name="Comma 3 17 4 4" xfId="31367" xr:uid="{00000000-0005-0000-0000-000088230000}"/>
    <cellStyle name="Comma 3 17 5" xfId="7443" xr:uid="{00000000-0005-0000-0000-000089230000}"/>
    <cellStyle name="Comma 3 17 5 2" xfId="12567" xr:uid="{00000000-0005-0000-0000-00008A230000}"/>
    <cellStyle name="Comma 3 17 5 2 2" xfId="34322" xr:uid="{00000000-0005-0000-0000-00008B230000}"/>
    <cellStyle name="Comma 3 17 5 3" xfId="11330" xr:uid="{00000000-0005-0000-0000-00008C230000}"/>
    <cellStyle name="Comma 3 17 5 3 2" xfId="33088" xr:uid="{00000000-0005-0000-0000-00008D230000}"/>
    <cellStyle name="Comma 3 17 5 4" xfId="31663" xr:uid="{00000000-0005-0000-0000-00008E230000}"/>
    <cellStyle name="Comma 3 17 6" xfId="7831" xr:uid="{00000000-0005-0000-0000-00008F230000}"/>
    <cellStyle name="Comma 3 17 6 2" xfId="12645" xr:uid="{00000000-0005-0000-0000-000090230000}"/>
    <cellStyle name="Comma 3 17 6 2 2" xfId="34400" xr:uid="{00000000-0005-0000-0000-000091230000}"/>
    <cellStyle name="Comma 3 17 6 3" xfId="11408" xr:uid="{00000000-0005-0000-0000-000092230000}"/>
    <cellStyle name="Comma 3 17 6 3 2" xfId="33166" xr:uid="{00000000-0005-0000-0000-000093230000}"/>
    <cellStyle name="Comma 3 17 6 4" xfId="31804" xr:uid="{00000000-0005-0000-0000-000094230000}"/>
    <cellStyle name="Comma 3 17 7" xfId="8339" xr:uid="{00000000-0005-0000-0000-000095230000}"/>
    <cellStyle name="Comma 3 17 7 2" xfId="12695" xr:uid="{00000000-0005-0000-0000-000096230000}"/>
    <cellStyle name="Comma 3 17 7 2 2" xfId="34450" xr:uid="{00000000-0005-0000-0000-000097230000}"/>
    <cellStyle name="Comma 3 17 7 3" xfId="11458" xr:uid="{00000000-0005-0000-0000-000098230000}"/>
    <cellStyle name="Comma 3 17 7 3 2" xfId="33216" xr:uid="{00000000-0005-0000-0000-000099230000}"/>
    <cellStyle name="Comma 3 17 7 4" xfId="31917" xr:uid="{00000000-0005-0000-0000-00009A230000}"/>
    <cellStyle name="Comma 3 17 8" xfId="11841" xr:uid="{00000000-0005-0000-0000-00009B230000}"/>
    <cellStyle name="Comma 3 17 8 2" xfId="33599" xr:uid="{00000000-0005-0000-0000-00009C230000}"/>
    <cellStyle name="Comma 3 17 9" xfId="10603" xr:uid="{00000000-0005-0000-0000-00009D230000}"/>
    <cellStyle name="Comma 3 17 9 2" xfId="32364" xr:uid="{00000000-0005-0000-0000-00009E230000}"/>
    <cellStyle name="Comma 3 18" xfId="3454" xr:uid="{00000000-0005-0000-0000-00009F230000}"/>
    <cellStyle name="Comma 3 18 10" xfId="30808" xr:uid="{00000000-0005-0000-0000-0000A0230000}"/>
    <cellStyle name="Comma 3 18 2" xfId="4222" xr:uid="{00000000-0005-0000-0000-0000A1230000}"/>
    <cellStyle name="Comma 3 18 2 2" xfId="12139" xr:uid="{00000000-0005-0000-0000-0000A2230000}"/>
    <cellStyle name="Comma 3 18 2 2 2" xfId="33895" xr:uid="{00000000-0005-0000-0000-0000A3230000}"/>
    <cellStyle name="Comma 3 18 2 3" xfId="10901" xr:uid="{00000000-0005-0000-0000-0000A4230000}"/>
    <cellStyle name="Comma 3 18 2 3 2" xfId="32660" xr:uid="{00000000-0005-0000-0000-0000A5230000}"/>
    <cellStyle name="Comma 3 18 2 4" xfId="31104" xr:uid="{00000000-0005-0000-0000-0000A6230000}"/>
    <cellStyle name="Comma 3 18 3" xfId="6448" xr:uid="{00000000-0005-0000-0000-0000A7230000}"/>
    <cellStyle name="Comma 3 18 3 2" xfId="12317" xr:uid="{00000000-0005-0000-0000-0000A8230000}"/>
    <cellStyle name="Comma 3 18 3 2 2" xfId="34073" xr:uid="{00000000-0005-0000-0000-0000A9230000}"/>
    <cellStyle name="Comma 3 18 3 3" xfId="11080" xr:uid="{00000000-0005-0000-0000-0000AA230000}"/>
    <cellStyle name="Comma 3 18 3 3 2" xfId="32839" xr:uid="{00000000-0005-0000-0000-0000AB230000}"/>
    <cellStyle name="Comma 3 18 3 4" xfId="31324" xr:uid="{00000000-0005-0000-0000-0000AC230000}"/>
    <cellStyle name="Comma 3 18 4" xfId="6869" xr:uid="{00000000-0005-0000-0000-0000AD230000}"/>
    <cellStyle name="Comma 3 18 4 2" xfId="12356" xr:uid="{00000000-0005-0000-0000-0000AE230000}"/>
    <cellStyle name="Comma 3 18 4 2 2" xfId="34112" xr:uid="{00000000-0005-0000-0000-0000AF230000}"/>
    <cellStyle name="Comma 3 18 4 3" xfId="11119" xr:uid="{00000000-0005-0000-0000-0000B0230000}"/>
    <cellStyle name="Comma 3 18 4 3 2" xfId="32878" xr:uid="{00000000-0005-0000-0000-0000B1230000}"/>
    <cellStyle name="Comma 3 18 4 4" xfId="31366" xr:uid="{00000000-0005-0000-0000-0000B2230000}"/>
    <cellStyle name="Comma 3 18 5" xfId="7444" xr:uid="{00000000-0005-0000-0000-0000B3230000}"/>
    <cellStyle name="Comma 3 18 5 2" xfId="12568" xr:uid="{00000000-0005-0000-0000-0000B4230000}"/>
    <cellStyle name="Comma 3 18 5 2 2" xfId="34323" xr:uid="{00000000-0005-0000-0000-0000B5230000}"/>
    <cellStyle name="Comma 3 18 5 3" xfId="11331" xr:uid="{00000000-0005-0000-0000-0000B6230000}"/>
    <cellStyle name="Comma 3 18 5 3 2" xfId="33089" xr:uid="{00000000-0005-0000-0000-0000B7230000}"/>
    <cellStyle name="Comma 3 18 5 4" xfId="31664" xr:uid="{00000000-0005-0000-0000-0000B8230000}"/>
    <cellStyle name="Comma 3 18 6" xfId="7832" xr:uid="{00000000-0005-0000-0000-0000B9230000}"/>
    <cellStyle name="Comma 3 18 6 2" xfId="12646" xr:uid="{00000000-0005-0000-0000-0000BA230000}"/>
    <cellStyle name="Comma 3 18 6 2 2" xfId="34401" xr:uid="{00000000-0005-0000-0000-0000BB230000}"/>
    <cellStyle name="Comma 3 18 6 3" xfId="11409" xr:uid="{00000000-0005-0000-0000-0000BC230000}"/>
    <cellStyle name="Comma 3 18 6 3 2" xfId="33167" xr:uid="{00000000-0005-0000-0000-0000BD230000}"/>
    <cellStyle name="Comma 3 18 6 4" xfId="31805" xr:uid="{00000000-0005-0000-0000-0000BE230000}"/>
    <cellStyle name="Comma 3 18 7" xfId="8338" xr:uid="{00000000-0005-0000-0000-0000BF230000}"/>
    <cellStyle name="Comma 3 18 7 2" xfId="12694" xr:uid="{00000000-0005-0000-0000-0000C0230000}"/>
    <cellStyle name="Comma 3 18 7 2 2" xfId="34449" xr:uid="{00000000-0005-0000-0000-0000C1230000}"/>
    <cellStyle name="Comma 3 18 7 3" xfId="11457" xr:uid="{00000000-0005-0000-0000-0000C2230000}"/>
    <cellStyle name="Comma 3 18 7 3 2" xfId="33215" xr:uid="{00000000-0005-0000-0000-0000C3230000}"/>
    <cellStyle name="Comma 3 18 7 4" xfId="31916" xr:uid="{00000000-0005-0000-0000-0000C4230000}"/>
    <cellStyle name="Comma 3 18 8" xfId="11842" xr:uid="{00000000-0005-0000-0000-0000C5230000}"/>
    <cellStyle name="Comma 3 18 8 2" xfId="33600" xr:uid="{00000000-0005-0000-0000-0000C6230000}"/>
    <cellStyle name="Comma 3 18 9" xfId="10604" xr:uid="{00000000-0005-0000-0000-0000C7230000}"/>
    <cellStyle name="Comma 3 18 9 2" xfId="32365" xr:uid="{00000000-0005-0000-0000-0000C8230000}"/>
    <cellStyle name="Comma 3 19" xfId="3455" xr:uid="{00000000-0005-0000-0000-0000C9230000}"/>
    <cellStyle name="Comma 3 19 10" xfId="30809" xr:uid="{00000000-0005-0000-0000-0000CA230000}"/>
    <cellStyle name="Comma 3 19 2" xfId="4223" xr:uid="{00000000-0005-0000-0000-0000CB230000}"/>
    <cellStyle name="Comma 3 19 2 2" xfId="12140" xr:uid="{00000000-0005-0000-0000-0000CC230000}"/>
    <cellStyle name="Comma 3 19 2 2 2" xfId="33896" xr:uid="{00000000-0005-0000-0000-0000CD230000}"/>
    <cellStyle name="Comma 3 19 2 3" xfId="10902" xr:uid="{00000000-0005-0000-0000-0000CE230000}"/>
    <cellStyle name="Comma 3 19 2 3 2" xfId="32661" xr:uid="{00000000-0005-0000-0000-0000CF230000}"/>
    <cellStyle name="Comma 3 19 2 4" xfId="31105" xr:uid="{00000000-0005-0000-0000-0000D0230000}"/>
    <cellStyle name="Comma 3 19 3" xfId="6449" xr:uid="{00000000-0005-0000-0000-0000D1230000}"/>
    <cellStyle name="Comma 3 19 3 2" xfId="12318" xr:uid="{00000000-0005-0000-0000-0000D2230000}"/>
    <cellStyle name="Comma 3 19 3 2 2" xfId="34074" xr:uid="{00000000-0005-0000-0000-0000D3230000}"/>
    <cellStyle name="Comma 3 19 3 3" xfId="11081" xr:uid="{00000000-0005-0000-0000-0000D4230000}"/>
    <cellStyle name="Comma 3 19 3 3 2" xfId="32840" xr:uid="{00000000-0005-0000-0000-0000D5230000}"/>
    <cellStyle name="Comma 3 19 3 4" xfId="31325" xr:uid="{00000000-0005-0000-0000-0000D6230000}"/>
    <cellStyle name="Comma 3 19 4" xfId="6868" xr:uid="{00000000-0005-0000-0000-0000D7230000}"/>
    <cellStyle name="Comma 3 19 4 2" xfId="12355" xr:uid="{00000000-0005-0000-0000-0000D8230000}"/>
    <cellStyle name="Comma 3 19 4 2 2" xfId="34111" xr:uid="{00000000-0005-0000-0000-0000D9230000}"/>
    <cellStyle name="Comma 3 19 4 3" xfId="11118" xr:uid="{00000000-0005-0000-0000-0000DA230000}"/>
    <cellStyle name="Comma 3 19 4 3 2" xfId="32877" xr:uid="{00000000-0005-0000-0000-0000DB230000}"/>
    <cellStyle name="Comma 3 19 4 4" xfId="31365" xr:uid="{00000000-0005-0000-0000-0000DC230000}"/>
    <cellStyle name="Comma 3 19 5" xfId="7445" xr:uid="{00000000-0005-0000-0000-0000DD230000}"/>
    <cellStyle name="Comma 3 19 5 2" xfId="12569" xr:uid="{00000000-0005-0000-0000-0000DE230000}"/>
    <cellStyle name="Comma 3 19 5 2 2" xfId="34324" xr:uid="{00000000-0005-0000-0000-0000DF230000}"/>
    <cellStyle name="Comma 3 19 5 3" xfId="11332" xr:uid="{00000000-0005-0000-0000-0000E0230000}"/>
    <cellStyle name="Comma 3 19 5 3 2" xfId="33090" xr:uid="{00000000-0005-0000-0000-0000E1230000}"/>
    <cellStyle name="Comma 3 19 5 4" xfId="31665" xr:uid="{00000000-0005-0000-0000-0000E2230000}"/>
    <cellStyle name="Comma 3 19 6" xfId="7833" xr:uid="{00000000-0005-0000-0000-0000E3230000}"/>
    <cellStyle name="Comma 3 19 6 2" xfId="12647" xr:uid="{00000000-0005-0000-0000-0000E4230000}"/>
    <cellStyle name="Comma 3 19 6 2 2" xfId="34402" xr:uid="{00000000-0005-0000-0000-0000E5230000}"/>
    <cellStyle name="Comma 3 19 6 3" xfId="11410" xr:uid="{00000000-0005-0000-0000-0000E6230000}"/>
    <cellStyle name="Comma 3 19 6 3 2" xfId="33168" xr:uid="{00000000-0005-0000-0000-0000E7230000}"/>
    <cellStyle name="Comma 3 19 6 4" xfId="31806" xr:uid="{00000000-0005-0000-0000-0000E8230000}"/>
    <cellStyle name="Comma 3 19 7" xfId="8334" xr:uid="{00000000-0005-0000-0000-0000E9230000}"/>
    <cellStyle name="Comma 3 19 7 2" xfId="12693" xr:uid="{00000000-0005-0000-0000-0000EA230000}"/>
    <cellStyle name="Comma 3 19 7 2 2" xfId="34448" xr:uid="{00000000-0005-0000-0000-0000EB230000}"/>
    <cellStyle name="Comma 3 19 7 3" xfId="11456" xr:uid="{00000000-0005-0000-0000-0000EC230000}"/>
    <cellStyle name="Comma 3 19 7 3 2" xfId="33214" xr:uid="{00000000-0005-0000-0000-0000ED230000}"/>
    <cellStyle name="Comma 3 19 7 4" xfId="31915" xr:uid="{00000000-0005-0000-0000-0000EE230000}"/>
    <cellStyle name="Comma 3 19 8" xfId="11843" xr:uid="{00000000-0005-0000-0000-0000EF230000}"/>
    <cellStyle name="Comma 3 19 8 2" xfId="33601" xr:uid="{00000000-0005-0000-0000-0000F0230000}"/>
    <cellStyle name="Comma 3 19 9" xfId="10605" xr:uid="{00000000-0005-0000-0000-0000F1230000}"/>
    <cellStyle name="Comma 3 19 9 2" xfId="32366"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3" xr:uid="{00000000-0005-0000-0000-0000F7230000}"/>
    <cellStyle name="Comma 3 2 2 2 3" xfId="11591" xr:uid="{00000000-0005-0000-0000-0000F8230000}"/>
    <cellStyle name="Comma 3 2 2 2 3 2" xfId="33349" xr:uid="{00000000-0005-0000-0000-0000F9230000}"/>
    <cellStyle name="Comma 3 2 2 2 4" xfId="32096"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4" xr:uid="{00000000-0005-0000-0000-0000FE230000}"/>
    <cellStyle name="Comma 3 2 3 2 3" xfId="11592" xr:uid="{00000000-0005-0000-0000-0000FF230000}"/>
    <cellStyle name="Comma 3 2 3 2 3 2" xfId="33350" xr:uid="{00000000-0005-0000-0000-000000240000}"/>
    <cellStyle name="Comma 3 2 3 2 4" xfId="32097" xr:uid="{00000000-0005-0000-0000-000001240000}"/>
    <cellStyle name="Comma 3 2 3 3" xfId="11844" xr:uid="{00000000-0005-0000-0000-000002240000}"/>
    <cellStyle name="Comma 3 2 3 3 2" xfId="33602" xr:uid="{00000000-0005-0000-0000-000003240000}"/>
    <cellStyle name="Comma 3 2 3 4" xfId="10606" xr:uid="{00000000-0005-0000-0000-000004240000}"/>
    <cellStyle name="Comma 3 2 3 4 2" xfId="32367" xr:uid="{00000000-0005-0000-0000-000005240000}"/>
    <cellStyle name="Comma 3 2 3 5" xfId="30810"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5" xr:uid="{00000000-0005-0000-0000-00000A240000}"/>
    <cellStyle name="Comma 3 2 4 2 3" xfId="11593" xr:uid="{00000000-0005-0000-0000-00000B240000}"/>
    <cellStyle name="Comma 3 2 4 2 3 2" xfId="33351" xr:uid="{00000000-0005-0000-0000-00000C240000}"/>
    <cellStyle name="Comma 3 2 4 2 4" xfId="32098" xr:uid="{00000000-0005-0000-0000-00000D240000}"/>
    <cellStyle name="Comma 3 2 4 3" xfId="11911" xr:uid="{00000000-0005-0000-0000-00000E240000}"/>
    <cellStyle name="Comma 3 2 4 3 2" xfId="33668" xr:uid="{00000000-0005-0000-0000-00000F240000}"/>
    <cellStyle name="Comma 3 2 4 4" xfId="10673" xr:uid="{00000000-0005-0000-0000-000010240000}"/>
    <cellStyle name="Comma 3 2 4 4 2" xfId="32433" xr:uid="{00000000-0005-0000-0000-000011240000}"/>
    <cellStyle name="Comma 3 2 4 5" xfId="30877" xr:uid="{00000000-0005-0000-0000-000012240000}"/>
    <cellStyle name="Comma 3 2 5" xfId="10042" xr:uid="{00000000-0005-0000-0000-000013240000}"/>
    <cellStyle name="Comma 3 2 5 2" xfId="12827" xr:uid="{00000000-0005-0000-0000-000014240000}"/>
    <cellStyle name="Comma 3 2 5 2 2" xfId="34582" xr:uid="{00000000-0005-0000-0000-000015240000}"/>
    <cellStyle name="Comma 3 2 5 3" xfId="11590" xr:uid="{00000000-0005-0000-0000-000016240000}"/>
    <cellStyle name="Comma 3 2 5 3 2" xfId="33348" xr:uid="{00000000-0005-0000-0000-000017240000}"/>
    <cellStyle name="Comma 3 2 5 4" xfId="32095" xr:uid="{00000000-0005-0000-0000-000018240000}"/>
    <cellStyle name="Comma 3 2 6" xfId="11721" xr:uid="{00000000-0005-0000-0000-000019240000}"/>
    <cellStyle name="Comma 3 2 6 2" xfId="33479" xr:uid="{00000000-0005-0000-0000-00001A240000}"/>
    <cellStyle name="Comma 3 2 7" xfId="10481" xr:uid="{00000000-0005-0000-0000-00001B240000}"/>
    <cellStyle name="Comma 3 2 7 2" xfId="32242" xr:uid="{00000000-0005-0000-0000-00001C240000}"/>
    <cellStyle name="Comma 3 2 8" xfId="30681" xr:uid="{00000000-0005-0000-0000-00001D240000}"/>
    <cellStyle name="Comma 3 20" xfId="3457" xr:uid="{00000000-0005-0000-0000-00001E240000}"/>
    <cellStyle name="Comma 3 20 10" xfId="30811" xr:uid="{00000000-0005-0000-0000-00001F240000}"/>
    <cellStyle name="Comma 3 20 2" xfId="4224" xr:uid="{00000000-0005-0000-0000-000020240000}"/>
    <cellStyle name="Comma 3 20 2 2" xfId="12141" xr:uid="{00000000-0005-0000-0000-000021240000}"/>
    <cellStyle name="Comma 3 20 2 2 2" xfId="33897" xr:uid="{00000000-0005-0000-0000-000022240000}"/>
    <cellStyle name="Comma 3 20 2 3" xfId="10903" xr:uid="{00000000-0005-0000-0000-000023240000}"/>
    <cellStyle name="Comma 3 20 2 3 2" xfId="32662" xr:uid="{00000000-0005-0000-0000-000024240000}"/>
    <cellStyle name="Comma 3 20 2 4" xfId="31106" xr:uid="{00000000-0005-0000-0000-000025240000}"/>
    <cellStyle name="Comma 3 20 3" xfId="6450" xr:uid="{00000000-0005-0000-0000-000026240000}"/>
    <cellStyle name="Comma 3 20 3 2" xfId="12319" xr:uid="{00000000-0005-0000-0000-000027240000}"/>
    <cellStyle name="Comma 3 20 3 2 2" xfId="34075" xr:uid="{00000000-0005-0000-0000-000028240000}"/>
    <cellStyle name="Comma 3 20 3 3" xfId="11082" xr:uid="{00000000-0005-0000-0000-000029240000}"/>
    <cellStyle name="Comma 3 20 3 3 2" xfId="32841" xr:uid="{00000000-0005-0000-0000-00002A240000}"/>
    <cellStyle name="Comma 3 20 3 4" xfId="31326" xr:uid="{00000000-0005-0000-0000-00002B240000}"/>
    <cellStyle name="Comma 3 20 4" xfId="6867" xr:uid="{00000000-0005-0000-0000-00002C240000}"/>
    <cellStyle name="Comma 3 20 4 2" xfId="12354" xr:uid="{00000000-0005-0000-0000-00002D240000}"/>
    <cellStyle name="Comma 3 20 4 2 2" xfId="34110" xr:uid="{00000000-0005-0000-0000-00002E240000}"/>
    <cellStyle name="Comma 3 20 4 3" xfId="11117" xr:uid="{00000000-0005-0000-0000-00002F240000}"/>
    <cellStyle name="Comma 3 20 4 3 2" xfId="32876" xr:uid="{00000000-0005-0000-0000-000030240000}"/>
    <cellStyle name="Comma 3 20 4 4" xfId="31364" xr:uid="{00000000-0005-0000-0000-000031240000}"/>
    <cellStyle name="Comma 3 20 5" xfId="7446" xr:uid="{00000000-0005-0000-0000-000032240000}"/>
    <cellStyle name="Comma 3 20 5 2" xfId="12570" xr:uid="{00000000-0005-0000-0000-000033240000}"/>
    <cellStyle name="Comma 3 20 5 2 2" xfId="34325" xr:uid="{00000000-0005-0000-0000-000034240000}"/>
    <cellStyle name="Comma 3 20 5 3" xfId="11333" xr:uid="{00000000-0005-0000-0000-000035240000}"/>
    <cellStyle name="Comma 3 20 5 3 2" xfId="33091" xr:uid="{00000000-0005-0000-0000-000036240000}"/>
    <cellStyle name="Comma 3 20 5 4" xfId="31666" xr:uid="{00000000-0005-0000-0000-000037240000}"/>
    <cellStyle name="Comma 3 20 6" xfId="7834" xr:uid="{00000000-0005-0000-0000-000038240000}"/>
    <cellStyle name="Comma 3 20 6 2" xfId="12648" xr:uid="{00000000-0005-0000-0000-000039240000}"/>
    <cellStyle name="Comma 3 20 6 2 2" xfId="34403" xr:uid="{00000000-0005-0000-0000-00003A240000}"/>
    <cellStyle name="Comma 3 20 6 3" xfId="11411" xr:uid="{00000000-0005-0000-0000-00003B240000}"/>
    <cellStyle name="Comma 3 20 6 3 2" xfId="33169" xr:uid="{00000000-0005-0000-0000-00003C240000}"/>
    <cellStyle name="Comma 3 20 6 4" xfId="31807" xr:uid="{00000000-0005-0000-0000-00003D240000}"/>
    <cellStyle name="Comma 3 20 7" xfId="8333" xr:uid="{00000000-0005-0000-0000-00003E240000}"/>
    <cellStyle name="Comma 3 20 7 2" xfId="12692" xr:uid="{00000000-0005-0000-0000-00003F240000}"/>
    <cellStyle name="Comma 3 20 7 2 2" xfId="34447" xr:uid="{00000000-0005-0000-0000-000040240000}"/>
    <cellStyle name="Comma 3 20 7 3" xfId="11455" xr:uid="{00000000-0005-0000-0000-000041240000}"/>
    <cellStyle name="Comma 3 20 7 3 2" xfId="33213" xr:uid="{00000000-0005-0000-0000-000042240000}"/>
    <cellStyle name="Comma 3 20 7 4" xfId="31914" xr:uid="{00000000-0005-0000-0000-000043240000}"/>
    <cellStyle name="Comma 3 20 8" xfId="11845" xr:uid="{00000000-0005-0000-0000-000044240000}"/>
    <cellStyle name="Comma 3 20 8 2" xfId="33603" xr:uid="{00000000-0005-0000-0000-000045240000}"/>
    <cellStyle name="Comma 3 20 9" xfId="10607" xr:uid="{00000000-0005-0000-0000-000046240000}"/>
    <cellStyle name="Comma 3 20 9 2" xfId="32368" xr:uid="{00000000-0005-0000-0000-000047240000}"/>
    <cellStyle name="Comma 3 21" xfId="3458" xr:uid="{00000000-0005-0000-0000-000048240000}"/>
    <cellStyle name="Comma 3 21 10" xfId="30812" xr:uid="{00000000-0005-0000-0000-000049240000}"/>
    <cellStyle name="Comma 3 21 2" xfId="4225" xr:uid="{00000000-0005-0000-0000-00004A240000}"/>
    <cellStyle name="Comma 3 21 2 2" xfId="12142" xr:uid="{00000000-0005-0000-0000-00004B240000}"/>
    <cellStyle name="Comma 3 21 2 2 2" xfId="33898" xr:uid="{00000000-0005-0000-0000-00004C240000}"/>
    <cellStyle name="Comma 3 21 2 3" xfId="10904" xr:uid="{00000000-0005-0000-0000-00004D240000}"/>
    <cellStyle name="Comma 3 21 2 3 2" xfId="32663" xr:uid="{00000000-0005-0000-0000-00004E240000}"/>
    <cellStyle name="Comma 3 21 2 4" xfId="31107" xr:uid="{00000000-0005-0000-0000-00004F240000}"/>
    <cellStyle name="Comma 3 21 3" xfId="6451" xr:uid="{00000000-0005-0000-0000-000050240000}"/>
    <cellStyle name="Comma 3 21 3 2" xfId="12320" xr:uid="{00000000-0005-0000-0000-000051240000}"/>
    <cellStyle name="Comma 3 21 3 2 2" xfId="34076" xr:uid="{00000000-0005-0000-0000-000052240000}"/>
    <cellStyle name="Comma 3 21 3 3" xfId="11083" xr:uid="{00000000-0005-0000-0000-000053240000}"/>
    <cellStyle name="Comma 3 21 3 3 2" xfId="32842" xr:uid="{00000000-0005-0000-0000-000054240000}"/>
    <cellStyle name="Comma 3 21 3 4" xfId="31327" xr:uid="{00000000-0005-0000-0000-000055240000}"/>
    <cellStyle name="Comma 3 21 4" xfId="6866" xr:uid="{00000000-0005-0000-0000-000056240000}"/>
    <cellStyle name="Comma 3 21 4 2" xfId="12353" xr:uid="{00000000-0005-0000-0000-000057240000}"/>
    <cellStyle name="Comma 3 21 4 2 2" xfId="34109" xr:uid="{00000000-0005-0000-0000-000058240000}"/>
    <cellStyle name="Comma 3 21 4 3" xfId="11116" xr:uid="{00000000-0005-0000-0000-000059240000}"/>
    <cellStyle name="Comma 3 21 4 3 2" xfId="32875" xr:uid="{00000000-0005-0000-0000-00005A240000}"/>
    <cellStyle name="Comma 3 21 4 4" xfId="31363" xr:uid="{00000000-0005-0000-0000-00005B240000}"/>
    <cellStyle name="Comma 3 21 5" xfId="7447" xr:uid="{00000000-0005-0000-0000-00005C240000}"/>
    <cellStyle name="Comma 3 21 5 2" xfId="12571" xr:uid="{00000000-0005-0000-0000-00005D240000}"/>
    <cellStyle name="Comma 3 21 5 2 2" xfId="34326" xr:uid="{00000000-0005-0000-0000-00005E240000}"/>
    <cellStyle name="Comma 3 21 5 3" xfId="11334" xr:uid="{00000000-0005-0000-0000-00005F240000}"/>
    <cellStyle name="Comma 3 21 5 3 2" xfId="33092" xr:uid="{00000000-0005-0000-0000-000060240000}"/>
    <cellStyle name="Comma 3 21 5 4" xfId="31667" xr:uid="{00000000-0005-0000-0000-000061240000}"/>
    <cellStyle name="Comma 3 21 6" xfId="7835" xr:uid="{00000000-0005-0000-0000-000062240000}"/>
    <cellStyle name="Comma 3 21 6 2" xfId="12649" xr:uid="{00000000-0005-0000-0000-000063240000}"/>
    <cellStyle name="Comma 3 21 6 2 2" xfId="34404" xr:uid="{00000000-0005-0000-0000-000064240000}"/>
    <cellStyle name="Comma 3 21 6 3" xfId="11412" xr:uid="{00000000-0005-0000-0000-000065240000}"/>
    <cellStyle name="Comma 3 21 6 3 2" xfId="33170" xr:uid="{00000000-0005-0000-0000-000066240000}"/>
    <cellStyle name="Comma 3 21 6 4" xfId="31808" xr:uid="{00000000-0005-0000-0000-000067240000}"/>
    <cellStyle name="Comma 3 21 7" xfId="8326" xr:uid="{00000000-0005-0000-0000-000068240000}"/>
    <cellStyle name="Comma 3 21 7 2" xfId="12691" xr:uid="{00000000-0005-0000-0000-000069240000}"/>
    <cellStyle name="Comma 3 21 7 2 2" xfId="34446" xr:uid="{00000000-0005-0000-0000-00006A240000}"/>
    <cellStyle name="Comma 3 21 7 3" xfId="11454" xr:uid="{00000000-0005-0000-0000-00006B240000}"/>
    <cellStyle name="Comma 3 21 7 3 2" xfId="33212" xr:uid="{00000000-0005-0000-0000-00006C240000}"/>
    <cellStyle name="Comma 3 21 7 4" xfId="31913" xr:uid="{00000000-0005-0000-0000-00006D240000}"/>
    <cellStyle name="Comma 3 21 8" xfId="11846" xr:uid="{00000000-0005-0000-0000-00006E240000}"/>
    <cellStyle name="Comma 3 21 8 2" xfId="33604" xr:uid="{00000000-0005-0000-0000-00006F240000}"/>
    <cellStyle name="Comma 3 21 9" xfId="10608" xr:uid="{00000000-0005-0000-0000-000070240000}"/>
    <cellStyle name="Comma 3 21 9 2" xfId="32369" xr:uid="{00000000-0005-0000-0000-000071240000}"/>
    <cellStyle name="Comma 3 22" xfId="3459" xr:uid="{00000000-0005-0000-0000-000072240000}"/>
    <cellStyle name="Comma 3 22 10" xfId="30813" xr:uid="{00000000-0005-0000-0000-000073240000}"/>
    <cellStyle name="Comma 3 22 2" xfId="4226" xr:uid="{00000000-0005-0000-0000-000074240000}"/>
    <cellStyle name="Comma 3 22 2 2" xfId="12143" xr:uid="{00000000-0005-0000-0000-000075240000}"/>
    <cellStyle name="Comma 3 22 2 2 2" xfId="33899" xr:uid="{00000000-0005-0000-0000-000076240000}"/>
    <cellStyle name="Comma 3 22 2 3" xfId="10905" xr:uid="{00000000-0005-0000-0000-000077240000}"/>
    <cellStyle name="Comma 3 22 2 3 2" xfId="32664" xr:uid="{00000000-0005-0000-0000-000078240000}"/>
    <cellStyle name="Comma 3 22 2 4" xfId="31108" xr:uid="{00000000-0005-0000-0000-000079240000}"/>
    <cellStyle name="Comma 3 22 3" xfId="6452" xr:uid="{00000000-0005-0000-0000-00007A240000}"/>
    <cellStyle name="Comma 3 22 3 2" xfId="12321" xr:uid="{00000000-0005-0000-0000-00007B240000}"/>
    <cellStyle name="Comma 3 22 3 2 2" xfId="34077" xr:uid="{00000000-0005-0000-0000-00007C240000}"/>
    <cellStyle name="Comma 3 22 3 3" xfId="11084" xr:uid="{00000000-0005-0000-0000-00007D240000}"/>
    <cellStyle name="Comma 3 22 3 3 2" xfId="32843" xr:uid="{00000000-0005-0000-0000-00007E240000}"/>
    <cellStyle name="Comma 3 22 3 4" xfId="31328" xr:uid="{00000000-0005-0000-0000-00007F240000}"/>
    <cellStyle name="Comma 3 22 4" xfId="6865" xr:uid="{00000000-0005-0000-0000-000080240000}"/>
    <cellStyle name="Comma 3 22 4 2" xfId="12352" xr:uid="{00000000-0005-0000-0000-000081240000}"/>
    <cellStyle name="Comma 3 22 4 2 2" xfId="34108" xr:uid="{00000000-0005-0000-0000-000082240000}"/>
    <cellStyle name="Comma 3 22 4 3" xfId="11115" xr:uid="{00000000-0005-0000-0000-000083240000}"/>
    <cellStyle name="Comma 3 22 4 3 2" xfId="32874" xr:uid="{00000000-0005-0000-0000-000084240000}"/>
    <cellStyle name="Comma 3 22 4 4" xfId="31362" xr:uid="{00000000-0005-0000-0000-000085240000}"/>
    <cellStyle name="Comma 3 22 5" xfId="7448" xr:uid="{00000000-0005-0000-0000-000086240000}"/>
    <cellStyle name="Comma 3 22 5 2" xfId="12572" xr:uid="{00000000-0005-0000-0000-000087240000}"/>
    <cellStyle name="Comma 3 22 5 2 2" xfId="34327" xr:uid="{00000000-0005-0000-0000-000088240000}"/>
    <cellStyle name="Comma 3 22 5 3" xfId="11335" xr:uid="{00000000-0005-0000-0000-000089240000}"/>
    <cellStyle name="Comma 3 22 5 3 2" xfId="33093" xr:uid="{00000000-0005-0000-0000-00008A240000}"/>
    <cellStyle name="Comma 3 22 5 4" xfId="31668" xr:uid="{00000000-0005-0000-0000-00008B240000}"/>
    <cellStyle name="Comma 3 22 6" xfId="7836" xr:uid="{00000000-0005-0000-0000-00008C240000}"/>
    <cellStyle name="Comma 3 22 6 2" xfId="12650" xr:uid="{00000000-0005-0000-0000-00008D240000}"/>
    <cellStyle name="Comma 3 22 6 2 2" xfId="34405" xr:uid="{00000000-0005-0000-0000-00008E240000}"/>
    <cellStyle name="Comma 3 22 6 3" xfId="11413" xr:uid="{00000000-0005-0000-0000-00008F240000}"/>
    <cellStyle name="Comma 3 22 6 3 2" xfId="33171" xr:uid="{00000000-0005-0000-0000-000090240000}"/>
    <cellStyle name="Comma 3 22 6 4" xfId="31809" xr:uid="{00000000-0005-0000-0000-000091240000}"/>
    <cellStyle name="Comma 3 22 7" xfId="8325" xr:uid="{00000000-0005-0000-0000-000092240000}"/>
    <cellStyle name="Comma 3 22 7 2" xfId="12690" xr:uid="{00000000-0005-0000-0000-000093240000}"/>
    <cellStyle name="Comma 3 22 7 2 2" xfId="34445" xr:uid="{00000000-0005-0000-0000-000094240000}"/>
    <cellStyle name="Comma 3 22 7 3" xfId="11453" xr:uid="{00000000-0005-0000-0000-000095240000}"/>
    <cellStyle name="Comma 3 22 7 3 2" xfId="33211" xr:uid="{00000000-0005-0000-0000-000096240000}"/>
    <cellStyle name="Comma 3 22 7 4" xfId="31912" xr:uid="{00000000-0005-0000-0000-000097240000}"/>
    <cellStyle name="Comma 3 22 8" xfId="11847" xr:uid="{00000000-0005-0000-0000-000098240000}"/>
    <cellStyle name="Comma 3 22 8 2" xfId="33605" xr:uid="{00000000-0005-0000-0000-000099240000}"/>
    <cellStyle name="Comma 3 22 9" xfId="10609" xr:uid="{00000000-0005-0000-0000-00009A240000}"/>
    <cellStyle name="Comma 3 22 9 2" xfId="32370" xr:uid="{00000000-0005-0000-0000-00009B240000}"/>
    <cellStyle name="Comma 3 23" xfId="3460" xr:uid="{00000000-0005-0000-0000-00009C240000}"/>
    <cellStyle name="Comma 3 23 10" xfId="30814" xr:uid="{00000000-0005-0000-0000-00009D240000}"/>
    <cellStyle name="Comma 3 23 2" xfId="4227" xr:uid="{00000000-0005-0000-0000-00009E240000}"/>
    <cellStyle name="Comma 3 23 2 2" xfId="12144" xr:uid="{00000000-0005-0000-0000-00009F240000}"/>
    <cellStyle name="Comma 3 23 2 2 2" xfId="33900" xr:uid="{00000000-0005-0000-0000-0000A0240000}"/>
    <cellStyle name="Comma 3 23 2 3" xfId="10906" xr:uid="{00000000-0005-0000-0000-0000A1240000}"/>
    <cellStyle name="Comma 3 23 2 3 2" xfId="32665" xr:uid="{00000000-0005-0000-0000-0000A2240000}"/>
    <cellStyle name="Comma 3 23 2 4" xfId="31109" xr:uid="{00000000-0005-0000-0000-0000A3240000}"/>
    <cellStyle name="Comma 3 23 3" xfId="6453" xr:uid="{00000000-0005-0000-0000-0000A4240000}"/>
    <cellStyle name="Comma 3 23 3 2" xfId="12322" xr:uid="{00000000-0005-0000-0000-0000A5240000}"/>
    <cellStyle name="Comma 3 23 3 2 2" xfId="34078" xr:uid="{00000000-0005-0000-0000-0000A6240000}"/>
    <cellStyle name="Comma 3 23 3 3" xfId="11085" xr:uid="{00000000-0005-0000-0000-0000A7240000}"/>
    <cellStyle name="Comma 3 23 3 3 2" xfId="32844" xr:uid="{00000000-0005-0000-0000-0000A8240000}"/>
    <cellStyle name="Comma 3 23 3 4" xfId="31329" xr:uid="{00000000-0005-0000-0000-0000A9240000}"/>
    <cellStyle name="Comma 3 23 4" xfId="6864" xr:uid="{00000000-0005-0000-0000-0000AA240000}"/>
    <cellStyle name="Comma 3 23 4 2" xfId="12351" xr:uid="{00000000-0005-0000-0000-0000AB240000}"/>
    <cellStyle name="Comma 3 23 4 2 2" xfId="34107" xr:uid="{00000000-0005-0000-0000-0000AC240000}"/>
    <cellStyle name="Comma 3 23 4 3" xfId="11114" xr:uid="{00000000-0005-0000-0000-0000AD240000}"/>
    <cellStyle name="Comma 3 23 4 3 2" xfId="32873" xr:uid="{00000000-0005-0000-0000-0000AE240000}"/>
    <cellStyle name="Comma 3 23 4 4" xfId="31361" xr:uid="{00000000-0005-0000-0000-0000AF240000}"/>
    <cellStyle name="Comma 3 23 5" xfId="7449" xr:uid="{00000000-0005-0000-0000-0000B0240000}"/>
    <cellStyle name="Comma 3 23 5 2" xfId="12573" xr:uid="{00000000-0005-0000-0000-0000B1240000}"/>
    <cellStyle name="Comma 3 23 5 2 2" xfId="34328" xr:uid="{00000000-0005-0000-0000-0000B2240000}"/>
    <cellStyle name="Comma 3 23 5 3" xfId="11336" xr:uid="{00000000-0005-0000-0000-0000B3240000}"/>
    <cellStyle name="Comma 3 23 5 3 2" xfId="33094" xr:uid="{00000000-0005-0000-0000-0000B4240000}"/>
    <cellStyle name="Comma 3 23 5 4" xfId="31669" xr:uid="{00000000-0005-0000-0000-0000B5240000}"/>
    <cellStyle name="Comma 3 23 6" xfId="7837" xr:uid="{00000000-0005-0000-0000-0000B6240000}"/>
    <cellStyle name="Comma 3 23 6 2" xfId="12651" xr:uid="{00000000-0005-0000-0000-0000B7240000}"/>
    <cellStyle name="Comma 3 23 6 2 2" xfId="34406" xr:uid="{00000000-0005-0000-0000-0000B8240000}"/>
    <cellStyle name="Comma 3 23 6 3" xfId="11414" xr:uid="{00000000-0005-0000-0000-0000B9240000}"/>
    <cellStyle name="Comma 3 23 6 3 2" xfId="33172" xr:uid="{00000000-0005-0000-0000-0000BA240000}"/>
    <cellStyle name="Comma 3 23 6 4" xfId="31810" xr:uid="{00000000-0005-0000-0000-0000BB240000}"/>
    <cellStyle name="Comma 3 23 7" xfId="8324" xr:uid="{00000000-0005-0000-0000-0000BC240000}"/>
    <cellStyle name="Comma 3 23 7 2" xfId="12689" xr:uid="{00000000-0005-0000-0000-0000BD240000}"/>
    <cellStyle name="Comma 3 23 7 2 2" xfId="34444" xr:uid="{00000000-0005-0000-0000-0000BE240000}"/>
    <cellStyle name="Comma 3 23 7 3" xfId="11452" xr:uid="{00000000-0005-0000-0000-0000BF240000}"/>
    <cellStyle name="Comma 3 23 7 3 2" xfId="33210" xr:uid="{00000000-0005-0000-0000-0000C0240000}"/>
    <cellStyle name="Comma 3 23 7 4" xfId="31911" xr:uid="{00000000-0005-0000-0000-0000C1240000}"/>
    <cellStyle name="Comma 3 23 8" xfId="11848" xr:uid="{00000000-0005-0000-0000-0000C2240000}"/>
    <cellStyle name="Comma 3 23 8 2" xfId="33606" xr:uid="{00000000-0005-0000-0000-0000C3240000}"/>
    <cellStyle name="Comma 3 23 9" xfId="10610" xr:uid="{00000000-0005-0000-0000-0000C4240000}"/>
    <cellStyle name="Comma 3 23 9 2" xfId="32371" xr:uid="{00000000-0005-0000-0000-0000C5240000}"/>
    <cellStyle name="Comma 3 24" xfId="3461" xr:uid="{00000000-0005-0000-0000-0000C6240000}"/>
    <cellStyle name="Comma 3 24 10" xfId="30815" xr:uid="{00000000-0005-0000-0000-0000C7240000}"/>
    <cellStyle name="Comma 3 24 2" xfId="4228" xr:uid="{00000000-0005-0000-0000-0000C8240000}"/>
    <cellStyle name="Comma 3 24 2 2" xfId="12145" xr:uid="{00000000-0005-0000-0000-0000C9240000}"/>
    <cellStyle name="Comma 3 24 2 2 2" xfId="33901" xr:uid="{00000000-0005-0000-0000-0000CA240000}"/>
    <cellStyle name="Comma 3 24 2 3" xfId="10907" xr:uid="{00000000-0005-0000-0000-0000CB240000}"/>
    <cellStyle name="Comma 3 24 2 3 2" xfId="32666" xr:uid="{00000000-0005-0000-0000-0000CC240000}"/>
    <cellStyle name="Comma 3 24 2 4" xfId="31110" xr:uid="{00000000-0005-0000-0000-0000CD240000}"/>
    <cellStyle name="Comma 3 24 3" xfId="6454" xr:uid="{00000000-0005-0000-0000-0000CE240000}"/>
    <cellStyle name="Comma 3 24 3 2" xfId="12323" xr:uid="{00000000-0005-0000-0000-0000CF240000}"/>
    <cellStyle name="Comma 3 24 3 2 2" xfId="34079" xr:uid="{00000000-0005-0000-0000-0000D0240000}"/>
    <cellStyle name="Comma 3 24 3 3" xfId="11086" xr:uid="{00000000-0005-0000-0000-0000D1240000}"/>
    <cellStyle name="Comma 3 24 3 3 2" xfId="32845" xr:uid="{00000000-0005-0000-0000-0000D2240000}"/>
    <cellStyle name="Comma 3 24 3 4" xfId="31330" xr:uid="{00000000-0005-0000-0000-0000D3240000}"/>
    <cellStyle name="Comma 3 24 4" xfId="6863" xr:uid="{00000000-0005-0000-0000-0000D4240000}"/>
    <cellStyle name="Comma 3 24 4 2" xfId="12350" xr:uid="{00000000-0005-0000-0000-0000D5240000}"/>
    <cellStyle name="Comma 3 24 4 2 2" xfId="34106" xr:uid="{00000000-0005-0000-0000-0000D6240000}"/>
    <cellStyle name="Comma 3 24 4 3" xfId="11113" xr:uid="{00000000-0005-0000-0000-0000D7240000}"/>
    <cellStyle name="Comma 3 24 4 3 2" xfId="32872" xr:uid="{00000000-0005-0000-0000-0000D8240000}"/>
    <cellStyle name="Comma 3 24 4 4" xfId="31360" xr:uid="{00000000-0005-0000-0000-0000D9240000}"/>
    <cellStyle name="Comma 3 24 5" xfId="7450" xr:uid="{00000000-0005-0000-0000-0000DA240000}"/>
    <cellStyle name="Comma 3 24 5 2" xfId="12574" xr:uid="{00000000-0005-0000-0000-0000DB240000}"/>
    <cellStyle name="Comma 3 24 5 2 2" xfId="34329" xr:uid="{00000000-0005-0000-0000-0000DC240000}"/>
    <cellStyle name="Comma 3 24 5 3" xfId="11337" xr:uid="{00000000-0005-0000-0000-0000DD240000}"/>
    <cellStyle name="Comma 3 24 5 3 2" xfId="33095" xr:uid="{00000000-0005-0000-0000-0000DE240000}"/>
    <cellStyle name="Comma 3 24 5 4" xfId="31670" xr:uid="{00000000-0005-0000-0000-0000DF240000}"/>
    <cellStyle name="Comma 3 24 6" xfId="7838" xr:uid="{00000000-0005-0000-0000-0000E0240000}"/>
    <cellStyle name="Comma 3 24 6 2" xfId="12652" xr:uid="{00000000-0005-0000-0000-0000E1240000}"/>
    <cellStyle name="Comma 3 24 6 2 2" xfId="34407" xr:uid="{00000000-0005-0000-0000-0000E2240000}"/>
    <cellStyle name="Comma 3 24 6 3" xfId="11415" xr:uid="{00000000-0005-0000-0000-0000E3240000}"/>
    <cellStyle name="Comma 3 24 6 3 2" xfId="33173" xr:uid="{00000000-0005-0000-0000-0000E4240000}"/>
    <cellStyle name="Comma 3 24 6 4" xfId="31811" xr:uid="{00000000-0005-0000-0000-0000E5240000}"/>
    <cellStyle name="Comma 3 24 7" xfId="8323" xr:uid="{00000000-0005-0000-0000-0000E6240000}"/>
    <cellStyle name="Comma 3 24 7 2" xfId="12688" xr:uid="{00000000-0005-0000-0000-0000E7240000}"/>
    <cellStyle name="Comma 3 24 7 2 2" xfId="34443" xr:uid="{00000000-0005-0000-0000-0000E8240000}"/>
    <cellStyle name="Comma 3 24 7 3" xfId="11451" xr:uid="{00000000-0005-0000-0000-0000E9240000}"/>
    <cellStyle name="Comma 3 24 7 3 2" xfId="33209" xr:uid="{00000000-0005-0000-0000-0000EA240000}"/>
    <cellStyle name="Comma 3 24 7 4" xfId="31910" xr:uid="{00000000-0005-0000-0000-0000EB240000}"/>
    <cellStyle name="Comma 3 24 8" xfId="11849" xr:uid="{00000000-0005-0000-0000-0000EC240000}"/>
    <cellStyle name="Comma 3 24 8 2" xfId="33607" xr:uid="{00000000-0005-0000-0000-0000ED240000}"/>
    <cellStyle name="Comma 3 24 9" xfId="10611" xr:uid="{00000000-0005-0000-0000-0000EE240000}"/>
    <cellStyle name="Comma 3 24 9 2" xfId="32372" xr:uid="{00000000-0005-0000-0000-0000EF240000}"/>
    <cellStyle name="Comma 3 25" xfId="3462" xr:uid="{00000000-0005-0000-0000-0000F0240000}"/>
    <cellStyle name="Comma 3 25 10" xfId="30816" xr:uid="{00000000-0005-0000-0000-0000F1240000}"/>
    <cellStyle name="Comma 3 25 2" xfId="4229" xr:uid="{00000000-0005-0000-0000-0000F2240000}"/>
    <cellStyle name="Comma 3 25 2 2" xfId="12146" xr:uid="{00000000-0005-0000-0000-0000F3240000}"/>
    <cellStyle name="Comma 3 25 2 2 2" xfId="33902" xr:uid="{00000000-0005-0000-0000-0000F4240000}"/>
    <cellStyle name="Comma 3 25 2 3" xfId="10908" xr:uid="{00000000-0005-0000-0000-0000F5240000}"/>
    <cellStyle name="Comma 3 25 2 3 2" xfId="32667" xr:uid="{00000000-0005-0000-0000-0000F6240000}"/>
    <cellStyle name="Comma 3 25 2 4" xfId="31111" xr:uid="{00000000-0005-0000-0000-0000F7240000}"/>
    <cellStyle name="Comma 3 25 3" xfId="6455" xr:uid="{00000000-0005-0000-0000-0000F8240000}"/>
    <cellStyle name="Comma 3 25 3 2" xfId="12324" xr:uid="{00000000-0005-0000-0000-0000F9240000}"/>
    <cellStyle name="Comma 3 25 3 2 2" xfId="34080" xr:uid="{00000000-0005-0000-0000-0000FA240000}"/>
    <cellStyle name="Comma 3 25 3 3" xfId="11087" xr:uid="{00000000-0005-0000-0000-0000FB240000}"/>
    <cellStyle name="Comma 3 25 3 3 2" xfId="32846" xr:uid="{00000000-0005-0000-0000-0000FC240000}"/>
    <cellStyle name="Comma 3 25 3 4" xfId="31331" xr:uid="{00000000-0005-0000-0000-0000FD240000}"/>
    <cellStyle name="Comma 3 25 4" xfId="6862" xr:uid="{00000000-0005-0000-0000-0000FE240000}"/>
    <cellStyle name="Comma 3 25 4 2" xfId="12349" xr:uid="{00000000-0005-0000-0000-0000FF240000}"/>
    <cellStyle name="Comma 3 25 4 2 2" xfId="34105" xr:uid="{00000000-0005-0000-0000-000000250000}"/>
    <cellStyle name="Comma 3 25 4 3" xfId="11112" xr:uid="{00000000-0005-0000-0000-000001250000}"/>
    <cellStyle name="Comma 3 25 4 3 2" xfId="32871" xr:uid="{00000000-0005-0000-0000-000002250000}"/>
    <cellStyle name="Comma 3 25 4 4" xfId="31359" xr:uid="{00000000-0005-0000-0000-000003250000}"/>
    <cellStyle name="Comma 3 25 5" xfId="7451" xr:uid="{00000000-0005-0000-0000-000004250000}"/>
    <cellStyle name="Comma 3 25 5 2" xfId="12575" xr:uid="{00000000-0005-0000-0000-000005250000}"/>
    <cellStyle name="Comma 3 25 5 2 2" xfId="34330" xr:uid="{00000000-0005-0000-0000-000006250000}"/>
    <cellStyle name="Comma 3 25 5 3" xfId="11338" xr:uid="{00000000-0005-0000-0000-000007250000}"/>
    <cellStyle name="Comma 3 25 5 3 2" xfId="33096" xr:uid="{00000000-0005-0000-0000-000008250000}"/>
    <cellStyle name="Comma 3 25 5 4" xfId="31671" xr:uid="{00000000-0005-0000-0000-000009250000}"/>
    <cellStyle name="Comma 3 25 6" xfId="7839" xr:uid="{00000000-0005-0000-0000-00000A250000}"/>
    <cellStyle name="Comma 3 25 6 2" xfId="12653" xr:uid="{00000000-0005-0000-0000-00000B250000}"/>
    <cellStyle name="Comma 3 25 6 2 2" xfId="34408" xr:uid="{00000000-0005-0000-0000-00000C250000}"/>
    <cellStyle name="Comma 3 25 6 3" xfId="11416" xr:uid="{00000000-0005-0000-0000-00000D250000}"/>
    <cellStyle name="Comma 3 25 6 3 2" xfId="33174" xr:uid="{00000000-0005-0000-0000-00000E250000}"/>
    <cellStyle name="Comma 3 25 6 4" xfId="31812" xr:uid="{00000000-0005-0000-0000-00000F250000}"/>
    <cellStyle name="Comma 3 25 7" xfId="8322" xr:uid="{00000000-0005-0000-0000-000010250000}"/>
    <cellStyle name="Comma 3 25 7 2" xfId="12687" xr:uid="{00000000-0005-0000-0000-000011250000}"/>
    <cellStyle name="Comma 3 25 7 2 2" xfId="34442" xr:uid="{00000000-0005-0000-0000-000012250000}"/>
    <cellStyle name="Comma 3 25 7 3" xfId="11450" xr:uid="{00000000-0005-0000-0000-000013250000}"/>
    <cellStyle name="Comma 3 25 7 3 2" xfId="33208" xr:uid="{00000000-0005-0000-0000-000014250000}"/>
    <cellStyle name="Comma 3 25 7 4" xfId="31909" xr:uid="{00000000-0005-0000-0000-000015250000}"/>
    <cellStyle name="Comma 3 25 8" xfId="11850" xr:uid="{00000000-0005-0000-0000-000016250000}"/>
    <cellStyle name="Comma 3 25 8 2" xfId="33608" xr:uid="{00000000-0005-0000-0000-000017250000}"/>
    <cellStyle name="Comma 3 25 9" xfId="10612" xr:uid="{00000000-0005-0000-0000-000018250000}"/>
    <cellStyle name="Comma 3 25 9 2" xfId="32373" xr:uid="{00000000-0005-0000-0000-000019250000}"/>
    <cellStyle name="Comma 3 26" xfId="3463" xr:uid="{00000000-0005-0000-0000-00001A250000}"/>
    <cellStyle name="Comma 3 26 10" xfId="30817" xr:uid="{00000000-0005-0000-0000-00001B250000}"/>
    <cellStyle name="Comma 3 26 2" xfId="4230" xr:uid="{00000000-0005-0000-0000-00001C250000}"/>
    <cellStyle name="Comma 3 26 2 2" xfId="12147" xr:uid="{00000000-0005-0000-0000-00001D250000}"/>
    <cellStyle name="Comma 3 26 2 2 2" xfId="33903" xr:uid="{00000000-0005-0000-0000-00001E250000}"/>
    <cellStyle name="Comma 3 26 2 3" xfId="10909" xr:uid="{00000000-0005-0000-0000-00001F250000}"/>
    <cellStyle name="Comma 3 26 2 3 2" xfId="32668" xr:uid="{00000000-0005-0000-0000-000020250000}"/>
    <cellStyle name="Comma 3 26 2 4" xfId="31112" xr:uid="{00000000-0005-0000-0000-000021250000}"/>
    <cellStyle name="Comma 3 26 3" xfId="6456" xr:uid="{00000000-0005-0000-0000-000022250000}"/>
    <cellStyle name="Comma 3 26 3 2" xfId="12325" xr:uid="{00000000-0005-0000-0000-000023250000}"/>
    <cellStyle name="Comma 3 26 3 2 2" xfId="34081" xr:uid="{00000000-0005-0000-0000-000024250000}"/>
    <cellStyle name="Comma 3 26 3 3" xfId="11088" xr:uid="{00000000-0005-0000-0000-000025250000}"/>
    <cellStyle name="Comma 3 26 3 3 2" xfId="32847" xr:uid="{00000000-0005-0000-0000-000026250000}"/>
    <cellStyle name="Comma 3 26 3 4" xfId="31332" xr:uid="{00000000-0005-0000-0000-000027250000}"/>
    <cellStyle name="Comma 3 26 4" xfId="6861" xr:uid="{00000000-0005-0000-0000-000028250000}"/>
    <cellStyle name="Comma 3 26 4 2" xfId="12348" xr:uid="{00000000-0005-0000-0000-000029250000}"/>
    <cellStyle name="Comma 3 26 4 2 2" xfId="34104" xr:uid="{00000000-0005-0000-0000-00002A250000}"/>
    <cellStyle name="Comma 3 26 4 3" xfId="11111" xr:uid="{00000000-0005-0000-0000-00002B250000}"/>
    <cellStyle name="Comma 3 26 4 3 2" xfId="32870" xr:uid="{00000000-0005-0000-0000-00002C250000}"/>
    <cellStyle name="Comma 3 26 4 4" xfId="31358" xr:uid="{00000000-0005-0000-0000-00002D250000}"/>
    <cellStyle name="Comma 3 26 5" xfId="7452" xr:uid="{00000000-0005-0000-0000-00002E250000}"/>
    <cellStyle name="Comma 3 26 5 2" xfId="12576" xr:uid="{00000000-0005-0000-0000-00002F250000}"/>
    <cellStyle name="Comma 3 26 5 2 2" xfId="34331" xr:uid="{00000000-0005-0000-0000-000030250000}"/>
    <cellStyle name="Comma 3 26 5 3" xfId="11339" xr:uid="{00000000-0005-0000-0000-000031250000}"/>
    <cellStyle name="Comma 3 26 5 3 2" xfId="33097" xr:uid="{00000000-0005-0000-0000-000032250000}"/>
    <cellStyle name="Comma 3 26 5 4" xfId="31672" xr:uid="{00000000-0005-0000-0000-000033250000}"/>
    <cellStyle name="Comma 3 26 6" xfId="7840" xr:uid="{00000000-0005-0000-0000-000034250000}"/>
    <cellStyle name="Comma 3 26 6 2" xfId="12654" xr:uid="{00000000-0005-0000-0000-000035250000}"/>
    <cellStyle name="Comma 3 26 6 2 2" xfId="34409" xr:uid="{00000000-0005-0000-0000-000036250000}"/>
    <cellStyle name="Comma 3 26 6 3" xfId="11417" xr:uid="{00000000-0005-0000-0000-000037250000}"/>
    <cellStyle name="Comma 3 26 6 3 2" xfId="33175" xr:uid="{00000000-0005-0000-0000-000038250000}"/>
    <cellStyle name="Comma 3 26 6 4" xfId="31813" xr:uid="{00000000-0005-0000-0000-000039250000}"/>
    <cellStyle name="Comma 3 26 7" xfId="8321" xr:uid="{00000000-0005-0000-0000-00003A250000}"/>
    <cellStyle name="Comma 3 26 7 2" xfId="12686" xr:uid="{00000000-0005-0000-0000-00003B250000}"/>
    <cellStyle name="Comma 3 26 7 2 2" xfId="34441" xr:uid="{00000000-0005-0000-0000-00003C250000}"/>
    <cellStyle name="Comma 3 26 7 3" xfId="11449" xr:uid="{00000000-0005-0000-0000-00003D250000}"/>
    <cellStyle name="Comma 3 26 7 3 2" xfId="33207" xr:uid="{00000000-0005-0000-0000-00003E250000}"/>
    <cellStyle name="Comma 3 26 7 4" xfId="31908" xr:uid="{00000000-0005-0000-0000-00003F250000}"/>
    <cellStyle name="Comma 3 26 8" xfId="11851" xr:uid="{00000000-0005-0000-0000-000040250000}"/>
    <cellStyle name="Comma 3 26 8 2" xfId="33609" xr:uid="{00000000-0005-0000-0000-000041250000}"/>
    <cellStyle name="Comma 3 26 9" xfId="10613" xr:uid="{00000000-0005-0000-0000-000042250000}"/>
    <cellStyle name="Comma 3 26 9 2" xfId="32374" xr:uid="{00000000-0005-0000-0000-000043250000}"/>
    <cellStyle name="Comma 3 27" xfId="3464" xr:uid="{00000000-0005-0000-0000-000044250000}"/>
    <cellStyle name="Comma 3 27 10" xfId="30818" xr:uid="{00000000-0005-0000-0000-000045250000}"/>
    <cellStyle name="Comma 3 27 2" xfId="4231" xr:uid="{00000000-0005-0000-0000-000046250000}"/>
    <cellStyle name="Comma 3 27 2 2" xfId="12148" xr:uid="{00000000-0005-0000-0000-000047250000}"/>
    <cellStyle name="Comma 3 27 2 2 2" xfId="33904" xr:uid="{00000000-0005-0000-0000-000048250000}"/>
    <cellStyle name="Comma 3 27 2 3" xfId="10910" xr:uid="{00000000-0005-0000-0000-000049250000}"/>
    <cellStyle name="Comma 3 27 2 3 2" xfId="32669" xr:uid="{00000000-0005-0000-0000-00004A250000}"/>
    <cellStyle name="Comma 3 27 2 4" xfId="31113" xr:uid="{00000000-0005-0000-0000-00004B250000}"/>
    <cellStyle name="Comma 3 27 3" xfId="6457" xr:uid="{00000000-0005-0000-0000-00004C250000}"/>
    <cellStyle name="Comma 3 27 3 2" xfId="12326" xr:uid="{00000000-0005-0000-0000-00004D250000}"/>
    <cellStyle name="Comma 3 27 3 2 2" xfId="34082" xr:uid="{00000000-0005-0000-0000-00004E250000}"/>
    <cellStyle name="Comma 3 27 3 3" xfId="11089" xr:uid="{00000000-0005-0000-0000-00004F250000}"/>
    <cellStyle name="Comma 3 27 3 3 2" xfId="32848" xr:uid="{00000000-0005-0000-0000-000050250000}"/>
    <cellStyle name="Comma 3 27 3 4" xfId="31333" xr:uid="{00000000-0005-0000-0000-000051250000}"/>
    <cellStyle name="Comma 3 27 4" xfId="6860" xr:uid="{00000000-0005-0000-0000-000052250000}"/>
    <cellStyle name="Comma 3 27 4 2" xfId="12347" xr:uid="{00000000-0005-0000-0000-000053250000}"/>
    <cellStyle name="Comma 3 27 4 2 2" xfId="34103" xr:uid="{00000000-0005-0000-0000-000054250000}"/>
    <cellStyle name="Comma 3 27 4 3" xfId="11110" xr:uid="{00000000-0005-0000-0000-000055250000}"/>
    <cellStyle name="Comma 3 27 4 3 2" xfId="32869" xr:uid="{00000000-0005-0000-0000-000056250000}"/>
    <cellStyle name="Comma 3 27 4 4" xfId="31357" xr:uid="{00000000-0005-0000-0000-000057250000}"/>
    <cellStyle name="Comma 3 27 5" xfId="7453" xr:uid="{00000000-0005-0000-0000-000058250000}"/>
    <cellStyle name="Comma 3 27 5 2" xfId="12577" xr:uid="{00000000-0005-0000-0000-000059250000}"/>
    <cellStyle name="Comma 3 27 5 2 2" xfId="34332" xr:uid="{00000000-0005-0000-0000-00005A250000}"/>
    <cellStyle name="Comma 3 27 5 3" xfId="11340" xr:uid="{00000000-0005-0000-0000-00005B250000}"/>
    <cellStyle name="Comma 3 27 5 3 2" xfId="33098" xr:uid="{00000000-0005-0000-0000-00005C250000}"/>
    <cellStyle name="Comma 3 27 5 4" xfId="31673" xr:uid="{00000000-0005-0000-0000-00005D250000}"/>
    <cellStyle name="Comma 3 27 6" xfId="7841" xr:uid="{00000000-0005-0000-0000-00005E250000}"/>
    <cellStyle name="Comma 3 27 6 2" xfId="12655" xr:uid="{00000000-0005-0000-0000-00005F250000}"/>
    <cellStyle name="Comma 3 27 6 2 2" xfId="34410" xr:uid="{00000000-0005-0000-0000-000060250000}"/>
    <cellStyle name="Comma 3 27 6 3" xfId="11418" xr:uid="{00000000-0005-0000-0000-000061250000}"/>
    <cellStyle name="Comma 3 27 6 3 2" xfId="33176" xr:uid="{00000000-0005-0000-0000-000062250000}"/>
    <cellStyle name="Comma 3 27 6 4" xfId="31814" xr:uid="{00000000-0005-0000-0000-000063250000}"/>
    <cellStyle name="Comma 3 27 7" xfId="8320" xr:uid="{00000000-0005-0000-0000-000064250000}"/>
    <cellStyle name="Comma 3 27 7 2" xfId="12685" xr:uid="{00000000-0005-0000-0000-000065250000}"/>
    <cellStyle name="Comma 3 27 7 2 2" xfId="34440" xr:uid="{00000000-0005-0000-0000-000066250000}"/>
    <cellStyle name="Comma 3 27 7 3" xfId="11448" xr:uid="{00000000-0005-0000-0000-000067250000}"/>
    <cellStyle name="Comma 3 27 7 3 2" xfId="33206" xr:uid="{00000000-0005-0000-0000-000068250000}"/>
    <cellStyle name="Comma 3 27 7 4" xfId="31907" xr:uid="{00000000-0005-0000-0000-000069250000}"/>
    <cellStyle name="Comma 3 27 8" xfId="11852" xr:uid="{00000000-0005-0000-0000-00006A250000}"/>
    <cellStyle name="Comma 3 27 8 2" xfId="33610" xr:uid="{00000000-0005-0000-0000-00006B250000}"/>
    <cellStyle name="Comma 3 27 9" xfId="10614" xr:uid="{00000000-0005-0000-0000-00006C250000}"/>
    <cellStyle name="Comma 3 27 9 2" xfId="32375" xr:uid="{00000000-0005-0000-0000-00006D250000}"/>
    <cellStyle name="Comma 3 28" xfId="3465" xr:uid="{00000000-0005-0000-0000-00006E250000}"/>
    <cellStyle name="Comma 3 28 10" xfId="30819" xr:uid="{00000000-0005-0000-0000-00006F250000}"/>
    <cellStyle name="Comma 3 28 2" xfId="4232" xr:uid="{00000000-0005-0000-0000-000070250000}"/>
    <cellStyle name="Comma 3 28 2 2" xfId="12149" xr:uid="{00000000-0005-0000-0000-000071250000}"/>
    <cellStyle name="Comma 3 28 2 2 2" xfId="33905" xr:uid="{00000000-0005-0000-0000-000072250000}"/>
    <cellStyle name="Comma 3 28 2 3" xfId="10911" xr:uid="{00000000-0005-0000-0000-000073250000}"/>
    <cellStyle name="Comma 3 28 2 3 2" xfId="32670" xr:uid="{00000000-0005-0000-0000-000074250000}"/>
    <cellStyle name="Comma 3 28 2 4" xfId="31114" xr:uid="{00000000-0005-0000-0000-000075250000}"/>
    <cellStyle name="Comma 3 28 3" xfId="6458" xr:uid="{00000000-0005-0000-0000-000076250000}"/>
    <cellStyle name="Comma 3 28 3 2" xfId="12327" xr:uid="{00000000-0005-0000-0000-000077250000}"/>
    <cellStyle name="Comma 3 28 3 2 2" xfId="34083" xr:uid="{00000000-0005-0000-0000-000078250000}"/>
    <cellStyle name="Comma 3 28 3 3" xfId="11090" xr:uid="{00000000-0005-0000-0000-000079250000}"/>
    <cellStyle name="Comma 3 28 3 3 2" xfId="32849" xr:uid="{00000000-0005-0000-0000-00007A250000}"/>
    <cellStyle name="Comma 3 28 3 4" xfId="31334" xr:uid="{00000000-0005-0000-0000-00007B250000}"/>
    <cellStyle name="Comma 3 28 4" xfId="6859" xr:uid="{00000000-0005-0000-0000-00007C250000}"/>
    <cellStyle name="Comma 3 28 4 2" xfId="12346" xr:uid="{00000000-0005-0000-0000-00007D250000}"/>
    <cellStyle name="Comma 3 28 4 2 2" xfId="34102" xr:uid="{00000000-0005-0000-0000-00007E250000}"/>
    <cellStyle name="Comma 3 28 4 3" xfId="11109" xr:uid="{00000000-0005-0000-0000-00007F250000}"/>
    <cellStyle name="Comma 3 28 4 3 2" xfId="32868" xr:uid="{00000000-0005-0000-0000-000080250000}"/>
    <cellStyle name="Comma 3 28 4 4" xfId="31356" xr:uid="{00000000-0005-0000-0000-000081250000}"/>
    <cellStyle name="Comma 3 28 5" xfId="7454" xr:uid="{00000000-0005-0000-0000-000082250000}"/>
    <cellStyle name="Comma 3 28 5 2" xfId="12578" xr:uid="{00000000-0005-0000-0000-000083250000}"/>
    <cellStyle name="Comma 3 28 5 2 2" xfId="34333" xr:uid="{00000000-0005-0000-0000-000084250000}"/>
    <cellStyle name="Comma 3 28 5 3" xfId="11341" xr:uid="{00000000-0005-0000-0000-000085250000}"/>
    <cellStyle name="Comma 3 28 5 3 2" xfId="33099" xr:uid="{00000000-0005-0000-0000-000086250000}"/>
    <cellStyle name="Comma 3 28 5 4" xfId="31674" xr:uid="{00000000-0005-0000-0000-000087250000}"/>
    <cellStyle name="Comma 3 28 6" xfId="7842" xr:uid="{00000000-0005-0000-0000-000088250000}"/>
    <cellStyle name="Comma 3 28 6 2" xfId="12656" xr:uid="{00000000-0005-0000-0000-000089250000}"/>
    <cellStyle name="Comma 3 28 6 2 2" xfId="34411" xr:uid="{00000000-0005-0000-0000-00008A250000}"/>
    <cellStyle name="Comma 3 28 6 3" xfId="11419" xr:uid="{00000000-0005-0000-0000-00008B250000}"/>
    <cellStyle name="Comma 3 28 6 3 2" xfId="33177" xr:uid="{00000000-0005-0000-0000-00008C250000}"/>
    <cellStyle name="Comma 3 28 6 4" xfId="31815" xr:uid="{00000000-0005-0000-0000-00008D250000}"/>
    <cellStyle name="Comma 3 28 7" xfId="8319" xr:uid="{00000000-0005-0000-0000-00008E250000}"/>
    <cellStyle name="Comma 3 28 7 2" xfId="12684" xr:uid="{00000000-0005-0000-0000-00008F250000}"/>
    <cellStyle name="Comma 3 28 7 2 2" xfId="34439" xr:uid="{00000000-0005-0000-0000-000090250000}"/>
    <cellStyle name="Comma 3 28 7 3" xfId="11447" xr:uid="{00000000-0005-0000-0000-000091250000}"/>
    <cellStyle name="Comma 3 28 7 3 2" xfId="33205" xr:uid="{00000000-0005-0000-0000-000092250000}"/>
    <cellStyle name="Comma 3 28 7 4" xfId="31906" xr:uid="{00000000-0005-0000-0000-000093250000}"/>
    <cellStyle name="Comma 3 28 8" xfId="11853" xr:uid="{00000000-0005-0000-0000-000094250000}"/>
    <cellStyle name="Comma 3 28 8 2" xfId="33611" xr:uid="{00000000-0005-0000-0000-000095250000}"/>
    <cellStyle name="Comma 3 28 9" xfId="10615" xr:uid="{00000000-0005-0000-0000-000096250000}"/>
    <cellStyle name="Comma 3 28 9 2" xfId="32376" xr:uid="{00000000-0005-0000-0000-000097250000}"/>
    <cellStyle name="Comma 3 29" xfId="3466" xr:uid="{00000000-0005-0000-0000-000098250000}"/>
    <cellStyle name="Comma 3 29 10" xfId="30820" xr:uid="{00000000-0005-0000-0000-000099250000}"/>
    <cellStyle name="Comma 3 29 2" xfId="4233" xr:uid="{00000000-0005-0000-0000-00009A250000}"/>
    <cellStyle name="Comma 3 29 2 2" xfId="12150" xr:uid="{00000000-0005-0000-0000-00009B250000}"/>
    <cellStyle name="Comma 3 29 2 2 2" xfId="33906" xr:uid="{00000000-0005-0000-0000-00009C250000}"/>
    <cellStyle name="Comma 3 29 2 3" xfId="10912" xr:uid="{00000000-0005-0000-0000-00009D250000}"/>
    <cellStyle name="Comma 3 29 2 3 2" xfId="32671" xr:uid="{00000000-0005-0000-0000-00009E250000}"/>
    <cellStyle name="Comma 3 29 2 4" xfId="31115" xr:uid="{00000000-0005-0000-0000-00009F250000}"/>
    <cellStyle name="Comma 3 29 3" xfId="6459" xr:uid="{00000000-0005-0000-0000-0000A0250000}"/>
    <cellStyle name="Comma 3 29 3 2" xfId="12328" xr:uid="{00000000-0005-0000-0000-0000A1250000}"/>
    <cellStyle name="Comma 3 29 3 2 2" xfId="34084" xr:uid="{00000000-0005-0000-0000-0000A2250000}"/>
    <cellStyle name="Comma 3 29 3 3" xfId="11091" xr:uid="{00000000-0005-0000-0000-0000A3250000}"/>
    <cellStyle name="Comma 3 29 3 3 2" xfId="32850" xr:uid="{00000000-0005-0000-0000-0000A4250000}"/>
    <cellStyle name="Comma 3 29 3 4" xfId="31335" xr:uid="{00000000-0005-0000-0000-0000A5250000}"/>
    <cellStyle name="Comma 3 29 4" xfId="6858" xr:uid="{00000000-0005-0000-0000-0000A6250000}"/>
    <cellStyle name="Comma 3 29 4 2" xfId="12345" xr:uid="{00000000-0005-0000-0000-0000A7250000}"/>
    <cellStyle name="Comma 3 29 4 2 2" xfId="34101" xr:uid="{00000000-0005-0000-0000-0000A8250000}"/>
    <cellStyle name="Comma 3 29 4 3" xfId="11108" xr:uid="{00000000-0005-0000-0000-0000A9250000}"/>
    <cellStyle name="Comma 3 29 4 3 2" xfId="32867" xr:uid="{00000000-0005-0000-0000-0000AA250000}"/>
    <cellStyle name="Comma 3 29 4 4" xfId="31355" xr:uid="{00000000-0005-0000-0000-0000AB250000}"/>
    <cellStyle name="Comma 3 29 5" xfId="7455" xr:uid="{00000000-0005-0000-0000-0000AC250000}"/>
    <cellStyle name="Comma 3 29 5 2" xfId="12579" xr:uid="{00000000-0005-0000-0000-0000AD250000}"/>
    <cellStyle name="Comma 3 29 5 2 2" xfId="34334" xr:uid="{00000000-0005-0000-0000-0000AE250000}"/>
    <cellStyle name="Comma 3 29 5 3" xfId="11342" xr:uid="{00000000-0005-0000-0000-0000AF250000}"/>
    <cellStyle name="Comma 3 29 5 3 2" xfId="33100" xr:uid="{00000000-0005-0000-0000-0000B0250000}"/>
    <cellStyle name="Comma 3 29 5 4" xfId="31675" xr:uid="{00000000-0005-0000-0000-0000B1250000}"/>
    <cellStyle name="Comma 3 29 6" xfId="7843" xr:uid="{00000000-0005-0000-0000-0000B2250000}"/>
    <cellStyle name="Comma 3 29 6 2" xfId="12657" xr:uid="{00000000-0005-0000-0000-0000B3250000}"/>
    <cellStyle name="Comma 3 29 6 2 2" xfId="34412" xr:uid="{00000000-0005-0000-0000-0000B4250000}"/>
    <cellStyle name="Comma 3 29 6 3" xfId="11420" xr:uid="{00000000-0005-0000-0000-0000B5250000}"/>
    <cellStyle name="Comma 3 29 6 3 2" xfId="33178" xr:uid="{00000000-0005-0000-0000-0000B6250000}"/>
    <cellStyle name="Comma 3 29 6 4" xfId="31816" xr:uid="{00000000-0005-0000-0000-0000B7250000}"/>
    <cellStyle name="Comma 3 29 7" xfId="8318" xr:uid="{00000000-0005-0000-0000-0000B8250000}"/>
    <cellStyle name="Comma 3 29 7 2" xfId="12683" xr:uid="{00000000-0005-0000-0000-0000B9250000}"/>
    <cellStyle name="Comma 3 29 7 2 2" xfId="34438" xr:uid="{00000000-0005-0000-0000-0000BA250000}"/>
    <cellStyle name="Comma 3 29 7 3" xfId="11446" xr:uid="{00000000-0005-0000-0000-0000BB250000}"/>
    <cellStyle name="Comma 3 29 7 3 2" xfId="33204" xr:uid="{00000000-0005-0000-0000-0000BC250000}"/>
    <cellStyle name="Comma 3 29 7 4" xfId="31905" xr:uid="{00000000-0005-0000-0000-0000BD250000}"/>
    <cellStyle name="Comma 3 29 8" xfId="11854" xr:uid="{00000000-0005-0000-0000-0000BE250000}"/>
    <cellStyle name="Comma 3 29 8 2" xfId="33612" xr:uid="{00000000-0005-0000-0000-0000BF250000}"/>
    <cellStyle name="Comma 3 29 9" xfId="10616" xr:uid="{00000000-0005-0000-0000-0000C0250000}"/>
    <cellStyle name="Comma 3 29 9 2" xfId="32377"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3" xr:uid="{00000000-0005-0000-0000-0000C5250000}"/>
    <cellStyle name="Comma 3 3 2 3" xfId="10617" xr:uid="{00000000-0005-0000-0000-0000C6250000}"/>
    <cellStyle name="Comma 3 3 2 3 2" xfId="13535" xr:uid="{00000000-0005-0000-0000-0000C7250000}"/>
    <cellStyle name="Comma 3 3 2 3 2 2" xfId="35283" xr:uid="{00000000-0005-0000-0000-0000C8250000}"/>
    <cellStyle name="Comma 3 3 2 3 3" xfId="32378" xr:uid="{00000000-0005-0000-0000-0000C9250000}"/>
    <cellStyle name="Comma 3 3 2 4" xfId="15570" xr:uid="{00000000-0005-0000-0000-0000CA250000}"/>
    <cellStyle name="Comma 3 3 2 4 2" xfId="37272" xr:uid="{00000000-0005-0000-0000-0000CB250000}"/>
    <cellStyle name="Comma 3 3 2 5" xfId="30821" xr:uid="{00000000-0005-0000-0000-0000CC250000}"/>
    <cellStyle name="Comma 3 3 3" xfId="3909" xr:uid="{00000000-0005-0000-0000-0000CD250000}"/>
    <cellStyle name="Comma 3 3 3 2" xfId="11912" xr:uid="{00000000-0005-0000-0000-0000CE250000}"/>
    <cellStyle name="Comma 3 3 3 2 2" xfId="33669" xr:uid="{00000000-0005-0000-0000-0000CF250000}"/>
    <cellStyle name="Comma 3 3 3 3" xfId="10674" xr:uid="{00000000-0005-0000-0000-0000D0250000}"/>
    <cellStyle name="Comma 3 3 3 3 2" xfId="32434" xr:uid="{00000000-0005-0000-0000-0000D1250000}"/>
    <cellStyle name="Comma 3 3 3 4" xfId="30878" xr:uid="{00000000-0005-0000-0000-0000D2250000}"/>
    <cellStyle name="Comma 3 3 4" xfId="10046" xr:uid="{00000000-0005-0000-0000-0000D3250000}"/>
    <cellStyle name="Comma 3 3 4 2" xfId="12831" xr:uid="{00000000-0005-0000-0000-0000D4250000}"/>
    <cellStyle name="Comma 3 3 4 2 2" xfId="34586" xr:uid="{00000000-0005-0000-0000-0000D5250000}"/>
    <cellStyle name="Comma 3 3 4 3" xfId="11594" xr:uid="{00000000-0005-0000-0000-0000D6250000}"/>
    <cellStyle name="Comma 3 3 4 3 2" xfId="33352" xr:uid="{00000000-0005-0000-0000-0000D7250000}"/>
    <cellStyle name="Comma 3 3 4 4" xfId="32099" xr:uid="{00000000-0005-0000-0000-0000D8250000}"/>
    <cellStyle name="Comma 3 3 5" xfId="11722" xr:uid="{00000000-0005-0000-0000-0000D9250000}"/>
    <cellStyle name="Comma 3 3 5 2" xfId="33480" xr:uid="{00000000-0005-0000-0000-0000DA250000}"/>
    <cellStyle name="Comma 3 3 6" xfId="10482" xr:uid="{00000000-0005-0000-0000-0000DB250000}"/>
    <cellStyle name="Comma 3 3 6 2" xfId="32243" xr:uid="{00000000-0005-0000-0000-0000DC250000}"/>
    <cellStyle name="Comma 3 3 7" xfId="30682" xr:uid="{00000000-0005-0000-0000-0000DD250000}"/>
    <cellStyle name="Comma 3 30" xfId="3468" xr:uid="{00000000-0005-0000-0000-0000DE250000}"/>
    <cellStyle name="Comma 3 30 10" xfId="30822" xr:uid="{00000000-0005-0000-0000-0000DF250000}"/>
    <cellStyle name="Comma 3 30 2" xfId="4234" xr:uid="{00000000-0005-0000-0000-0000E0250000}"/>
    <cellStyle name="Comma 3 30 2 2" xfId="12151" xr:uid="{00000000-0005-0000-0000-0000E1250000}"/>
    <cellStyle name="Comma 3 30 2 2 2" xfId="33907" xr:uid="{00000000-0005-0000-0000-0000E2250000}"/>
    <cellStyle name="Comma 3 30 2 3" xfId="10913" xr:uid="{00000000-0005-0000-0000-0000E3250000}"/>
    <cellStyle name="Comma 3 30 2 3 2" xfId="32672" xr:uid="{00000000-0005-0000-0000-0000E4250000}"/>
    <cellStyle name="Comma 3 30 2 4" xfId="31116" xr:uid="{00000000-0005-0000-0000-0000E5250000}"/>
    <cellStyle name="Comma 3 30 3" xfId="6461" xr:uid="{00000000-0005-0000-0000-0000E6250000}"/>
    <cellStyle name="Comma 3 30 3 2" xfId="12329" xr:uid="{00000000-0005-0000-0000-0000E7250000}"/>
    <cellStyle name="Comma 3 30 3 2 2" xfId="34085" xr:uid="{00000000-0005-0000-0000-0000E8250000}"/>
    <cellStyle name="Comma 3 30 3 3" xfId="11092" xr:uid="{00000000-0005-0000-0000-0000E9250000}"/>
    <cellStyle name="Comma 3 30 3 3 2" xfId="32851" xr:uid="{00000000-0005-0000-0000-0000EA250000}"/>
    <cellStyle name="Comma 3 30 3 4" xfId="31336" xr:uid="{00000000-0005-0000-0000-0000EB250000}"/>
    <cellStyle name="Comma 3 30 4" xfId="6857" xr:uid="{00000000-0005-0000-0000-0000EC250000}"/>
    <cellStyle name="Comma 3 30 4 2" xfId="12344" xr:uid="{00000000-0005-0000-0000-0000ED250000}"/>
    <cellStyle name="Comma 3 30 4 2 2" xfId="34100" xr:uid="{00000000-0005-0000-0000-0000EE250000}"/>
    <cellStyle name="Comma 3 30 4 3" xfId="11107" xr:uid="{00000000-0005-0000-0000-0000EF250000}"/>
    <cellStyle name="Comma 3 30 4 3 2" xfId="32866" xr:uid="{00000000-0005-0000-0000-0000F0250000}"/>
    <cellStyle name="Comma 3 30 4 4" xfId="31354" xr:uid="{00000000-0005-0000-0000-0000F1250000}"/>
    <cellStyle name="Comma 3 30 5" xfId="7456" xr:uid="{00000000-0005-0000-0000-0000F2250000}"/>
    <cellStyle name="Comma 3 30 5 2" xfId="12580" xr:uid="{00000000-0005-0000-0000-0000F3250000}"/>
    <cellStyle name="Comma 3 30 5 2 2" xfId="34335" xr:uid="{00000000-0005-0000-0000-0000F4250000}"/>
    <cellStyle name="Comma 3 30 5 3" xfId="11343" xr:uid="{00000000-0005-0000-0000-0000F5250000}"/>
    <cellStyle name="Comma 3 30 5 3 2" xfId="33101" xr:uid="{00000000-0005-0000-0000-0000F6250000}"/>
    <cellStyle name="Comma 3 30 5 4" xfId="31676" xr:uid="{00000000-0005-0000-0000-0000F7250000}"/>
    <cellStyle name="Comma 3 30 6" xfId="7844" xr:uid="{00000000-0005-0000-0000-0000F8250000}"/>
    <cellStyle name="Comma 3 30 6 2" xfId="12658" xr:uid="{00000000-0005-0000-0000-0000F9250000}"/>
    <cellStyle name="Comma 3 30 6 2 2" xfId="34413" xr:uid="{00000000-0005-0000-0000-0000FA250000}"/>
    <cellStyle name="Comma 3 30 6 3" xfId="11421" xr:uid="{00000000-0005-0000-0000-0000FB250000}"/>
    <cellStyle name="Comma 3 30 6 3 2" xfId="33179" xr:uid="{00000000-0005-0000-0000-0000FC250000}"/>
    <cellStyle name="Comma 3 30 6 4" xfId="31817" xr:uid="{00000000-0005-0000-0000-0000FD250000}"/>
    <cellStyle name="Comma 3 30 7" xfId="8317" xr:uid="{00000000-0005-0000-0000-0000FE250000}"/>
    <cellStyle name="Comma 3 30 7 2" xfId="12682" xr:uid="{00000000-0005-0000-0000-0000FF250000}"/>
    <cellStyle name="Comma 3 30 7 2 2" xfId="34437" xr:uid="{00000000-0005-0000-0000-000000260000}"/>
    <cellStyle name="Comma 3 30 7 3" xfId="11445" xr:uid="{00000000-0005-0000-0000-000001260000}"/>
    <cellStyle name="Comma 3 30 7 3 2" xfId="33203" xr:uid="{00000000-0005-0000-0000-000002260000}"/>
    <cellStyle name="Comma 3 30 7 4" xfId="31904" xr:uid="{00000000-0005-0000-0000-000003260000}"/>
    <cellStyle name="Comma 3 30 8" xfId="11856" xr:uid="{00000000-0005-0000-0000-000004260000}"/>
    <cellStyle name="Comma 3 30 8 2" xfId="33614" xr:uid="{00000000-0005-0000-0000-000005260000}"/>
    <cellStyle name="Comma 3 30 9" xfId="10618" xr:uid="{00000000-0005-0000-0000-000006260000}"/>
    <cellStyle name="Comma 3 30 9 2" xfId="32379" xr:uid="{00000000-0005-0000-0000-000007260000}"/>
    <cellStyle name="Comma 3 31" xfId="3469" xr:uid="{00000000-0005-0000-0000-000008260000}"/>
    <cellStyle name="Comma 3 31 10" xfId="30823" xr:uid="{00000000-0005-0000-0000-000009260000}"/>
    <cellStyle name="Comma 3 31 2" xfId="4235" xr:uid="{00000000-0005-0000-0000-00000A260000}"/>
    <cellStyle name="Comma 3 31 2 2" xfId="12152" xr:uid="{00000000-0005-0000-0000-00000B260000}"/>
    <cellStyle name="Comma 3 31 2 2 2" xfId="33908" xr:uid="{00000000-0005-0000-0000-00000C260000}"/>
    <cellStyle name="Comma 3 31 2 3" xfId="10914" xr:uid="{00000000-0005-0000-0000-00000D260000}"/>
    <cellStyle name="Comma 3 31 2 3 2" xfId="32673" xr:uid="{00000000-0005-0000-0000-00000E260000}"/>
    <cellStyle name="Comma 3 31 2 4" xfId="31117" xr:uid="{00000000-0005-0000-0000-00000F260000}"/>
    <cellStyle name="Comma 3 31 3" xfId="6462" xr:uid="{00000000-0005-0000-0000-000010260000}"/>
    <cellStyle name="Comma 3 31 3 2" xfId="12330" xr:uid="{00000000-0005-0000-0000-000011260000}"/>
    <cellStyle name="Comma 3 31 3 2 2" xfId="34086" xr:uid="{00000000-0005-0000-0000-000012260000}"/>
    <cellStyle name="Comma 3 31 3 3" xfId="11093" xr:uid="{00000000-0005-0000-0000-000013260000}"/>
    <cellStyle name="Comma 3 31 3 3 2" xfId="32852" xr:uid="{00000000-0005-0000-0000-000014260000}"/>
    <cellStyle name="Comma 3 31 3 4" xfId="31337" xr:uid="{00000000-0005-0000-0000-000015260000}"/>
    <cellStyle name="Comma 3 31 4" xfId="6856" xr:uid="{00000000-0005-0000-0000-000016260000}"/>
    <cellStyle name="Comma 3 31 4 2" xfId="12343" xr:uid="{00000000-0005-0000-0000-000017260000}"/>
    <cellStyle name="Comma 3 31 4 2 2" xfId="34099" xr:uid="{00000000-0005-0000-0000-000018260000}"/>
    <cellStyle name="Comma 3 31 4 3" xfId="11106" xr:uid="{00000000-0005-0000-0000-000019260000}"/>
    <cellStyle name="Comma 3 31 4 3 2" xfId="32865" xr:uid="{00000000-0005-0000-0000-00001A260000}"/>
    <cellStyle name="Comma 3 31 4 4" xfId="31353" xr:uid="{00000000-0005-0000-0000-00001B260000}"/>
    <cellStyle name="Comma 3 31 5" xfId="7457" xr:uid="{00000000-0005-0000-0000-00001C260000}"/>
    <cellStyle name="Comma 3 31 5 2" xfId="12581" xr:uid="{00000000-0005-0000-0000-00001D260000}"/>
    <cellStyle name="Comma 3 31 5 2 2" xfId="34336" xr:uid="{00000000-0005-0000-0000-00001E260000}"/>
    <cellStyle name="Comma 3 31 5 3" xfId="11344" xr:uid="{00000000-0005-0000-0000-00001F260000}"/>
    <cellStyle name="Comma 3 31 5 3 2" xfId="33102" xr:uid="{00000000-0005-0000-0000-000020260000}"/>
    <cellStyle name="Comma 3 31 5 4" xfId="31677" xr:uid="{00000000-0005-0000-0000-000021260000}"/>
    <cellStyle name="Comma 3 31 6" xfId="7845" xr:uid="{00000000-0005-0000-0000-000022260000}"/>
    <cellStyle name="Comma 3 31 6 2" xfId="12659" xr:uid="{00000000-0005-0000-0000-000023260000}"/>
    <cellStyle name="Comma 3 31 6 2 2" xfId="34414" xr:uid="{00000000-0005-0000-0000-000024260000}"/>
    <cellStyle name="Comma 3 31 6 3" xfId="11422" xr:uid="{00000000-0005-0000-0000-000025260000}"/>
    <cellStyle name="Comma 3 31 6 3 2" xfId="33180" xr:uid="{00000000-0005-0000-0000-000026260000}"/>
    <cellStyle name="Comma 3 31 6 4" xfId="31818" xr:uid="{00000000-0005-0000-0000-000027260000}"/>
    <cellStyle name="Comma 3 31 7" xfId="8316" xr:uid="{00000000-0005-0000-0000-000028260000}"/>
    <cellStyle name="Comma 3 31 7 2" xfId="12681" xr:uid="{00000000-0005-0000-0000-000029260000}"/>
    <cellStyle name="Comma 3 31 7 2 2" xfId="34436" xr:uid="{00000000-0005-0000-0000-00002A260000}"/>
    <cellStyle name="Comma 3 31 7 3" xfId="11444" xr:uid="{00000000-0005-0000-0000-00002B260000}"/>
    <cellStyle name="Comma 3 31 7 3 2" xfId="33202" xr:uid="{00000000-0005-0000-0000-00002C260000}"/>
    <cellStyle name="Comma 3 31 7 4" xfId="31903" xr:uid="{00000000-0005-0000-0000-00002D260000}"/>
    <cellStyle name="Comma 3 31 8" xfId="11857" xr:uid="{00000000-0005-0000-0000-00002E260000}"/>
    <cellStyle name="Comma 3 31 8 2" xfId="33615" xr:uid="{00000000-0005-0000-0000-00002F260000}"/>
    <cellStyle name="Comma 3 31 9" xfId="10619" xr:uid="{00000000-0005-0000-0000-000030260000}"/>
    <cellStyle name="Comma 3 31 9 2" xfId="32380" xr:uid="{00000000-0005-0000-0000-000031260000}"/>
    <cellStyle name="Comma 3 32" xfId="3907" xr:uid="{00000000-0005-0000-0000-000032260000}"/>
    <cellStyle name="Comma 3 32 10" xfId="30876" xr:uid="{00000000-0005-0000-0000-000033260000}"/>
    <cellStyle name="Comma 3 32 2" xfId="4236" xr:uid="{00000000-0005-0000-0000-000034260000}"/>
    <cellStyle name="Comma 3 32 2 2" xfId="12153" xr:uid="{00000000-0005-0000-0000-000035260000}"/>
    <cellStyle name="Comma 3 32 2 2 2" xfId="33909" xr:uid="{00000000-0005-0000-0000-000036260000}"/>
    <cellStyle name="Comma 3 32 2 3" xfId="10915" xr:uid="{00000000-0005-0000-0000-000037260000}"/>
    <cellStyle name="Comma 3 32 2 3 2" xfId="32674" xr:uid="{00000000-0005-0000-0000-000038260000}"/>
    <cellStyle name="Comma 3 32 2 4" xfId="31118" xr:uid="{00000000-0005-0000-0000-000039260000}"/>
    <cellStyle name="Comma 3 32 3" xfId="6463" xr:uid="{00000000-0005-0000-0000-00003A260000}"/>
    <cellStyle name="Comma 3 32 3 2" xfId="12331" xr:uid="{00000000-0005-0000-0000-00003B260000}"/>
    <cellStyle name="Comma 3 32 3 2 2" xfId="34087" xr:uid="{00000000-0005-0000-0000-00003C260000}"/>
    <cellStyle name="Comma 3 32 3 3" xfId="11094" xr:uid="{00000000-0005-0000-0000-00003D260000}"/>
    <cellStyle name="Comma 3 32 3 3 2" xfId="32853" xr:uid="{00000000-0005-0000-0000-00003E260000}"/>
    <cellStyle name="Comma 3 32 3 4" xfId="31338" xr:uid="{00000000-0005-0000-0000-00003F260000}"/>
    <cellStyle name="Comma 3 32 4" xfId="6855" xr:uid="{00000000-0005-0000-0000-000040260000}"/>
    <cellStyle name="Comma 3 32 4 2" xfId="12342" xr:uid="{00000000-0005-0000-0000-000041260000}"/>
    <cellStyle name="Comma 3 32 4 2 2" xfId="34098" xr:uid="{00000000-0005-0000-0000-000042260000}"/>
    <cellStyle name="Comma 3 32 4 3" xfId="11105" xr:uid="{00000000-0005-0000-0000-000043260000}"/>
    <cellStyle name="Comma 3 32 4 3 2" xfId="32864" xr:uid="{00000000-0005-0000-0000-000044260000}"/>
    <cellStyle name="Comma 3 32 4 4" xfId="31352" xr:uid="{00000000-0005-0000-0000-000045260000}"/>
    <cellStyle name="Comma 3 32 5" xfId="7458" xr:uid="{00000000-0005-0000-0000-000046260000}"/>
    <cellStyle name="Comma 3 32 5 2" xfId="12582" xr:uid="{00000000-0005-0000-0000-000047260000}"/>
    <cellStyle name="Comma 3 32 5 2 2" xfId="34337" xr:uid="{00000000-0005-0000-0000-000048260000}"/>
    <cellStyle name="Comma 3 32 5 3" xfId="11345" xr:uid="{00000000-0005-0000-0000-000049260000}"/>
    <cellStyle name="Comma 3 32 5 3 2" xfId="33103" xr:uid="{00000000-0005-0000-0000-00004A260000}"/>
    <cellStyle name="Comma 3 32 5 4" xfId="31678" xr:uid="{00000000-0005-0000-0000-00004B260000}"/>
    <cellStyle name="Comma 3 32 6" xfId="7846" xr:uid="{00000000-0005-0000-0000-00004C260000}"/>
    <cellStyle name="Comma 3 32 6 2" xfId="12660" xr:uid="{00000000-0005-0000-0000-00004D260000}"/>
    <cellStyle name="Comma 3 32 6 2 2" xfId="34415" xr:uid="{00000000-0005-0000-0000-00004E260000}"/>
    <cellStyle name="Comma 3 32 6 3" xfId="11423" xr:uid="{00000000-0005-0000-0000-00004F260000}"/>
    <cellStyle name="Comma 3 32 6 3 2" xfId="33181" xr:uid="{00000000-0005-0000-0000-000050260000}"/>
    <cellStyle name="Comma 3 32 6 4" xfId="31819" xr:uid="{00000000-0005-0000-0000-000051260000}"/>
    <cellStyle name="Comma 3 32 7" xfId="8312" xr:uid="{00000000-0005-0000-0000-000052260000}"/>
    <cellStyle name="Comma 3 32 7 2" xfId="12680" xr:uid="{00000000-0005-0000-0000-000053260000}"/>
    <cellStyle name="Comma 3 32 7 2 2" xfId="34435" xr:uid="{00000000-0005-0000-0000-000054260000}"/>
    <cellStyle name="Comma 3 32 7 3" xfId="11443" xr:uid="{00000000-0005-0000-0000-000055260000}"/>
    <cellStyle name="Comma 3 32 7 3 2" xfId="33201" xr:uid="{00000000-0005-0000-0000-000056260000}"/>
    <cellStyle name="Comma 3 32 7 4" xfId="31902" xr:uid="{00000000-0005-0000-0000-000057260000}"/>
    <cellStyle name="Comma 3 32 8" xfId="11910" xr:uid="{00000000-0005-0000-0000-000058260000}"/>
    <cellStyle name="Comma 3 32 8 2" xfId="33667" xr:uid="{00000000-0005-0000-0000-000059260000}"/>
    <cellStyle name="Comma 3 32 9" xfId="10672" xr:uid="{00000000-0005-0000-0000-00005A260000}"/>
    <cellStyle name="Comma 3 32 9 2" xfId="32432" xr:uid="{00000000-0005-0000-0000-00005B260000}"/>
    <cellStyle name="Comma 3 33" xfId="4213" xr:uid="{00000000-0005-0000-0000-00005C260000}"/>
    <cellStyle name="Comma 3 33 2" xfId="12130" xr:uid="{00000000-0005-0000-0000-00005D260000}"/>
    <cellStyle name="Comma 3 33 2 2" xfId="33886" xr:uid="{00000000-0005-0000-0000-00005E260000}"/>
    <cellStyle name="Comma 3 33 3" xfId="10892" xr:uid="{00000000-0005-0000-0000-00005F260000}"/>
    <cellStyle name="Comma 3 33 3 2" xfId="32651" xr:uid="{00000000-0005-0000-0000-000060260000}"/>
    <cellStyle name="Comma 3 33 4" xfId="31095" xr:uid="{00000000-0005-0000-0000-000061260000}"/>
    <cellStyle name="Comma 3 34" xfId="4237" xr:uid="{00000000-0005-0000-0000-000062260000}"/>
    <cellStyle name="Comma 3 34 2" xfId="12154" xr:uid="{00000000-0005-0000-0000-000063260000}"/>
    <cellStyle name="Comma 3 34 2 2" xfId="33910" xr:uid="{00000000-0005-0000-0000-000064260000}"/>
    <cellStyle name="Comma 3 34 3" xfId="10916" xr:uid="{00000000-0005-0000-0000-000065260000}"/>
    <cellStyle name="Comma 3 34 3 2" xfId="32675" xr:uid="{00000000-0005-0000-0000-000066260000}"/>
    <cellStyle name="Comma 3 34 4" xfId="31119" xr:uid="{00000000-0005-0000-0000-000067260000}"/>
    <cellStyle name="Comma 3 35" xfId="4238" xr:uid="{00000000-0005-0000-0000-000068260000}"/>
    <cellStyle name="Comma 3 35 2" xfId="12155" xr:uid="{00000000-0005-0000-0000-000069260000}"/>
    <cellStyle name="Comma 3 35 2 2" xfId="33911" xr:uid="{00000000-0005-0000-0000-00006A260000}"/>
    <cellStyle name="Comma 3 35 3" xfId="10917" xr:uid="{00000000-0005-0000-0000-00006B260000}"/>
    <cellStyle name="Comma 3 35 3 2" xfId="32676" xr:uid="{00000000-0005-0000-0000-00006C260000}"/>
    <cellStyle name="Comma 3 35 4" xfId="31120" xr:uid="{00000000-0005-0000-0000-00006D260000}"/>
    <cellStyle name="Comma 3 36" xfId="4239" xr:uid="{00000000-0005-0000-0000-00006E260000}"/>
    <cellStyle name="Comma 3 36 2" xfId="12156" xr:uid="{00000000-0005-0000-0000-00006F260000}"/>
    <cellStyle name="Comma 3 36 2 2" xfId="33912" xr:uid="{00000000-0005-0000-0000-000070260000}"/>
    <cellStyle name="Comma 3 36 3" xfId="10918" xr:uid="{00000000-0005-0000-0000-000071260000}"/>
    <cellStyle name="Comma 3 36 3 2" xfId="32677" xr:uid="{00000000-0005-0000-0000-000072260000}"/>
    <cellStyle name="Comma 3 36 4" xfId="31121" xr:uid="{00000000-0005-0000-0000-000073260000}"/>
    <cellStyle name="Comma 3 37" xfId="4240" xr:uid="{00000000-0005-0000-0000-000074260000}"/>
    <cellStyle name="Comma 3 37 2" xfId="12157" xr:uid="{00000000-0005-0000-0000-000075260000}"/>
    <cellStyle name="Comma 3 37 2 2" xfId="33913" xr:uid="{00000000-0005-0000-0000-000076260000}"/>
    <cellStyle name="Comma 3 37 3" xfId="10919" xr:uid="{00000000-0005-0000-0000-000077260000}"/>
    <cellStyle name="Comma 3 37 3 2" xfId="32678" xr:uid="{00000000-0005-0000-0000-000078260000}"/>
    <cellStyle name="Comma 3 37 4" xfId="31122" xr:uid="{00000000-0005-0000-0000-000079260000}"/>
    <cellStyle name="Comma 3 38" xfId="4241" xr:uid="{00000000-0005-0000-0000-00007A260000}"/>
    <cellStyle name="Comma 3 38 2" xfId="12158" xr:uid="{00000000-0005-0000-0000-00007B260000}"/>
    <cellStyle name="Comma 3 38 2 2" xfId="33914" xr:uid="{00000000-0005-0000-0000-00007C260000}"/>
    <cellStyle name="Comma 3 38 3" xfId="10920" xr:uid="{00000000-0005-0000-0000-00007D260000}"/>
    <cellStyle name="Comma 3 38 3 2" xfId="32679" xr:uid="{00000000-0005-0000-0000-00007E260000}"/>
    <cellStyle name="Comma 3 38 4" xfId="31123" xr:uid="{00000000-0005-0000-0000-00007F260000}"/>
    <cellStyle name="Comma 3 39" xfId="4242" xr:uid="{00000000-0005-0000-0000-000080260000}"/>
    <cellStyle name="Comma 3 39 2" xfId="12159" xr:uid="{00000000-0005-0000-0000-000081260000}"/>
    <cellStyle name="Comma 3 39 2 2" xfId="33915" xr:uid="{00000000-0005-0000-0000-000082260000}"/>
    <cellStyle name="Comma 3 39 3" xfId="10921" xr:uid="{00000000-0005-0000-0000-000083260000}"/>
    <cellStyle name="Comma 3 39 3 2" xfId="32680" xr:uid="{00000000-0005-0000-0000-000084260000}"/>
    <cellStyle name="Comma 3 39 4" xfId="31124" xr:uid="{00000000-0005-0000-0000-000085260000}"/>
    <cellStyle name="Comma 3 4" xfId="2268" xr:uid="{00000000-0005-0000-0000-000086260000}"/>
    <cellStyle name="Comma 3 4 10" xfId="11723" xr:uid="{00000000-0005-0000-0000-000087260000}"/>
    <cellStyle name="Comma 3 4 10 2" xfId="33481" xr:uid="{00000000-0005-0000-0000-000088260000}"/>
    <cellStyle name="Comma 3 4 11" xfId="10483" xr:uid="{00000000-0005-0000-0000-000089260000}"/>
    <cellStyle name="Comma 3 4 11 2" xfId="32244" xr:uid="{00000000-0005-0000-0000-00008A260000}"/>
    <cellStyle name="Comma 3 4 12" xfId="30683"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7" xr:uid="{00000000-0005-0000-0000-00008F260000}"/>
    <cellStyle name="Comma 3 4 2 2 3" xfId="11595" xr:uid="{00000000-0005-0000-0000-000090260000}"/>
    <cellStyle name="Comma 3 4 2 2 3 2" xfId="33353" xr:uid="{00000000-0005-0000-0000-000091260000}"/>
    <cellStyle name="Comma 3 4 2 2 4" xfId="32100" xr:uid="{00000000-0005-0000-0000-000092260000}"/>
    <cellStyle name="Comma 3 4 2 3" xfId="11724" xr:uid="{00000000-0005-0000-0000-000093260000}"/>
    <cellStyle name="Comma 3 4 2 3 2" xfId="33482" xr:uid="{00000000-0005-0000-0000-000094260000}"/>
    <cellStyle name="Comma 3 4 2 4" xfId="10484" xr:uid="{00000000-0005-0000-0000-000095260000}"/>
    <cellStyle name="Comma 3 4 2 4 2" xfId="32245" xr:uid="{00000000-0005-0000-0000-000096260000}"/>
    <cellStyle name="Comma 3 4 2 5" xfId="30684" xr:uid="{00000000-0005-0000-0000-000097260000}"/>
    <cellStyle name="Comma 3 4 3" xfId="4243" xr:uid="{00000000-0005-0000-0000-000098260000}"/>
    <cellStyle name="Comma 3 4 3 2" xfId="12160" xr:uid="{00000000-0005-0000-0000-000099260000}"/>
    <cellStyle name="Comma 3 4 3 2 2" xfId="33916" xr:uid="{00000000-0005-0000-0000-00009A260000}"/>
    <cellStyle name="Comma 3 4 3 3" xfId="10922" xr:uid="{00000000-0005-0000-0000-00009B260000}"/>
    <cellStyle name="Comma 3 4 3 3 2" xfId="32681" xr:uid="{00000000-0005-0000-0000-00009C260000}"/>
    <cellStyle name="Comma 3 4 3 4" xfId="31125" xr:uid="{00000000-0005-0000-0000-00009D260000}"/>
    <cellStyle name="Comma 3 4 4" xfId="6464" xr:uid="{00000000-0005-0000-0000-00009E260000}"/>
    <cellStyle name="Comma 3 4 4 2" xfId="12332" xr:uid="{00000000-0005-0000-0000-00009F260000}"/>
    <cellStyle name="Comma 3 4 4 2 2" xfId="34088" xr:uid="{00000000-0005-0000-0000-0000A0260000}"/>
    <cellStyle name="Comma 3 4 4 3" xfId="11095" xr:uid="{00000000-0005-0000-0000-0000A1260000}"/>
    <cellStyle name="Comma 3 4 4 3 2" xfId="32854" xr:uid="{00000000-0005-0000-0000-0000A2260000}"/>
    <cellStyle name="Comma 3 4 4 4" xfId="31339" xr:uid="{00000000-0005-0000-0000-0000A3260000}"/>
    <cellStyle name="Comma 3 4 5" xfId="6850" xr:uid="{00000000-0005-0000-0000-0000A4260000}"/>
    <cellStyle name="Comma 3 4 5 2" xfId="12341" xr:uid="{00000000-0005-0000-0000-0000A5260000}"/>
    <cellStyle name="Comma 3 4 5 2 2" xfId="34097" xr:uid="{00000000-0005-0000-0000-0000A6260000}"/>
    <cellStyle name="Comma 3 4 5 3" xfId="11104" xr:uid="{00000000-0005-0000-0000-0000A7260000}"/>
    <cellStyle name="Comma 3 4 5 3 2" xfId="32863" xr:uid="{00000000-0005-0000-0000-0000A8260000}"/>
    <cellStyle name="Comma 3 4 5 4" xfId="31351" xr:uid="{00000000-0005-0000-0000-0000A9260000}"/>
    <cellStyle name="Comma 3 4 6" xfId="7459" xr:uid="{00000000-0005-0000-0000-0000AA260000}"/>
    <cellStyle name="Comma 3 4 6 2" xfId="12583" xr:uid="{00000000-0005-0000-0000-0000AB260000}"/>
    <cellStyle name="Comma 3 4 6 2 2" xfId="34338" xr:uid="{00000000-0005-0000-0000-0000AC260000}"/>
    <cellStyle name="Comma 3 4 6 3" xfId="11346" xr:uid="{00000000-0005-0000-0000-0000AD260000}"/>
    <cellStyle name="Comma 3 4 6 3 2" xfId="33104" xr:uid="{00000000-0005-0000-0000-0000AE260000}"/>
    <cellStyle name="Comma 3 4 6 4" xfId="31679" xr:uid="{00000000-0005-0000-0000-0000AF260000}"/>
    <cellStyle name="Comma 3 4 7" xfId="7848" xr:uid="{00000000-0005-0000-0000-0000B0260000}"/>
    <cellStyle name="Comma 3 4 7 2" xfId="12661" xr:uid="{00000000-0005-0000-0000-0000B1260000}"/>
    <cellStyle name="Comma 3 4 7 2 2" xfId="34416" xr:uid="{00000000-0005-0000-0000-0000B2260000}"/>
    <cellStyle name="Comma 3 4 7 3" xfId="11424" xr:uid="{00000000-0005-0000-0000-0000B3260000}"/>
    <cellStyle name="Comma 3 4 7 3 2" xfId="33182" xr:uid="{00000000-0005-0000-0000-0000B4260000}"/>
    <cellStyle name="Comma 3 4 7 4" xfId="31820" xr:uid="{00000000-0005-0000-0000-0000B5260000}"/>
    <cellStyle name="Comma 3 4 8" xfId="8310" xr:uid="{00000000-0005-0000-0000-0000B6260000}"/>
    <cellStyle name="Comma 3 4 8 2" xfId="12679" xr:uid="{00000000-0005-0000-0000-0000B7260000}"/>
    <cellStyle name="Comma 3 4 8 2 2" xfId="34434" xr:uid="{00000000-0005-0000-0000-0000B8260000}"/>
    <cellStyle name="Comma 3 4 8 3" xfId="11442" xr:uid="{00000000-0005-0000-0000-0000B9260000}"/>
    <cellStyle name="Comma 3 4 8 3 2" xfId="33200" xr:uid="{00000000-0005-0000-0000-0000BA260000}"/>
    <cellStyle name="Comma 3 4 8 4" xfId="31901"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7" xr:uid="{00000000-0005-0000-0000-0000BF260000}"/>
    <cellStyle name="Comma 3 40 3" xfId="10923" xr:uid="{00000000-0005-0000-0000-0000C0260000}"/>
    <cellStyle name="Comma 3 40 3 2" xfId="32682" xr:uid="{00000000-0005-0000-0000-0000C1260000}"/>
    <cellStyle name="Comma 3 40 4" xfId="31126" xr:uid="{00000000-0005-0000-0000-0000C2260000}"/>
    <cellStyle name="Comma 3 41" xfId="4245" xr:uid="{00000000-0005-0000-0000-0000C3260000}"/>
    <cellStyle name="Comma 3 41 2" xfId="12162" xr:uid="{00000000-0005-0000-0000-0000C4260000}"/>
    <cellStyle name="Comma 3 41 2 2" xfId="33918" xr:uid="{00000000-0005-0000-0000-0000C5260000}"/>
    <cellStyle name="Comma 3 41 3" xfId="10924" xr:uid="{00000000-0005-0000-0000-0000C6260000}"/>
    <cellStyle name="Comma 3 41 3 2" xfId="32683" xr:uid="{00000000-0005-0000-0000-0000C7260000}"/>
    <cellStyle name="Comma 3 41 4" xfId="31127" xr:uid="{00000000-0005-0000-0000-0000C8260000}"/>
    <cellStyle name="Comma 3 42" xfId="4246" xr:uid="{00000000-0005-0000-0000-0000C9260000}"/>
    <cellStyle name="Comma 3 42 2" xfId="12163" xr:uid="{00000000-0005-0000-0000-0000CA260000}"/>
    <cellStyle name="Comma 3 42 2 2" xfId="33919" xr:uid="{00000000-0005-0000-0000-0000CB260000}"/>
    <cellStyle name="Comma 3 42 3" xfId="10925" xr:uid="{00000000-0005-0000-0000-0000CC260000}"/>
    <cellStyle name="Comma 3 42 3 2" xfId="32684" xr:uid="{00000000-0005-0000-0000-0000CD260000}"/>
    <cellStyle name="Comma 3 42 4" xfId="31128" xr:uid="{00000000-0005-0000-0000-0000CE260000}"/>
    <cellStyle name="Comma 3 43" xfId="4247" xr:uid="{00000000-0005-0000-0000-0000CF260000}"/>
    <cellStyle name="Comma 3 43 2" xfId="12164" xr:uid="{00000000-0005-0000-0000-0000D0260000}"/>
    <cellStyle name="Comma 3 43 2 2" xfId="33920" xr:uid="{00000000-0005-0000-0000-0000D1260000}"/>
    <cellStyle name="Comma 3 43 3" xfId="10926" xr:uid="{00000000-0005-0000-0000-0000D2260000}"/>
    <cellStyle name="Comma 3 43 3 2" xfId="32685" xr:uid="{00000000-0005-0000-0000-0000D3260000}"/>
    <cellStyle name="Comma 3 43 4" xfId="31129" xr:uid="{00000000-0005-0000-0000-0000D4260000}"/>
    <cellStyle name="Comma 3 44" xfId="4248" xr:uid="{00000000-0005-0000-0000-0000D5260000}"/>
    <cellStyle name="Comma 3 44 2" xfId="12165" xr:uid="{00000000-0005-0000-0000-0000D6260000}"/>
    <cellStyle name="Comma 3 44 2 2" xfId="33921" xr:uid="{00000000-0005-0000-0000-0000D7260000}"/>
    <cellStyle name="Comma 3 44 3" xfId="10927" xr:uid="{00000000-0005-0000-0000-0000D8260000}"/>
    <cellStyle name="Comma 3 44 3 2" xfId="32686" xr:uid="{00000000-0005-0000-0000-0000D9260000}"/>
    <cellStyle name="Comma 3 44 4" xfId="31130" xr:uid="{00000000-0005-0000-0000-0000DA260000}"/>
    <cellStyle name="Comma 3 45" xfId="4249" xr:uid="{00000000-0005-0000-0000-0000DB260000}"/>
    <cellStyle name="Comma 3 45 2" xfId="12166" xr:uid="{00000000-0005-0000-0000-0000DC260000}"/>
    <cellStyle name="Comma 3 45 2 2" xfId="33922" xr:uid="{00000000-0005-0000-0000-0000DD260000}"/>
    <cellStyle name="Comma 3 45 3" xfId="10928" xr:uid="{00000000-0005-0000-0000-0000DE260000}"/>
    <cellStyle name="Comma 3 45 3 2" xfId="32687" xr:uid="{00000000-0005-0000-0000-0000DF260000}"/>
    <cellStyle name="Comma 3 45 4" xfId="31131" xr:uid="{00000000-0005-0000-0000-0000E0260000}"/>
    <cellStyle name="Comma 3 46" xfId="4250" xr:uid="{00000000-0005-0000-0000-0000E1260000}"/>
    <cellStyle name="Comma 3 46 2" xfId="12167" xr:uid="{00000000-0005-0000-0000-0000E2260000}"/>
    <cellStyle name="Comma 3 46 2 2" xfId="33923" xr:uid="{00000000-0005-0000-0000-0000E3260000}"/>
    <cellStyle name="Comma 3 46 3" xfId="10929" xr:uid="{00000000-0005-0000-0000-0000E4260000}"/>
    <cellStyle name="Comma 3 46 3 2" xfId="32688" xr:uid="{00000000-0005-0000-0000-0000E5260000}"/>
    <cellStyle name="Comma 3 46 4" xfId="31132" xr:uid="{00000000-0005-0000-0000-0000E6260000}"/>
    <cellStyle name="Comma 3 47" xfId="4251" xr:uid="{00000000-0005-0000-0000-0000E7260000}"/>
    <cellStyle name="Comma 3 47 2" xfId="12168" xr:uid="{00000000-0005-0000-0000-0000E8260000}"/>
    <cellStyle name="Comma 3 47 2 2" xfId="33924" xr:uid="{00000000-0005-0000-0000-0000E9260000}"/>
    <cellStyle name="Comma 3 47 3" xfId="10930" xr:uid="{00000000-0005-0000-0000-0000EA260000}"/>
    <cellStyle name="Comma 3 47 3 2" xfId="32689" xr:uid="{00000000-0005-0000-0000-0000EB260000}"/>
    <cellStyle name="Comma 3 47 4" xfId="31133" xr:uid="{00000000-0005-0000-0000-0000EC260000}"/>
    <cellStyle name="Comma 3 48" xfId="4252" xr:uid="{00000000-0005-0000-0000-0000ED260000}"/>
    <cellStyle name="Comma 3 48 2" xfId="12169" xr:uid="{00000000-0005-0000-0000-0000EE260000}"/>
    <cellStyle name="Comma 3 48 2 2" xfId="33925" xr:uid="{00000000-0005-0000-0000-0000EF260000}"/>
    <cellStyle name="Comma 3 48 3" xfId="10931" xr:uid="{00000000-0005-0000-0000-0000F0260000}"/>
    <cellStyle name="Comma 3 48 3 2" xfId="32690" xr:uid="{00000000-0005-0000-0000-0000F1260000}"/>
    <cellStyle name="Comma 3 48 4" xfId="31134" xr:uid="{00000000-0005-0000-0000-0000F2260000}"/>
    <cellStyle name="Comma 3 49" xfId="4253" xr:uid="{00000000-0005-0000-0000-0000F3260000}"/>
    <cellStyle name="Comma 3 49 2" xfId="12170" xr:uid="{00000000-0005-0000-0000-0000F4260000}"/>
    <cellStyle name="Comma 3 49 2 2" xfId="33926" xr:uid="{00000000-0005-0000-0000-0000F5260000}"/>
    <cellStyle name="Comma 3 49 3" xfId="10932" xr:uid="{00000000-0005-0000-0000-0000F6260000}"/>
    <cellStyle name="Comma 3 49 3 2" xfId="32691" xr:uid="{00000000-0005-0000-0000-0000F7260000}"/>
    <cellStyle name="Comma 3 49 4" xfId="31135"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6" xr:uid="{00000000-0005-0000-0000-0000FC260000}"/>
    <cellStyle name="Comma 3 5 2 3" xfId="10620" xr:uid="{00000000-0005-0000-0000-0000FD260000}"/>
    <cellStyle name="Comma 3 5 2 3 2" xfId="32381" xr:uid="{00000000-0005-0000-0000-0000FE260000}"/>
    <cellStyle name="Comma 3 5 2 4" xfId="30824" xr:uid="{00000000-0005-0000-0000-0000FF260000}"/>
    <cellStyle name="Comma 3 5 3" xfId="3910" xr:uid="{00000000-0005-0000-0000-000000270000}"/>
    <cellStyle name="Comma 3 5 3 2" xfId="11913" xr:uid="{00000000-0005-0000-0000-000001270000}"/>
    <cellStyle name="Comma 3 5 3 2 2" xfId="33670" xr:uid="{00000000-0005-0000-0000-000002270000}"/>
    <cellStyle name="Comma 3 5 3 3" xfId="10675" xr:uid="{00000000-0005-0000-0000-000003270000}"/>
    <cellStyle name="Comma 3 5 3 3 2" xfId="32435" xr:uid="{00000000-0005-0000-0000-000004270000}"/>
    <cellStyle name="Comma 3 5 3 4" xfId="30879" xr:uid="{00000000-0005-0000-0000-000005270000}"/>
    <cellStyle name="Comma 3 5 4" xfId="10049" xr:uid="{00000000-0005-0000-0000-000006270000}"/>
    <cellStyle name="Comma 3 5 4 2" xfId="12833" xr:uid="{00000000-0005-0000-0000-000007270000}"/>
    <cellStyle name="Comma 3 5 4 2 2" xfId="34588" xr:uid="{00000000-0005-0000-0000-000008270000}"/>
    <cellStyle name="Comma 3 5 4 3" xfId="11596" xr:uid="{00000000-0005-0000-0000-000009270000}"/>
    <cellStyle name="Comma 3 5 4 3 2" xfId="33354" xr:uid="{00000000-0005-0000-0000-00000A270000}"/>
    <cellStyle name="Comma 3 5 4 4" xfId="32101" xr:uid="{00000000-0005-0000-0000-00000B270000}"/>
    <cellStyle name="Comma 3 5 5" xfId="11725" xr:uid="{00000000-0005-0000-0000-00000C270000}"/>
    <cellStyle name="Comma 3 5 5 2" xfId="33483" xr:uid="{00000000-0005-0000-0000-00000D270000}"/>
    <cellStyle name="Comma 3 5 6" xfId="10485" xr:uid="{00000000-0005-0000-0000-00000E270000}"/>
    <cellStyle name="Comma 3 5 6 2" xfId="32246" xr:uid="{00000000-0005-0000-0000-00000F270000}"/>
    <cellStyle name="Comma 3 5 7" xfId="30685" xr:uid="{00000000-0005-0000-0000-000010270000}"/>
    <cellStyle name="Comma 3 50" xfId="4254" xr:uid="{00000000-0005-0000-0000-000011270000}"/>
    <cellStyle name="Comma 3 50 2" xfId="12171" xr:uid="{00000000-0005-0000-0000-000012270000}"/>
    <cellStyle name="Comma 3 50 2 2" xfId="33927" xr:uid="{00000000-0005-0000-0000-000013270000}"/>
    <cellStyle name="Comma 3 50 3" xfId="10933" xr:uid="{00000000-0005-0000-0000-000014270000}"/>
    <cellStyle name="Comma 3 50 3 2" xfId="32692" xr:uid="{00000000-0005-0000-0000-000015270000}"/>
    <cellStyle name="Comma 3 50 4" xfId="31136" xr:uid="{00000000-0005-0000-0000-000016270000}"/>
    <cellStyle name="Comma 3 51" xfId="4255" xr:uid="{00000000-0005-0000-0000-000017270000}"/>
    <cellStyle name="Comma 3 51 2" xfId="12172" xr:uid="{00000000-0005-0000-0000-000018270000}"/>
    <cellStyle name="Comma 3 51 2 2" xfId="33928" xr:uid="{00000000-0005-0000-0000-000019270000}"/>
    <cellStyle name="Comma 3 51 3" xfId="10934" xr:uid="{00000000-0005-0000-0000-00001A270000}"/>
    <cellStyle name="Comma 3 51 3 2" xfId="32693" xr:uid="{00000000-0005-0000-0000-00001B270000}"/>
    <cellStyle name="Comma 3 51 4" xfId="31137" xr:uid="{00000000-0005-0000-0000-00001C270000}"/>
    <cellStyle name="Comma 3 52" xfId="4256" xr:uid="{00000000-0005-0000-0000-00001D270000}"/>
    <cellStyle name="Comma 3 52 2" xfId="12173" xr:uid="{00000000-0005-0000-0000-00001E270000}"/>
    <cellStyle name="Comma 3 52 2 2" xfId="33929" xr:uid="{00000000-0005-0000-0000-00001F270000}"/>
    <cellStyle name="Comma 3 52 3" xfId="10935" xr:uid="{00000000-0005-0000-0000-000020270000}"/>
    <cellStyle name="Comma 3 52 3 2" xfId="32694" xr:uid="{00000000-0005-0000-0000-000021270000}"/>
    <cellStyle name="Comma 3 52 4" xfId="31138" xr:uid="{00000000-0005-0000-0000-000022270000}"/>
    <cellStyle name="Comma 3 53" xfId="4257" xr:uid="{00000000-0005-0000-0000-000023270000}"/>
    <cellStyle name="Comma 3 53 2" xfId="12174" xr:uid="{00000000-0005-0000-0000-000024270000}"/>
    <cellStyle name="Comma 3 53 2 2" xfId="33930" xr:uid="{00000000-0005-0000-0000-000025270000}"/>
    <cellStyle name="Comma 3 53 3" xfId="10936" xr:uid="{00000000-0005-0000-0000-000026270000}"/>
    <cellStyle name="Comma 3 53 3 2" xfId="32695" xr:uid="{00000000-0005-0000-0000-000027270000}"/>
    <cellStyle name="Comma 3 53 4" xfId="31139" xr:uid="{00000000-0005-0000-0000-000028270000}"/>
    <cellStyle name="Comma 3 54" xfId="4258" xr:uid="{00000000-0005-0000-0000-000029270000}"/>
    <cellStyle name="Comma 3 54 2" xfId="12175" xr:uid="{00000000-0005-0000-0000-00002A270000}"/>
    <cellStyle name="Comma 3 54 2 2" xfId="33931" xr:uid="{00000000-0005-0000-0000-00002B270000}"/>
    <cellStyle name="Comma 3 54 3" xfId="10937" xr:uid="{00000000-0005-0000-0000-00002C270000}"/>
    <cellStyle name="Comma 3 54 3 2" xfId="32696" xr:uid="{00000000-0005-0000-0000-00002D270000}"/>
    <cellStyle name="Comma 3 54 4" xfId="31140" xr:uid="{00000000-0005-0000-0000-00002E270000}"/>
    <cellStyle name="Comma 3 55" xfId="4259" xr:uid="{00000000-0005-0000-0000-00002F270000}"/>
    <cellStyle name="Comma 3 55 2" xfId="12176" xr:uid="{00000000-0005-0000-0000-000030270000}"/>
    <cellStyle name="Comma 3 55 2 2" xfId="33932" xr:uid="{00000000-0005-0000-0000-000031270000}"/>
    <cellStyle name="Comma 3 55 3" xfId="10938" xr:uid="{00000000-0005-0000-0000-000032270000}"/>
    <cellStyle name="Comma 3 55 3 2" xfId="32697" xr:uid="{00000000-0005-0000-0000-000033270000}"/>
    <cellStyle name="Comma 3 55 4" xfId="31141" xr:uid="{00000000-0005-0000-0000-000034270000}"/>
    <cellStyle name="Comma 3 56" xfId="4260" xr:uid="{00000000-0005-0000-0000-000035270000}"/>
    <cellStyle name="Comma 3 56 2" xfId="12177" xr:uid="{00000000-0005-0000-0000-000036270000}"/>
    <cellStyle name="Comma 3 56 2 2" xfId="33933" xr:uid="{00000000-0005-0000-0000-000037270000}"/>
    <cellStyle name="Comma 3 56 3" xfId="10939" xr:uid="{00000000-0005-0000-0000-000038270000}"/>
    <cellStyle name="Comma 3 56 3 2" xfId="32698" xr:uid="{00000000-0005-0000-0000-000039270000}"/>
    <cellStyle name="Comma 3 56 4" xfId="31142" xr:uid="{00000000-0005-0000-0000-00003A270000}"/>
    <cellStyle name="Comma 3 57" xfId="4261" xr:uid="{00000000-0005-0000-0000-00003B270000}"/>
    <cellStyle name="Comma 3 57 2" xfId="12178" xr:uid="{00000000-0005-0000-0000-00003C270000}"/>
    <cellStyle name="Comma 3 57 2 2" xfId="33934" xr:uid="{00000000-0005-0000-0000-00003D270000}"/>
    <cellStyle name="Comma 3 57 3" xfId="10940" xr:uid="{00000000-0005-0000-0000-00003E270000}"/>
    <cellStyle name="Comma 3 57 3 2" xfId="32699" xr:uid="{00000000-0005-0000-0000-00003F270000}"/>
    <cellStyle name="Comma 3 57 4" xfId="31143" xr:uid="{00000000-0005-0000-0000-000040270000}"/>
    <cellStyle name="Comma 3 58" xfId="4262" xr:uid="{00000000-0005-0000-0000-000041270000}"/>
    <cellStyle name="Comma 3 58 2" xfId="12179" xr:uid="{00000000-0005-0000-0000-000042270000}"/>
    <cellStyle name="Comma 3 58 2 2" xfId="33935" xr:uid="{00000000-0005-0000-0000-000043270000}"/>
    <cellStyle name="Comma 3 58 3" xfId="10941" xr:uid="{00000000-0005-0000-0000-000044270000}"/>
    <cellStyle name="Comma 3 58 3 2" xfId="32700" xr:uid="{00000000-0005-0000-0000-000045270000}"/>
    <cellStyle name="Comma 3 58 4" xfId="31144" xr:uid="{00000000-0005-0000-0000-000046270000}"/>
    <cellStyle name="Comma 3 59" xfId="4263" xr:uid="{00000000-0005-0000-0000-000047270000}"/>
    <cellStyle name="Comma 3 59 2" xfId="12180" xr:uid="{00000000-0005-0000-0000-000048270000}"/>
    <cellStyle name="Comma 3 59 2 2" xfId="33936" xr:uid="{00000000-0005-0000-0000-000049270000}"/>
    <cellStyle name="Comma 3 59 3" xfId="10942" xr:uid="{00000000-0005-0000-0000-00004A270000}"/>
    <cellStyle name="Comma 3 59 3 2" xfId="32701" xr:uid="{00000000-0005-0000-0000-00004B270000}"/>
    <cellStyle name="Comma 3 59 4" xfId="31145"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7" xr:uid="{00000000-0005-0000-0000-000050270000}"/>
    <cellStyle name="Comma 3 6 2 3" xfId="10621" xr:uid="{00000000-0005-0000-0000-000051270000}"/>
    <cellStyle name="Comma 3 6 2 3 2" xfId="32382" xr:uid="{00000000-0005-0000-0000-000052270000}"/>
    <cellStyle name="Comma 3 6 2 4" xfId="30825" xr:uid="{00000000-0005-0000-0000-000053270000}"/>
    <cellStyle name="Comma 3 6 3" xfId="3911" xr:uid="{00000000-0005-0000-0000-000054270000}"/>
    <cellStyle name="Comma 3 6 3 2" xfId="11914" xr:uid="{00000000-0005-0000-0000-000055270000}"/>
    <cellStyle name="Comma 3 6 3 2 2" xfId="33671" xr:uid="{00000000-0005-0000-0000-000056270000}"/>
    <cellStyle name="Comma 3 6 3 3" xfId="10676" xr:uid="{00000000-0005-0000-0000-000057270000}"/>
    <cellStyle name="Comma 3 6 3 3 2" xfId="32436" xr:uid="{00000000-0005-0000-0000-000058270000}"/>
    <cellStyle name="Comma 3 6 3 4" xfId="30880" xr:uid="{00000000-0005-0000-0000-000059270000}"/>
    <cellStyle name="Comma 3 6 4" xfId="10050" xr:uid="{00000000-0005-0000-0000-00005A270000}"/>
    <cellStyle name="Comma 3 6 4 2" xfId="12834" xr:uid="{00000000-0005-0000-0000-00005B270000}"/>
    <cellStyle name="Comma 3 6 4 2 2" xfId="34589" xr:uid="{00000000-0005-0000-0000-00005C270000}"/>
    <cellStyle name="Comma 3 6 4 3" xfId="11597" xr:uid="{00000000-0005-0000-0000-00005D270000}"/>
    <cellStyle name="Comma 3 6 4 3 2" xfId="33355" xr:uid="{00000000-0005-0000-0000-00005E270000}"/>
    <cellStyle name="Comma 3 6 4 4" xfId="32102" xr:uid="{00000000-0005-0000-0000-00005F270000}"/>
    <cellStyle name="Comma 3 6 5" xfId="11726" xr:uid="{00000000-0005-0000-0000-000060270000}"/>
    <cellStyle name="Comma 3 6 5 2" xfId="33484" xr:uid="{00000000-0005-0000-0000-000061270000}"/>
    <cellStyle name="Comma 3 6 6" xfId="10486" xr:uid="{00000000-0005-0000-0000-000062270000}"/>
    <cellStyle name="Comma 3 6 6 2" xfId="32247" xr:uid="{00000000-0005-0000-0000-000063270000}"/>
    <cellStyle name="Comma 3 6 7" xfId="30686" xr:uid="{00000000-0005-0000-0000-000064270000}"/>
    <cellStyle name="Comma 3 60" xfId="4264" xr:uid="{00000000-0005-0000-0000-000065270000}"/>
    <cellStyle name="Comma 3 60 2" xfId="12181" xr:uid="{00000000-0005-0000-0000-000066270000}"/>
    <cellStyle name="Comma 3 60 2 2" xfId="33937" xr:uid="{00000000-0005-0000-0000-000067270000}"/>
    <cellStyle name="Comma 3 60 3" xfId="10943" xr:uid="{00000000-0005-0000-0000-000068270000}"/>
    <cellStyle name="Comma 3 60 3 2" xfId="32702" xr:uid="{00000000-0005-0000-0000-000069270000}"/>
    <cellStyle name="Comma 3 60 4" xfId="31146" xr:uid="{00000000-0005-0000-0000-00006A270000}"/>
    <cellStyle name="Comma 3 61" xfId="4265" xr:uid="{00000000-0005-0000-0000-00006B270000}"/>
    <cellStyle name="Comma 3 61 2" xfId="12182" xr:uid="{00000000-0005-0000-0000-00006C270000}"/>
    <cellStyle name="Comma 3 61 2 2" xfId="33938" xr:uid="{00000000-0005-0000-0000-00006D270000}"/>
    <cellStyle name="Comma 3 61 3" xfId="10944" xr:uid="{00000000-0005-0000-0000-00006E270000}"/>
    <cellStyle name="Comma 3 61 3 2" xfId="32703" xr:uid="{00000000-0005-0000-0000-00006F270000}"/>
    <cellStyle name="Comma 3 61 4" xfId="31147" xr:uid="{00000000-0005-0000-0000-000070270000}"/>
    <cellStyle name="Comma 3 62" xfId="4266" xr:uid="{00000000-0005-0000-0000-000071270000}"/>
    <cellStyle name="Comma 3 62 2" xfId="12183" xr:uid="{00000000-0005-0000-0000-000072270000}"/>
    <cellStyle name="Comma 3 62 2 2" xfId="33939" xr:uid="{00000000-0005-0000-0000-000073270000}"/>
    <cellStyle name="Comma 3 62 3" xfId="10945" xr:uid="{00000000-0005-0000-0000-000074270000}"/>
    <cellStyle name="Comma 3 62 3 2" xfId="32704" xr:uid="{00000000-0005-0000-0000-000075270000}"/>
    <cellStyle name="Comma 3 62 4" xfId="31148" xr:uid="{00000000-0005-0000-0000-000076270000}"/>
    <cellStyle name="Comma 3 63" xfId="4267" xr:uid="{00000000-0005-0000-0000-000077270000}"/>
    <cellStyle name="Comma 3 63 2" xfId="12184" xr:uid="{00000000-0005-0000-0000-000078270000}"/>
    <cellStyle name="Comma 3 63 2 2" xfId="33940" xr:uid="{00000000-0005-0000-0000-000079270000}"/>
    <cellStyle name="Comma 3 63 3" xfId="10946" xr:uid="{00000000-0005-0000-0000-00007A270000}"/>
    <cellStyle name="Comma 3 63 3 2" xfId="32705" xr:uid="{00000000-0005-0000-0000-00007B270000}"/>
    <cellStyle name="Comma 3 63 4" xfId="31149" xr:uid="{00000000-0005-0000-0000-00007C270000}"/>
    <cellStyle name="Comma 3 64" xfId="4268" xr:uid="{00000000-0005-0000-0000-00007D270000}"/>
    <cellStyle name="Comma 3 64 2" xfId="12185" xr:uid="{00000000-0005-0000-0000-00007E270000}"/>
    <cellStyle name="Comma 3 64 2 2" xfId="33941" xr:uid="{00000000-0005-0000-0000-00007F270000}"/>
    <cellStyle name="Comma 3 64 3" xfId="10947" xr:uid="{00000000-0005-0000-0000-000080270000}"/>
    <cellStyle name="Comma 3 64 3 2" xfId="32706" xr:uid="{00000000-0005-0000-0000-000081270000}"/>
    <cellStyle name="Comma 3 64 4" xfId="31150" xr:uid="{00000000-0005-0000-0000-000082270000}"/>
    <cellStyle name="Comma 3 65" xfId="4269" xr:uid="{00000000-0005-0000-0000-000083270000}"/>
    <cellStyle name="Comma 3 65 2" xfId="12186" xr:uid="{00000000-0005-0000-0000-000084270000}"/>
    <cellStyle name="Comma 3 65 2 2" xfId="33942" xr:uid="{00000000-0005-0000-0000-000085270000}"/>
    <cellStyle name="Comma 3 65 3" xfId="10948" xr:uid="{00000000-0005-0000-0000-000086270000}"/>
    <cellStyle name="Comma 3 65 3 2" xfId="32707" xr:uid="{00000000-0005-0000-0000-000087270000}"/>
    <cellStyle name="Comma 3 65 4" xfId="31151" xr:uid="{00000000-0005-0000-0000-000088270000}"/>
    <cellStyle name="Comma 3 66" xfId="4270" xr:uid="{00000000-0005-0000-0000-000089270000}"/>
    <cellStyle name="Comma 3 66 2" xfId="12187" xr:uid="{00000000-0005-0000-0000-00008A270000}"/>
    <cellStyle name="Comma 3 66 2 2" xfId="33943" xr:uid="{00000000-0005-0000-0000-00008B270000}"/>
    <cellStyle name="Comma 3 66 3" xfId="10949" xr:uid="{00000000-0005-0000-0000-00008C270000}"/>
    <cellStyle name="Comma 3 66 3 2" xfId="32708" xr:uid="{00000000-0005-0000-0000-00008D270000}"/>
    <cellStyle name="Comma 3 66 4" xfId="31152" xr:uid="{00000000-0005-0000-0000-00008E270000}"/>
    <cellStyle name="Comma 3 67" xfId="4271" xr:uid="{00000000-0005-0000-0000-00008F270000}"/>
    <cellStyle name="Comma 3 67 2" xfId="12188" xr:uid="{00000000-0005-0000-0000-000090270000}"/>
    <cellStyle name="Comma 3 67 2 2" xfId="33944" xr:uid="{00000000-0005-0000-0000-000091270000}"/>
    <cellStyle name="Comma 3 67 3" xfId="10950" xr:uid="{00000000-0005-0000-0000-000092270000}"/>
    <cellStyle name="Comma 3 67 3 2" xfId="32709" xr:uid="{00000000-0005-0000-0000-000093270000}"/>
    <cellStyle name="Comma 3 67 4" xfId="31153" xr:uid="{00000000-0005-0000-0000-000094270000}"/>
    <cellStyle name="Comma 3 68" xfId="4272" xr:uid="{00000000-0005-0000-0000-000095270000}"/>
    <cellStyle name="Comma 3 68 2" xfId="12189" xr:uid="{00000000-0005-0000-0000-000096270000}"/>
    <cellStyle name="Comma 3 68 2 2" xfId="33945" xr:uid="{00000000-0005-0000-0000-000097270000}"/>
    <cellStyle name="Comma 3 68 3" xfId="10951" xr:uid="{00000000-0005-0000-0000-000098270000}"/>
    <cellStyle name="Comma 3 68 3 2" xfId="32710" xr:uid="{00000000-0005-0000-0000-000099270000}"/>
    <cellStyle name="Comma 3 68 4" xfId="31154" xr:uid="{00000000-0005-0000-0000-00009A270000}"/>
    <cellStyle name="Comma 3 69" xfId="4273" xr:uid="{00000000-0005-0000-0000-00009B270000}"/>
    <cellStyle name="Comma 3 69 2" xfId="12190" xr:uid="{00000000-0005-0000-0000-00009C270000}"/>
    <cellStyle name="Comma 3 69 2 2" xfId="33946" xr:uid="{00000000-0005-0000-0000-00009D270000}"/>
    <cellStyle name="Comma 3 69 3" xfId="10952" xr:uid="{00000000-0005-0000-0000-00009E270000}"/>
    <cellStyle name="Comma 3 69 3 2" xfId="32711" xr:uid="{00000000-0005-0000-0000-00009F270000}"/>
    <cellStyle name="Comma 3 69 4" xfId="31155"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8" xr:uid="{00000000-0005-0000-0000-0000A4270000}"/>
    <cellStyle name="Comma 3 7 2 3" xfId="10622" xr:uid="{00000000-0005-0000-0000-0000A5270000}"/>
    <cellStyle name="Comma 3 7 2 3 2" xfId="32383" xr:uid="{00000000-0005-0000-0000-0000A6270000}"/>
    <cellStyle name="Comma 3 7 2 4" xfId="30826" xr:uid="{00000000-0005-0000-0000-0000A7270000}"/>
    <cellStyle name="Comma 3 7 3" xfId="3912" xr:uid="{00000000-0005-0000-0000-0000A8270000}"/>
    <cellStyle name="Comma 3 7 3 2" xfId="11915" xr:uid="{00000000-0005-0000-0000-0000A9270000}"/>
    <cellStyle name="Comma 3 7 3 2 2" xfId="33672" xr:uid="{00000000-0005-0000-0000-0000AA270000}"/>
    <cellStyle name="Comma 3 7 3 3" xfId="10677" xr:uid="{00000000-0005-0000-0000-0000AB270000}"/>
    <cellStyle name="Comma 3 7 3 3 2" xfId="32437" xr:uid="{00000000-0005-0000-0000-0000AC270000}"/>
    <cellStyle name="Comma 3 7 3 4" xfId="30881" xr:uid="{00000000-0005-0000-0000-0000AD270000}"/>
    <cellStyle name="Comma 3 7 4" xfId="10051" xr:uid="{00000000-0005-0000-0000-0000AE270000}"/>
    <cellStyle name="Comma 3 7 4 2" xfId="12835" xr:uid="{00000000-0005-0000-0000-0000AF270000}"/>
    <cellStyle name="Comma 3 7 4 2 2" xfId="34590" xr:uid="{00000000-0005-0000-0000-0000B0270000}"/>
    <cellStyle name="Comma 3 7 4 3" xfId="11598" xr:uid="{00000000-0005-0000-0000-0000B1270000}"/>
    <cellStyle name="Comma 3 7 4 3 2" xfId="33356" xr:uid="{00000000-0005-0000-0000-0000B2270000}"/>
    <cellStyle name="Comma 3 7 4 4" xfId="32103" xr:uid="{00000000-0005-0000-0000-0000B3270000}"/>
    <cellStyle name="Comma 3 7 5" xfId="11727" xr:uid="{00000000-0005-0000-0000-0000B4270000}"/>
    <cellStyle name="Comma 3 7 5 2" xfId="33485" xr:uid="{00000000-0005-0000-0000-0000B5270000}"/>
    <cellStyle name="Comma 3 7 6" xfId="10487" xr:uid="{00000000-0005-0000-0000-0000B6270000}"/>
    <cellStyle name="Comma 3 7 6 2" xfId="32248" xr:uid="{00000000-0005-0000-0000-0000B7270000}"/>
    <cellStyle name="Comma 3 7 7" xfId="30687" xr:uid="{00000000-0005-0000-0000-0000B8270000}"/>
    <cellStyle name="Comma 3 70" xfId="4274" xr:uid="{00000000-0005-0000-0000-0000B9270000}"/>
    <cellStyle name="Comma 3 70 2" xfId="12191" xr:uid="{00000000-0005-0000-0000-0000BA270000}"/>
    <cellStyle name="Comma 3 70 2 2" xfId="33947" xr:uid="{00000000-0005-0000-0000-0000BB270000}"/>
    <cellStyle name="Comma 3 70 3" xfId="10953" xr:uid="{00000000-0005-0000-0000-0000BC270000}"/>
    <cellStyle name="Comma 3 70 3 2" xfId="32712" xr:uid="{00000000-0005-0000-0000-0000BD270000}"/>
    <cellStyle name="Comma 3 70 4" xfId="31156" xr:uid="{00000000-0005-0000-0000-0000BE270000}"/>
    <cellStyle name="Comma 3 71" xfId="4275" xr:uid="{00000000-0005-0000-0000-0000BF270000}"/>
    <cellStyle name="Comma 3 71 2" xfId="12192" xr:uid="{00000000-0005-0000-0000-0000C0270000}"/>
    <cellStyle name="Comma 3 71 2 2" xfId="33948" xr:uid="{00000000-0005-0000-0000-0000C1270000}"/>
    <cellStyle name="Comma 3 71 3" xfId="10954" xr:uid="{00000000-0005-0000-0000-0000C2270000}"/>
    <cellStyle name="Comma 3 71 3 2" xfId="32713" xr:uid="{00000000-0005-0000-0000-0000C3270000}"/>
    <cellStyle name="Comma 3 71 4" xfId="31157" xr:uid="{00000000-0005-0000-0000-0000C4270000}"/>
    <cellStyle name="Comma 3 72" xfId="4276" xr:uid="{00000000-0005-0000-0000-0000C5270000}"/>
    <cellStyle name="Comma 3 72 2" xfId="12193" xr:uid="{00000000-0005-0000-0000-0000C6270000}"/>
    <cellStyle name="Comma 3 72 2 2" xfId="33949" xr:uid="{00000000-0005-0000-0000-0000C7270000}"/>
    <cellStyle name="Comma 3 72 3" xfId="10955" xr:uid="{00000000-0005-0000-0000-0000C8270000}"/>
    <cellStyle name="Comma 3 72 3 2" xfId="32714" xr:uid="{00000000-0005-0000-0000-0000C9270000}"/>
    <cellStyle name="Comma 3 72 4" xfId="31158" xr:uid="{00000000-0005-0000-0000-0000CA270000}"/>
    <cellStyle name="Comma 3 73" xfId="4277" xr:uid="{00000000-0005-0000-0000-0000CB270000}"/>
    <cellStyle name="Comma 3 73 2" xfId="12194" xr:uid="{00000000-0005-0000-0000-0000CC270000}"/>
    <cellStyle name="Comma 3 73 2 2" xfId="33950" xr:uid="{00000000-0005-0000-0000-0000CD270000}"/>
    <cellStyle name="Comma 3 73 3" xfId="10956" xr:uid="{00000000-0005-0000-0000-0000CE270000}"/>
    <cellStyle name="Comma 3 73 3 2" xfId="32715" xr:uid="{00000000-0005-0000-0000-0000CF270000}"/>
    <cellStyle name="Comma 3 73 4" xfId="31159" xr:uid="{00000000-0005-0000-0000-0000D0270000}"/>
    <cellStyle name="Comma 3 74" xfId="4278" xr:uid="{00000000-0005-0000-0000-0000D1270000}"/>
    <cellStyle name="Comma 3 74 2" xfId="12195" xr:uid="{00000000-0005-0000-0000-0000D2270000}"/>
    <cellStyle name="Comma 3 74 2 2" xfId="33951" xr:uid="{00000000-0005-0000-0000-0000D3270000}"/>
    <cellStyle name="Comma 3 74 3" xfId="10957" xr:uid="{00000000-0005-0000-0000-0000D4270000}"/>
    <cellStyle name="Comma 3 74 3 2" xfId="32716" xr:uid="{00000000-0005-0000-0000-0000D5270000}"/>
    <cellStyle name="Comma 3 74 4" xfId="31160" xr:uid="{00000000-0005-0000-0000-0000D6270000}"/>
    <cellStyle name="Comma 3 75" xfId="4279" xr:uid="{00000000-0005-0000-0000-0000D7270000}"/>
    <cellStyle name="Comma 3 75 2" xfId="12196" xr:uid="{00000000-0005-0000-0000-0000D8270000}"/>
    <cellStyle name="Comma 3 75 2 2" xfId="33952" xr:uid="{00000000-0005-0000-0000-0000D9270000}"/>
    <cellStyle name="Comma 3 75 3" xfId="10958" xr:uid="{00000000-0005-0000-0000-0000DA270000}"/>
    <cellStyle name="Comma 3 75 3 2" xfId="32717" xr:uid="{00000000-0005-0000-0000-0000DB270000}"/>
    <cellStyle name="Comma 3 75 4" xfId="31161" xr:uid="{00000000-0005-0000-0000-0000DC270000}"/>
    <cellStyle name="Comma 3 76" xfId="4280" xr:uid="{00000000-0005-0000-0000-0000DD270000}"/>
    <cellStyle name="Comma 3 76 2" xfId="12197" xr:uid="{00000000-0005-0000-0000-0000DE270000}"/>
    <cellStyle name="Comma 3 76 2 2" xfId="33953" xr:uid="{00000000-0005-0000-0000-0000DF270000}"/>
    <cellStyle name="Comma 3 76 3" xfId="10959" xr:uid="{00000000-0005-0000-0000-0000E0270000}"/>
    <cellStyle name="Comma 3 76 3 2" xfId="32718" xr:uid="{00000000-0005-0000-0000-0000E1270000}"/>
    <cellStyle name="Comma 3 76 4" xfId="31162" xr:uid="{00000000-0005-0000-0000-0000E2270000}"/>
    <cellStyle name="Comma 3 77" xfId="4281" xr:uid="{00000000-0005-0000-0000-0000E3270000}"/>
    <cellStyle name="Comma 3 77 2" xfId="12198" xr:uid="{00000000-0005-0000-0000-0000E4270000}"/>
    <cellStyle name="Comma 3 77 2 2" xfId="33954" xr:uid="{00000000-0005-0000-0000-0000E5270000}"/>
    <cellStyle name="Comma 3 77 3" xfId="10960" xr:uid="{00000000-0005-0000-0000-0000E6270000}"/>
    <cellStyle name="Comma 3 77 3 2" xfId="32719" xr:uid="{00000000-0005-0000-0000-0000E7270000}"/>
    <cellStyle name="Comma 3 77 4" xfId="31163" xr:uid="{00000000-0005-0000-0000-0000E8270000}"/>
    <cellStyle name="Comma 3 78" xfId="4282" xr:uid="{00000000-0005-0000-0000-0000E9270000}"/>
    <cellStyle name="Comma 3 78 2" xfId="12199" xr:uid="{00000000-0005-0000-0000-0000EA270000}"/>
    <cellStyle name="Comma 3 78 2 2" xfId="33955" xr:uid="{00000000-0005-0000-0000-0000EB270000}"/>
    <cellStyle name="Comma 3 78 3" xfId="10961" xr:uid="{00000000-0005-0000-0000-0000EC270000}"/>
    <cellStyle name="Comma 3 78 3 2" xfId="32720" xr:uid="{00000000-0005-0000-0000-0000ED270000}"/>
    <cellStyle name="Comma 3 78 4" xfId="31164" xr:uid="{00000000-0005-0000-0000-0000EE270000}"/>
    <cellStyle name="Comma 3 79" xfId="4283" xr:uid="{00000000-0005-0000-0000-0000EF270000}"/>
    <cellStyle name="Comma 3 79 2" xfId="12200" xr:uid="{00000000-0005-0000-0000-0000F0270000}"/>
    <cellStyle name="Comma 3 79 2 2" xfId="33956" xr:uid="{00000000-0005-0000-0000-0000F1270000}"/>
    <cellStyle name="Comma 3 79 3" xfId="10962" xr:uid="{00000000-0005-0000-0000-0000F2270000}"/>
    <cellStyle name="Comma 3 79 3 2" xfId="32721" xr:uid="{00000000-0005-0000-0000-0000F3270000}"/>
    <cellStyle name="Comma 3 79 4" xfId="31165"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19" xr:uid="{00000000-0005-0000-0000-0000F8270000}"/>
    <cellStyle name="Comma 3 8 2 3" xfId="10623" xr:uid="{00000000-0005-0000-0000-0000F9270000}"/>
    <cellStyle name="Comma 3 8 2 3 2" xfId="32384" xr:uid="{00000000-0005-0000-0000-0000FA270000}"/>
    <cellStyle name="Comma 3 8 2 4" xfId="30827" xr:uid="{00000000-0005-0000-0000-0000FB270000}"/>
    <cellStyle name="Comma 3 8 3" xfId="3913" xr:uid="{00000000-0005-0000-0000-0000FC270000}"/>
    <cellStyle name="Comma 3 8 3 2" xfId="11916" xr:uid="{00000000-0005-0000-0000-0000FD270000}"/>
    <cellStyle name="Comma 3 8 3 2 2" xfId="33673" xr:uid="{00000000-0005-0000-0000-0000FE270000}"/>
    <cellStyle name="Comma 3 8 3 3" xfId="10678" xr:uid="{00000000-0005-0000-0000-0000FF270000}"/>
    <cellStyle name="Comma 3 8 3 3 2" xfId="32438" xr:uid="{00000000-0005-0000-0000-000000280000}"/>
    <cellStyle name="Comma 3 8 3 4" xfId="30882" xr:uid="{00000000-0005-0000-0000-000001280000}"/>
    <cellStyle name="Comma 3 8 4" xfId="10052" xr:uid="{00000000-0005-0000-0000-000002280000}"/>
    <cellStyle name="Comma 3 8 4 2" xfId="12836" xr:uid="{00000000-0005-0000-0000-000003280000}"/>
    <cellStyle name="Comma 3 8 4 2 2" xfId="34591" xr:uid="{00000000-0005-0000-0000-000004280000}"/>
    <cellStyle name="Comma 3 8 4 3" xfId="11599" xr:uid="{00000000-0005-0000-0000-000005280000}"/>
    <cellStyle name="Comma 3 8 4 3 2" xfId="33357" xr:uid="{00000000-0005-0000-0000-000006280000}"/>
    <cellStyle name="Comma 3 8 4 4" xfId="32104" xr:uid="{00000000-0005-0000-0000-000007280000}"/>
    <cellStyle name="Comma 3 8 5" xfId="11728" xr:uid="{00000000-0005-0000-0000-000008280000}"/>
    <cellStyle name="Comma 3 8 5 2" xfId="33486" xr:uid="{00000000-0005-0000-0000-000009280000}"/>
    <cellStyle name="Comma 3 8 6" xfId="10488" xr:uid="{00000000-0005-0000-0000-00000A280000}"/>
    <cellStyle name="Comma 3 8 6 2" xfId="32249" xr:uid="{00000000-0005-0000-0000-00000B280000}"/>
    <cellStyle name="Comma 3 8 7" xfId="30688" xr:uid="{00000000-0005-0000-0000-00000C280000}"/>
    <cellStyle name="Comma 3 80" xfId="4284" xr:uid="{00000000-0005-0000-0000-00000D280000}"/>
    <cellStyle name="Comma 3 80 2" xfId="12201" xr:uid="{00000000-0005-0000-0000-00000E280000}"/>
    <cellStyle name="Comma 3 80 2 2" xfId="33957" xr:uid="{00000000-0005-0000-0000-00000F280000}"/>
    <cellStyle name="Comma 3 80 3" xfId="10963" xr:uid="{00000000-0005-0000-0000-000010280000}"/>
    <cellStyle name="Comma 3 80 3 2" xfId="32722" xr:uid="{00000000-0005-0000-0000-000011280000}"/>
    <cellStyle name="Comma 3 80 4" xfId="31166" xr:uid="{00000000-0005-0000-0000-000012280000}"/>
    <cellStyle name="Comma 3 81" xfId="4285" xr:uid="{00000000-0005-0000-0000-000013280000}"/>
    <cellStyle name="Comma 3 81 2" xfId="12202" xr:uid="{00000000-0005-0000-0000-000014280000}"/>
    <cellStyle name="Comma 3 81 2 2" xfId="33958" xr:uid="{00000000-0005-0000-0000-000015280000}"/>
    <cellStyle name="Comma 3 81 3" xfId="10964" xr:uid="{00000000-0005-0000-0000-000016280000}"/>
    <cellStyle name="Comma 3 81 3 2" xfId="32723" xr:uid="{00000000-0005-0000-0000-000017280000}"/>
    <cellStyle name="Comma 3 81 4" xfId="31167" xr:uid="{00000000-0005-0000-0000-000018280000}"/>
    <cellStyle name="Comma 3 82" xfId="4286" xr:uid="{00000000-0005-0000-0000-000019280000}"/>
    <cellStyle name="Comma 3 82 2" xfId="12203" xr:uid="{00000000-0005-0000-0000-00001A280000}"/>
    <cellStyle name="Comma 3 82 2 2" xfId="33959" xr:uid="{00000000-0005-0000-0000-00001B280000}"/>
    <cellStyle name="Comma 3 82 3" xfId="10965" xr:uid="{00000000-0005-0000-0000-00001C280000}"/>
    <cellStyle name="Comma 3 82 3 2" xfId="32724" xr:uid="{00000000-0005-0000-0000-00001D280000}"/>
    <cellStyle name="Comma 3 82 4" xfId="31168" xr:uid="{00000000-0005-0000-0000-00001E280000}"/>
    <cellStyle name="Comma 3 83" xfId="4287" xr:uid="{00000000-0005-0000-0000-00001F280000}"/>
    <cellStyle name="Comma 3 83 2" xfId="12204" xr:uid="{00000000-0005-0000-0000-000020280000}"/>
    <cellStyle name="Comma 3 83 2 2" xfId="33960" xr:uid="{00000000-0005-0000-0000-000021280000}"/>
    <cellStyle name="Comma 3 83 3" xfId="10966" xr:uid="{00000000-0005-0000-0000-000022280000}"/>
    <cellStyle name="Comma 3 83 3 2" xfId="32725" xr:uid="{00000000-0005-0000-0000-000023280000}"/>
    <cellStyle name="Comma 3 83 4" xfId="31169" xr:uid="{00000000-0005-0000-0000-000024280000}"/>
    <cellStyle name="Comma 3 84" xfId="4288" xr:uid="{00000000-0005-0000-0000-000025280000}"/>
    <cellStyle name="Comma 3 84 2" xfId="12205" xr:uid="{00000000-0005-0000-0000-000026280000}"/>
    <cellStyle name="Comma 3 84 2 2" xfId="33961" xr:uid="{00000000-0005-0000-0000-000027280000}"/>
    <cellStyle name="Comma 3 84 3" xfId="10967" xr:uid="{00000000-0005-0000-0000-000028280000}"/>
    <cellStyle name="Comma 3 84 3 2" xfId="32726" xr:uid="{00000000-0005-0000-0000-000029280000}"/>
    <cellStyle name="Comma 3 84 4" xfId="31170" xr:uid="{00000000-0005-0000-0000-00002A280000}"/>
    <cellStyle name="Comma 3 85" xfId="4289" xr:uid="{00000000-0005-0000-0000-00002B280000}"/>
    <cellStyle name="Comma 3 85 2" xfId="12206" xr:uid="{00000000-0005-0000-0000-00002C280000}"/>
    <cellStyle name="Comma 3 85 2 2" xfId="33962" xr:uid="{00000000-0005-0000-0000-00002D280000}"/>
    <cellStyle name="Comma 3 85 3" xfId="10968" xr:uid="{00000000-0005-0000-0000-00002E280000}"/>
    <cellStyle name="Comma 3 85 3 2" xfId="32727" xr:uid="{00000000-0005-0000-0000-00002F280000}"/>
    <cellStyle name="Comma 3 85 4" xfId="31171" xr:uid="{00000000-0005-0000-0000-000030280000}"/>
    <cellStyle name="Comma 3 86" xfId="4290" xr:uid="{00000000-0005-0000-0000-000031280000}"/>
    <cellStyle name="Comma 3 86 2" xfId="12207" xr:uid="{00000000-0005-0000-0000-000032280000}"/>
    <cellStyle name="Comma 3 86 2 2" xfId="33963" xr:uid="{00000000-0005-0000-0000-000033280000}"/>
    <cellStyle name="Comma 3 86 3" xfId="10969" xr:uid="{00000000-0005-0000-0000-000034280000}"/>
    <cellStyle name="Comma 3 86 3 2" xfId="32728" xr:uid="{00000000-0005-0000-0000-000035280000}"/>
    <cellStyle name="Comma 3 86 4" xfId="31172" xr:uid="{00000000-0005-0000-0000-000036280000}"/>
    <cellStyle name="Comma 3 87" xfId="4291" xr:uid="{00000000-0005-0000-0000-000037280000}"/>
    <cellStyle name="Comma 3 87 2" xfId="12208" xr:uid="{00000000-0005-0000-0000-000038280000}"/>
    <cellStyle name="Comma 3 87 2 2" xfId="33964" xr:uid="{00000000-0005-0000-0000-000039280000}"/>
    <cellStyle name="Comma 3 87 3" xfId="10970" xr:uid="{00000000-0005-0000-0000-00003A280000}"/>
    <cellStyle name="Comma 3 87 3 2" xfId="32729" xr:uid="{00000000-0005-0000-0000-00003B280000}"/>
    <cellStyle name="Comma 3 87 4" xfId="31173" xr:uid="{00000000-0005-0000-0000-00003C280000}"/>
    <cellStyle name="Comma 3 88" xfId="4292" xr:uid="{00000000-0005-0000-0000-00003D280000}"/>
    <cellStyle name="Comma 3 88 2" xfId="12209" xr:uid="{00000000-0005-0000-0000-00003E280000}"/>
    <cellStyle name="Comma 3 88 2 2" xfId="33965" xr:uid="{00000000-0005-0000-0000-00003F280000}"/>
    <cellStyle name="Comma 3 88 3" xfId="10971" xr:uid="{00000000-0005-0000-0000-000040280000}"/>
    <cellStyle name="Comma 3 88 3 2" xfId="32730" xr:uid="{00000000-0005-0000-0000-000041280000}"/>
    <cellStyle name="Comma 3 88 4" xfId="31174" xr:uid="{00000000-0005-0000-0000-000042280000}"/>
    <cellStyle name="Comma 3 89" xfId="4293" xr:uid="{00000000-0005-0000-0000-000043280000}"/>
    <cellStyle name="Comma 3 89 2" xfId="12210" xr:uid="{00000000-0005-0000-0000-000044280000}"/>
    <cellStyle name="Comma 3 89 2 2" xfId="33966" xr:uid="{00000000-0005-0000-0000-000045280000}"/>
    <cellStyle name="Comma 3 89 3" xfId="10972" xr:uid="{00000000-0005-0000-0000-000046280000}"/>
    <cellStyle name="Comma 3 89 3 2" xfId="32731" xr:uid="{00000000-0005-0000-0000-000047280000}"/>
    <cellStyle name="Comma 3 89 4" xfId="31175" xr:uid="{00000000-0005-0000-0000-000048280000}"/>
    <cellStyle name="Comma 3 9" xfId="3474" xr:uid="{00000000-0005-0000-0000-000049280000}"/>
    <cellStyle name="Comma 3 9 10" xfId="11862" xr:uid="{00000000-0005-0000-0000-00004A280000}"/>
    <cellStyle name="Comma 3 9 10 2" xfId="33620" xr:uid="{00000000-0005-0000-0000-00004B280000}"/>
    <cellStyle name="Comma 3 9 11" xfId="10624" xr:uid="{00000000-0005-0000-0000-00004C280000}"/>
    <cellStyle name="Comma 3 9 11 2" xfId="32385" xr:uid="{00000000-0005-0000-0000-00004D280000}"/>
    <cellStyle name="Comma 3 9 12" xfId="30828" xr:uid="{00000000-0005-0000-0000-00004E280000}"/>
    <cellStyle name="Comma 3 9 2" xfId="3475" xr:uid="{00000000-0005-0000-0000-00004F280000}"/>
    <cellStyle name="Comma 3 9 2 2" xfId="11863" xr:uid="{00000000-0005-0000-0000-000050280000}"/>
    <cellStyle name="Comma 3 9 2 2 2" xfId="33621" xr:uid="{00000000-0005-0000-0000-000051280000}"/>
    <cellStyle name="Comma 3 9 2 3" xfId="10625" xr:uid="{00000000-0005-0000-0000-000052280000}"/>
    <cellStyle name="Comma 3 9 2 3 2" xfId="32386" xr:uid="{00000000-0005-0000-0000-000053280000}"/>
    <cellStyle name="Comma 3 9 2 4" xfId="30829" xr:uid="{00000000-0005-0000-0000-000054280000}"/>
    <cellStyle name="Comma 3 9 3" xfId="3914" xr:uid="{00000000-0005-0000-0000-000055280000}"/>
    <cellStyle name="Comma 3 9 3 2" xfId="11917" xr:uid="{00000000-0005-0000-0000-000056280000}"/>
    <cellStyle name="Comma 3 9 3 2 2" xfId="33674" xr:uid="{00000000-0005-0000-0000-000057280000}"/>
    <cellStyle name="Comma 3 9 3 3" xfId="10679" xr:uid="{00000000-0005-0000-0000-000058280000}"/>
    <cellStyle name="Comma 3 9 3 3 2" xfId="32439" xr:uid="{00000000-0005-0000-0000-000059280000}"/>
    <cellStyle name="Comma 3 9 3 4" xfId="30883" xr:uid="{00000000-0005-0000-0000-00005A280000}"/>
    <cellStyle name="Comma 3 9 4" xfId="4294" xr:uid="{00000000-0005-0000-0000-00005B280000}"/>
    <cellStyle name="Comma 3 9 4 2" xfId="12211" xr:uid="{00000000-0005-0000-0000-00005C280000}"/>
    <cellStyle name="Comma 3 9 4 2 2" xfId="33967" xr:uid="{00000000-0005-0000-0000-00005D280000}"/>
    <cellStyle name="Comma 3 9 4 3" xfId="10973" xr:uid="{00000000-0005-0000-0000-00005E280000}"/>
    <cellStyle name="Comma 3 9 4 3 2" xfId="32732" xr:uid="{00000000-0005-0000-0000-00005F280000}"/>
    <cellStyle name="Comma 3 9 4 4" xfId="31176" xr:uid="{00000000-0005-0000-0000-000060280000}"/>
    <cellStyle name="Comma 3 9 5" xfId="6477" xr:uid="{00000000-0005-0000-0000-000061280000}"/>
    <cellStyle name="Comma 3 9 5 2" xfId="12333" xr:uid="{00000000-0005-0000-0000-000062280000}"/>
    <cellStyle name="Comma 3 9 5 2 2" xfId="34089" xr:uid="{00000000-0005-0000-0000-000063280000}"/>
    <cellStyle name="Comma 3 9 5 3" xfId="11096" xr:uid="{00000000-0005-0000-0000-000064280000}"/>
    <cellStyle name="Comma 3 9 5 3 2" xfId="32855" xr:uid="{00000000-0005-0000-0000-000065280000}"/>
    <cellStyle name="Comma 3 9 5 4" xfId="31340" xr:uid="{00000000-0005-0000-0000-000066280000}"/>
    <cellStyle name="Comma 3 9 6" xfId="6835" xr:uid="{00000000-0005-0000-0000-000067280000}"/>
    <cellStyle name="Comma 3 9 6 2" xfId="12340" xr:uid="{00000000-0005-0000-0000-000068280000}"/>
    <cellStyle name="Comma 3 9 6 2 2" xfId="34096" xr:uid="{00000000-0005-0000-0000-000069280000}"/>
    <cellStyle name="Comma 3 9 6 3" xfId="11103" xr:uid="{00000000-0005-0000-0000-00006A280000}"/>
    <cellStyle name="Comma 3 9 6 3 2" xfId="32862" xr:uid="{00000000-0005-0000-0000-00006B280000}"/>
    <cellStyle name="Comma 3 9 6 4" xfId="31350" xr:uid="{00000000-0005-0000-0000-00006C280000}"/>
    <cellStyle name="Comma 3 9 7" xfId="7460" xr:uid="{00000000-0005-0000-0000-00006D280000}"/>
    <cellStyle name="Comma 3 9 7 2" xfId="12584" xr:uid="{00000000-0005-0000-0000-00006E280000}"/>
    <cellStyle name="Comma 3 9 7 2 2" xfId="34339" xr:uid="{00000000-0005-0000-0000-00006F280000}"/>
    <cellStyle name="Comma 3 9 7 3" xfId="11347" xr:uid="{00000000-0005-0000-0000-000070280000}"/>
    <cellStyle name="Comma 3 9 7 3 2" xfId="33105" xr:uid="{00000000-0005-0000-0000-000071280000}"/>
    <cellStyle name="Comma 3 9 7 4" xfId="31680" xr:uid="{00000000-0005-0000-0000-000072280000}"/>
    <cellStyle name="Comma 3 9 8" xfId="7865" xr:uid="{00000000-0005-0000-0000-000073280000}"/>
    <cellStyle name="Comma 3 9 8 2" xfId="12662" xr:uid="{00000000-0005-0000-0000-000074280000}"/>
    <cellStyle name="Comma 3 9 8 2 2" xfId="34417" xr:uid="{00000000-0005-0000-0000-000075280000}"/>
    <cellStyle name="Comma 3 9 8 3" xfId="11425" xr:uid="{00000000-0005-0000-0000-000076280000}"/>
    <cellStyle name="Comma 3 9 8 3 2" xfId="33183" xr:uid="{00000000-0005-0000-0000-000077280000}"/>
    <cellStyle name="Comma 3 9 8 4" xfId="31831" xr:uid="{00000000-0005-0000-0000-000078280000}"/>
    <cellStyle name="Comma 3 9 9" xfId="8278" xr:uid="{00000000-0005-0000-0000-000079280000}"/>
    <cellStyle name="Comma 3 9 9 2" xfId="12678" xr:uid="{00000000-0005-0000-0000-00007A280000}"/>
    <cellStyle name="Comma 3 9 9 2 2" xfId="34433" xr:uid="{00000000-0005-0000-0000-00007B280000}"/>
    <cellStyle name="Comma 3 9 9 3" xfId="11441" xr:uid="{00000000-0005-0000-0000-00007C280000}"/>
    <cellStyle name="Comma 3 9 9 3 2" xfId="33199" xr:uid="{00000000-0005-0000-0000-00007D280000}"/>
    <cellStyle name="Comma 3 9 9 4" xfId="31900" xr:uid="{00000000-0005-0000-0000-00007E280000}"/>
    <cellStyle name="Comma 3 90" xfId="4295" xr:uid="{00000000-0005-0000-0000-00007F280000}"/>
    <cellStyle name="Comma 3 90 2" xfId="12212" xr:uid="{00000000-0005-0000-0000-000080280000}"/>
    <cellStyle name="Comma 3 90 2 2" xfId="33968" xr:uid="{00000000-0005-0000-0000-000081280000}"/>
    <cellStyle name="Comma 3 90 3" xfId="10974" xr:uid="{00000000-0005-0000-0000-000082280000}"/>
    <cellStyle name="Comma 3 90 3 2" xfId="32733" xr:uid="{00000000-0005-0000-0000-000083280000}"/>
    <cellStyle name="Comma 3 90 4" xfId="31177" xr:uid="{00000000-0005-0000-0000-000084280000}"/>
    <cellStyle name="Comma 3 91" xfId="4296" xr:uid="{00000000-0005-0000-0000-000085280000}"/>
    <cellStyle name="Comma 3 91 2" xfId="12213" xr:uid="{00000000-0005-0000-0000-000086280000}"/>
    <cellStyle name="Comma 3 91 2 2" xfId="33969" xr:uid="{00000000-0005-0000-0000-000087280000}"/>
    <cellStyle name="Comma 3 91 3" xfId="10975" xr:uid="{00000000-0005-0000-0000-000088280000}"/>
    <cellStyle name="Comma 3 91 3 2" xfId="32734" xr:uid="{00000000-0005-0000-0000-000089280000}"/>
    <cellStyle name="Comma 3 91 4" xfId="31178" xr:uid="{00000000-0005-0000-0000-00008A280000}"/>
    <cellStyle name="Comma 3 92" xfId="4297" xr:uid="{00000000-0005-0000-0000-00008B280000}"/>
    <cellStyle name="Comma 3 92 2" xfId="12214" xr:uid="{00000000-0005-0000-0000-00008C280000}"/>
    <cellStyle name="Comma 3 92 2 2" xfId="33970" xr:uid="{00000000-0005-0000-0000-00008D280000}"/>
    <cellStyle name="Comma 3 92 3" xfId="10976" xr:uid="{00000000-0005-0000-0000-00008E280000}"/>
    <cellStyle name="Comma 3 92 3 2" xfId="32735" xr:uid="{00000000-0005-0000-0000-00008F280000}"/>
    <cellStyle name="Comma 3 92 4" xfId="31179" xr:uid="{00000000-0005-0000-0000-000090280000}"/>
    <cellStyle name="Comma 3 93" xfId="4298" xr:uid="{00000000-0005-0000-0000-000091280000}"/>
    <cellStyle name="Comma 3 93 2" xfId="12215" xr:uid="{00000000-0005-0000-0000-000092280000}"/>
    <cellStyle name="Comma 3 93 2 2" xfId="33971" xr:uid="{00000000-0005-0000-0000-000093280000}"/>
    <cellStyle name="Comma 3 93 3" xfId="10977" xr:uid="{00000000-0005-0000-0000-000094280000}"/>
    <cellStyle name="Comma 3 93 3 2" xfId="32736" xr:uid="{00000000-0005-0000-0000-000095280000}"/>
    <cellStyle name="Comma 3 93 4" xfId="31180" xr:uid="{00000000-0005-0000-0000-000096280000}"/>
    <cellStyle name="Comma 3 94" xfId="4299" xr:uid="{00000000-0005-0000-0000-000097280000}"/>
    <cellStyle name="Comma 3 94 2" xfId="12216" xr:uid="{00000000-0005-0000-0000-000098280000}"/>
    <cellStyle name="Comma 3 94 2 2" xfId="33972" xr:uid="{00000000-0005-0000-0000-000099280000}"/>
    <cellStyle name="Comma 3 94 3" xfId="10978" xr:uid="{00000000-0005-0000-0000-00009A280000}"/>
    <cellStyle name="Comma 3 94 3 2" xfId="32737" xr:uid="{00000000-0005-0000-0000-00009B280000}"/>
    <cellStyle name="Comma 3 94 4" xfId="31181" xr:uid="{00000000-0005-0000-0000-00009C280000}"/>
    <cellStyle name="Comma 3 95" xfId="4300" xr:uid="{00000000-0005-0000-0000-00009D280000}"/>
    <cellStyle name="Comma 3 95 2" xfId="12217" xr:uid="{00000000-0005-0000-0000-00009E280000}"/>
    <cellStyle name="Comma 3 95 2 2" xfId="33973" xr:uid="{00000000-0005-0000-0000-00009F280000}"/>
    <cellStyle name="Comma 3 95 3" xfId="10979" xr:uid="{00000000-0005-0000-0000-0000A0280000}"/>
    <cellStyle name="Comma 3 95 3 2" xfId="32738" xr:uid="{00000000-0005-0000-0000-0000A1280000}"/>
    <cellStyle name="Comma 3 95 4" xfId="31182" xr:uid="{00000000-0005-0000-0000-0000A2280000}"/>
    <cellStyle name="Comma 3 96" xfId="4301" xr:uid="{00000000-0005-0000-0000-0000A3280000}"/>
    <cellStyle name="Comma 3 96 2" xfId="12218" xr:uid="{00000000-0005-0000-0000-0000A4280000}"/>
    <cellStyle name="Comma 3 96 2 2" xfId="33974" xr:uid="{00000000-0005-0000-0000-0000A5280000}"/>
    <cellStyle name="Comma 3 96 3" xfId="10980" xr:uid="{00000000-0005-0000-0000-0000A6280000}"/>
    <cellStyle name="Comma 3 96 3 2" xfId="32739" xr:uid="{00000000-0005-0000-0000-0000A7280000}"/>
    <cellStyle name="Comma 3 96 4" xfId="31183" xr:uid="{00000000-0005-0000-0000-0000A8280000}"/>
    <cellStyle name="Comma 3 97" xfId="4302" xr:uid="{00000000-0005-0000-0000-0000A9280000}"/>
    <cellStyle name="Comma 3 97 2" xfId="12219" xr:uid="{00000000-0005-0000-0000-0000AA280000}"/>
    <cellStyle name="Comma 3 97 2 2" xfId="33975" xr:uid="{00000000-0005-0000-0000-0000AB280000}"/>
    <cellStyle name="Comma 3 97 3" xfId="10981" xr:uid="{00000000-0005-0000-0000-0000AC280000}"/>
    <cellStyle name="Comma 3 97 3 2" xfId="32740" xr:uid="{00000000-0005-0000-0000-0000AD280000}"/>
    <cellStyle name="Comma 3 97 4" xfId="31184" xr:uid="{00000000-0005-0000-0000-0000AE280000}"/>
    <cellStyle name="Comma 3 98" xfId="4303" xr:uid="{00000000-0005-0000-0000-0000AF280000}"/>
    <cellStyle name="Comma 3 98 2" xfId="12220" xr:uid="{00000000-0005-0000-0000-0000B0280000}"/>
    <cellStyle name="Comma 3 98 2 2" xfId="33976" xr:uid="{00000000-0005-0000-0000-0000B1280000}"/>
    <cellStyle name="Comma 3 98 3" xfId="10982" xr:uid="{00000000-0005-0000-0000-0000B2280000}"/>
    <cellStyle name="Comma 3 98 3 2" xfId="32741" xr:uid="{00000000-0005-0000-0000-0000B3280000}"/>
    <cellStyle name="Comma 3 98 4" xfId="31185" xr:uid="{00000000-0005-0000-0000-0000B4280000}"/>
    <cellStyle name="Comma 3 99" xfId="4304" xr:uid="{00000000-0005-0000-0000-0000B5280000}"/>
    <cellStyle name="Comma 3 99 2" xfId="12221" xr:uid="{00000000-0005-0000-0000-0000B6280000}"/>
    <cellStyle name="Comma 3 99 2 2" xfId="33977" xr:uid="{00000000-0005-0000-0000-0000B7280000}"/>
    <cellStyle name="Comma 3 99 3" xfId="10983" xr:uid="{00000000-0005-0000-0000-0000B8280000}"/>
    <cellStyle name="Comma 3 99 3 2" xfId="32742" xr:uid="{00000000-0005-0000-0000-0000B9280000}"/>
    <cellStyle name="Comma 3 99 4" xfId="31186" xr:uid="{00000000-0005-0000-0000-0000BA280000}"/>
    <cellStyle name="Comma 30" xfId="2274" xr:uid="{00000000-0005-0000-0000-0000BB280000}"/>
    <cellStyle name="Comma 30 2" xfId="11729" xr:uid="{00000000-0005-0000-0000-0000BC280000}"/>
    <cellStyle name="Comma 30 2 2" xfId="33487" xr:uid="{00000000-0005-0000-0000-0000BD280000}"/>
    <cellStyle name="Comma 30 3" xfId="10489" xr:uid="{00000000-0005-0000-0000-0000BE280000}"/>
    <cellStyle name="Comma 30 3 2" xfId="32250" xr:uid="{00000000-0005-0000-0000-0000BF280000}"/>
    <cellStyle name="Comma 30 4" xfId="30689"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1" xr:uid="{00000000-0005-0000-0000-0000C4280000}"/>
    <cellStyle name="Comma 31 2 3" xfId="11509" xr:uid="{00000000-0005-0000-0000-0000C5280000}"/>
    <cellStyle name="Comma 31 2 3 2" xfId="33267" xr:uid="{00000000-0005-0000-0000-0000C6280000}"/>
    <cellStyle name="Comma 31 2 4" xfId="32013" xr:uid="{00000000-0005-0000-0000-0000C7280000}"/>
    <cellStyle name="Comma 31 3" xfId="7397" xr:uid="{00000000-0005-0000-0000-0000C8280000}"/>
    <cellStyle name="Comma 31 3 2" xfId="12521" xr:uid="{00000000-0005-0000-0000-0000C9280000}"/>
    <cellStyle name="Comma 31 3 2 2" xfId="34276" xr:uid="{00000000-0005-0000-0000-0000CA280000}"/>
    <cellStyle name="Comma 31 3 3" xfId="11284" xr:uid="{00000000-0005-0000-0000-0000CB280000}"/>
    <cellStyle name="Comma 31 3 3 2" xfId="33042" xr:uid="{00000000-0005-0000-0000-0000CC280000}"/>
    <cellStyle name="Comma 31 3 4" xfId="31617" xr:uid="{00000000-0005-0000-0000-0000CD280000}"/>
    <cellStyle name="Comma 31 4" xfId="11742" xr:uid="{00000000-0005-0000-0000-0000CE280000}"/>
    <cellStyle name="Comma 31 4 2" xfId="33500" xr:uid="{00000000-0005-0000-0000-0000CF280000}"/>
    <cellStyle name="Comma 31 5" xfId="10504" xr:uid="{00000000-0005-0000-0000-0000D0280000}"/>
    <cellStyle name="Comma 31 5 2" xfId="32265" xr:uid="{00000000-0005-0000-0000-0000D1280000}"/>
    <cellStyle name="Comma 31 6" xfId="30708"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5" xr:uid="{00000000-0005-0000-0000-0000D6280000}"/>
    <cellStyle name="Comma 32 2 3" xfId="10680" xr:uid="{00000000-0005-0000-0000-0000D7280000}"/>
    <cellStyle name="Comma 32 2 3 2" xfId="32440" xr:uid="{00000000-0005-0000-0000-0000D8280000}"/>
    <cellStyle name="Comma 32 2 4" xfId="30884" xr:uid="{00000000-0005-0000-0000-0000D9280000}"/>
    <cellStyle name="Comma 32 3" xfId="11741" xr:uid="{00000000-0005-0000-0000-0000DA280000}"/>
    <cellStyle name="Comma 32 3 2" xfId="33499" xr:uid="{00000000-0005-0000-0000-0000DB280000}"/>
    <cellStyle name="Comma 32 4" xfId="10503" xr:uid="{00000000-0005-0000-0000-0000DC280000}"/>
    <cellStyle name="Comma 32 4 2" xfId="32264" xr:uid="{00000000-0005-0000-0000-0000DD280000}"/>
    <cellStyle name="Comma 32 5" xfId="30707"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6" xr:uid="{00000000-0005-0000-0000-0000E2280000}"/>
    <cellStyle name="Comma 33 2 3" xfId="10681" xr:uid="{00000000-0005-0000-0000-0000E3280000}"/>
    <cellStyle name="Comma 33 2 3 2" xfId="32441" xr:uid="{00000000-0005-0000-0000-0000E4280000}"/>
    <cellStyle name="Comma 33 2 4" xfId="30885" xr:uid="{00000000-0005-0000-0000-0000E5280000}"/>
    <cellStyle name="Comma 33 3" xfId="11864" xr:uid="{00000000-0005-0000-0000-0000E6280000}"/>
    <cellStyle name="Comma 33 3 2" xfId="33622" xr:uid="{00000000-0005-0000-0000-0000E7280000}"/>
    <cellStyle name="Comma 33 4" xfId="10626" xr:uid="{00000000-0005-0000-0000-0000E8280000}"/>
    <cellStyle name="Comma 33 4 2" xfId="32387" xr:uid="{00000000-0005-0000-0000-0000E9280000}"/>
    <cellStyle name="Comma 33 5" xfId="30830"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7" xr:uid="{00000000-0005-0000-0000-0000EE280000}"/>
    <cellStyle name="Comma 34 2 3" xfId="10682" xr:uid="{00000000-0005-0000-0000-0000EF280000}"/>
    <cellStyle name="Comma 34 2 3 2" xfId="32442" xr:uid="{00000000-0005-0000-0000-0000F0280000}"/>
    <cellStyle name="Comma 34 2 4" xfId="30886" xr:uid="{00000000-0005-0000-0000-0000F1280000}"/>
    <cellStyle name="Comma 34 3" xfId="11865" xr:uid="{00000000-0005-0000-0000-0000F2280000}"/>
    <cellStyle name="Comma 34 3 2" xfId="33623" xr:uid="{00000000-0005-0000-0000-0000F3280000}"/>
    <cellStyle name="Comma 34 4" xfId="10627" xr:uid="{00000000-0005-0000-0000-0000F4280000}"/>
    <cellStyle name="Comma 34 4 2" xfId="32388" xr:uid="{00000000-0005-0000-0000-0000F5280000}"/>
    <cellStyle name="Comma 34 5" xfId="30831" xr:uid="{00000000-0005-0000-0000-0000F6280000}"/>
    <cellStyle name="Comma 35" xfId="2275" xr:uid="{00000000-0005-0000-0000-0000F7280000}"/>
    <cellStyle name="Comma 35 2" xfId="11730" xr:uid="{00000000-0005-0000-0000-0000F8280000}"/>
    <cellStyle name="Comma 35 2 2" xfId="33488" xr:uid="{00000000-0005-0000-0000-0000F9280000}"/>
    <cellStyle name="Comma 35 3" xfId="10490" xr:uid="{00000000-0005-0000-0000-0000FA280000}"/>
    <cellStyle name="Comma 35 3 2" xfId="32251" xr:uid="{00000000-0005-0000-0000-0000FB280000}"/>
    <cellStyle name="Comma 35 4" xfId="30690"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8" xr:uid="{00000000-0005-0000-0000-000000290000}"/>
    <cellStyle name="Comma 36 2 3" xfId="10683" xr:uid="{00000000-0005-0000-0000-000001290000}"/>
    <cellStyle name="Comma 36 2 3 2" xfId="32443" xr:uid="{00000000-0005-0000-0000-000002290000}"/>
    <cellStyle name="Comma 36 2 4" xfId="30887" xr:uid="{00000000-0005-0000-0000-000003290000}"/>
    <cellStyle name="Comma 36 3" xfId="11866" xr:uid="{00000000-0005-0000-0000-000004290000}"/>
    <cellStyle name="Comma 36 3 2" xfId="33624" xr:uid="{00000000-0005-0000-0000-000005290000}"/>
    <cellStyle name="Comma 36 4" xfId="10628" xr:uid="{00000000-0005-0000-0000-000006290000}"/>
    <cellStyle name="Comma 36 4 2" xfId="32389" xr:uid="{00000000-0005-0000-0000-000007290000}"/>
    <cellStyle name="Comma 36 5" xfId="30832" xr:uid="{00000000-0005-0000-0000-000008290000}"/>
    <cellStyle name="Comma 37" xfId="2276" xr:uid="{00000000-0005-0000-0000-000009290000}"/>
    <cellStyle name="Comma 37 2" xfId="11731" xr:uid="{00000000-0005-0000-0000-00000A290000}"/>
    <cellStyle name="Comma 37 2 2" xfId="33489" xr:uid="{00000000-0005-0000-0000-00000B290000}"/>
    <cellStyle name="Comma 37 3" xfId="10491" xr:uid="{00000000-0005-0000-0000-00000C290000}"/>
    <cellStyle name="Comma 37 3 2" xfId="32252" xr:uid="{00000000-0005-0000-0000-00000D290000}"/>
    <cellStyle name="Comma 37 4" xfId="30691"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79" xr:uid="{00000000-0005-0000-0000-000012290000}"/>
    <cellStyle name="Comma 38 2 3" xfId="10684" xr:uid="{00000000-0005-0000-0000-000013290000}"/>
    <cellStyle name="Comma 38 2 3 2" xfId="32444" xr:uid="{00000000-0005-0000-0000-000014290000}"/>
    <cellStyle name="Comma 38 2 4" xfId="30888" xr:uid="{00000000-0005-0000-0000-000015290000}"/>
    <cellStyle name="Comma 38 3" xfId="11867" xr:uid="{00000000-0005-0000-0000-000016290000}"/>
    <cellStyle name="Comma 38 3 2" xfId="33625" xr:uid="{00000000-0005-0000-0000-000017290000}"/>
    <cellStyle name="Comma 38 4" xfId="10629" xr:uid="{00000000-0005-0000-0000-000018290000}"/>
    <cellStyle name="Comma 38 4 2" xfId="32390" xr:uid="{00000000-0005-0000-0000-000019290000}"/>
    <cellStyle name="Comma 38 5" xfId="30833"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0" xr:uid="{00000000-0005-0000-0000-00001E290000}"/>
    <cellStyle name="Comma 39 4" xfId="10492" xr:uid="{00000000-0005-0000-0000-00001F290000}"/>
    <cellStyle name="Comma 39 4 2" xfId="32253" xr:uid="{00000000-0005-0000-0000-000020290000}"/>
    <cellStyle name="Comma 39 5" xfId="30692"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3" xr:uid="{00000000-0005-0000-0000-000026290000}"/>
    <cellStyle name="Comma 4 2 2 3" xfId="11601" xr:uid="{00000000-0005-0000-0000-000027290000}"/>
    <cellStyle name="Comma 4 2 2 3 2" xfId="33359" xr:uid="{00000000-0005-0000-0000-000028290000}"/>
    <cellStyle name="Comma 4 2 2 4" xfId="32106" xr:uid="{00000000-0005-0000-0000-000029290000}"/>
    <cellStyle name="Comma 4 2 3" xfId="10057" xr:uid="{00000000-0005-0000-0000-00002A290000}"/>
    <cellStyle name="Comma 4 2 3 2" xfId="12839" xr:uid="{00000000-0005-0000-0000-00002B290000}"/>
    <cellStyle name="Comma 4 2 3 2 2" xfId="34594" xr:uid="{00000000-0005-0000-0000-00002C290000}"/>
    <cellStyle name="Comma 4 2 3 3" xfId="11602" xr:uid="{00000000-0005-0000-0000-00002D290000}"/>
    <cellStyle name="Comma 4 2 3 3 2" xfId="33360" xr:uid="{00000000-0005-0000-0000-00002E290000}"/>
    <cellStyle name="Comma 4 2 3 4" xfId="32107" xr:uid="{00000000-0005-0000-0000-00002F290000}"/>
    <cellStyle name="Comma 4 2 4" xfId="10058" xr:uid="{00000000-0005-0000-0000-000030290000}"/>
    <cellStyle name="Comma 4 2 4 2" xfId="12840" xr:uid="{00000000-0005-0000-0000-000031290000}"/>
    <cellStyle name="Comma 4 2 4 2 2" xfId="34595" xr:uid="{00000000-0005-0000-0000-000032290000}"/>
    <cellStyle name="Comma 4 2 4 3" xfId="11603" xr:uid="{00000000-0005-0000-0000-000033290000}"/>
    <cellStyle name="Comma 4 2 4 3 2" xfId="33361" xr:uid="{00000000-0005-0000-0000-000034290000}"/>
    <cellStyle name="Comma 4 2 4 4" xfId="32108" xr:uid="{00000000-0005-0000-0000-000035290000}"/>
    <cellStyle name="Comma 4 2 5" xfId="10059" xr:uid="{00000000-0005-0000-0000-000036290000}"/>
    <cellStyle name="Comma 4 2 5 2" xfId="12841" xr:uid="{00000000-0005-0000-0000-000037290000}"/>
    <cellStyle name="Comma 4 2 5 2 2" xfId="34596" xr:uid="{00000000-0005-0000-0000-000038290000}"/>
    <cellStyle name="Comma 4 2 5 3" xfId="11604" xr:uid="{00000000-0005-0000-0000-000039290000}"/>
    <cellStyle name="Comma 4 2 5 3 2" xfId="33362" xr:uid="{00000000-0005-0000-0000-00003A290000}"/>
    <cellStyle name="Comma 4 2 5 4" xfId="32109" xr:uid="{00000000-0005-0000-0000-00003B290000}"/>
    <cellStyle name="Comma 4 2 6" xfId="10055" xr:uid="{00000000-0005-0000-0000-00003C290000}"/>
    <cellStyle name="Comma 4 2 6 2" xfId="12837" xr:uid="{00000000-0005-0000-0000-00003D290000}"/>
    <cellStyle name="Comma 4 2 6 2 2" xfId="34592" xr:uid="{00000000-0005-0000-0000-00003E290000}"/>
    <cellStyle name="Comma 4 2 6 3" xfId="11600" xr:uid="{00000000-0005-0000-0000-00003F290000}"/>
    <cellStyle name="Comma 4 2 6 3 2" xfId="33358" xr:uid="{00000000-0005-0000-0000-000040290000}"/>
    <cellStyle name="Comma 4 2 6 4" xfId="32105" xr:uid="{00000000-0005-0000-0000-000041290000}"/>
    <cellStyle name="Comma 4 2 7" xfId="11868" xr:uid="{00000000-0005-0000-0000-000042290000}"/>
    <cellStyle name="Comma 4 2 7 2" xfId="33626" xr:uid="{00000000-0005-0000-0000-000043290000}"/>
    <cellStyle name="Comma 4 2 8" xfId="10630" xr:uid="{00000000-0005-0000-0000-000044290000}"/>
    <cellStyle name="Comma 4 2 8 2" xfId="32391" xr:uid="{00000000-0005-0000-0000-000045290000}"/>
    <cellStyle name="Comma 4 2 9" xfId="30834"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7" xr:uid="{00000000-0005-0000-0000-00004B290000}"/>
    <cellStyle name="Comma 4 3 2 3" xfId="11605" xr:uid="{00000000-0005-0000-0000-00004C290000}"/>
    <cellStyle name="Comma 4 3 2 3 2" xfId="33363" xr:uid="{00000000-0005-0000-0000-00004D290000}"/>
    <cellStyle name="Comma 4 3 2 4" xfId="32110" xr:uid="{00000000-0005-0000-0000-00004E290000}"/>
    <cellStyle name="Comma 4 3 3" xfId="11923" xr:uid="{00000000-0005-0000-0000-00004F290000}"/>
    <cellStyle name="Comma 4 3 3 2" xfId="33680" xr:uid="{00000000-0005-0000-0000-000050290000}"/>
    <cellStyle name="Comma 4 3 4" xfId="10685" xr:uid="{00000000-0005-0000-0000-000051290000}"/>
    <cellStyle name="Comma 4 3 4 2" xfId="32445" xr:uid="{00000000-0005-0000-0000-000052290000}"/>
    <cellStyle name="Comma 4 3 5" xfId="30889" xr:uid="{00000000-0005-0000-0000-000053290000}"/>
    <cellStyle name="Comma 4 4" xfId="10061" xr:uid="{00000000-0005-0000-0000-000054290000}"/>
    <cellStyle name="Comma 4 4 2" xfId="12843" xr:uid="{00000000-0005-0000-0000-000055290000}"/>
    <cellStyle name="Comma 4 4 2 2" xfId="34598" xr:uid="{00000000-0005-0000-0000-000056290000}"/>
    <cellStyle name="Comma 4 4 3" xfId="11606" xr:uid="{00000000-0005-0000-0000-000057290000}"/>
    <cellStyle name="Comma 4 4 3 2" xfId="33364" xr:uid="{00000000-0005-0000-0000-000058290000}"/>
    <cellStyle name="Comma 4 4 4" xfId="32111"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1" xr:uid="{00000000-0005-0000-0000-00005E290000}"/>
    <cellStyle name="Comma 40 2 3" xfId="10686" xr:uid="{00000000-0005-0000-0000-00005F290000}"/>
    <cellStyle name="Comma 40 2 3 2" xfId="32446" xr:uid="{00000000-0005-0000-0000-000060290000}"/>
    <cellStyle name="Comma 40 2 4" xfId="30890" xr:uid="{00000000-0005-0000-0000-000061290000}"/>
    <cellStyle name="Comma 40 3" xfId="10062" xr:uid="{00000000-0005-0000-0000-000062290000}"/>
    <cellStyle name="Comma 40 4" xfId="11869" xr:uid="{00000000-0005-0000-0000-000063290000}"/>
    <cellStyle name="Comma 40 4 2" xfId="33627" xr:uid="{00000000-0005-0000-0000-000064290000}"/>
    <cellStyle name="Comma 40 5" xfId="10631" xr:uid="{00000000-0005-0000-0000-000065290000}"/>
    <cellStyle name="Comma 40 5 2" xfId="32392" xr:uid="{00000000-0005-0000-0000-000066290000}"/>
    <cellStyle name="Comma 40 6" xfId="30835"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2" xr:uid="{00000000-0005-0000-0000-00006C290000}"/>
    <cellStyle name="Comma 41 2 2 3" xfId="10687" xr:uid="{00000000-0005-0000-0000-00006D290000}"/>
    <cellStyle name="Comma 41 2 2 3 2" xfId="32447" xr:uid="{00000000-0005-0000-0000-00006E290000}"/>
    <cellStyle name="Comma 41 2 2 4" xfId="30891" xr:uid="{00000000-0005-0000-0000-00006F290000}"/>
    <cellStyle name="Comma 41 2 3" xfId="11733" xr:uid="{00000000-0005-0000-0000-000070290000}"/>
    <cellStyle name="Comma 41 2 3 2" xfId="33491" xr:uid="{00000000-0005-0000-0000-000071290000}"/>
    <cellStyle name="Comma 41 2 4" xfId="10493" xr:uid="{00000000-0005-0000-0000-000072290000}"/>
    <cellStyle name="Comma 41 2 4 2" xfId="32254" xr:uid="{00000000-0005-0000-0000-000073290000}"/>
    <cellStyle name="Comma 41 2 5" xfId="30693" xr:uid="{00000000-0005-0000-0000-000074290000}"/>
    <cellStyle name="Comma 41 3" xfId="10063" xr:uid="{00000000-0005-0000-0000-000075290000}"/>
    <cellStyle name="Comma 41 4" xfId="11870" xr:uid="{00000000-0005-0000-0000-000076290000}"/>
    <cellStyle name="Comma 41 4 2" xfId="33628" xr:uid="{00000000-0005-0000-0000-000077290000}"/>
    <cellStyle name="Comma 41 5" xfId="10632" xr:uid="{00000000-0005-0000-0000-000078290000}"/>
    <cellStyle name="Comma 41 5 2" xfId="32393" xr:uid="{00000000-0005-0000-0000-000079290000}"/>
    <cellStyle name="Comma 41 6" xfId="30836"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3" xr:uid="{00000000-0005-0000-0000-00007E290000}"/>
    <cellStyle name="Comma 42 2 3" xfId="10688" xr:uid="{00000000-0005-0000-0000-00007F290000}"/>
    <cellStyle name="Comma 42 2 3 2" xfId="32448" xr:uid="{00000000-0005-0000-0000-000080290000}"/>
    <cellStyle name="Comma 42 2 4" xfId="30892" xr:uid="{00000000-0005-0000-0000-000081290000}"/>
    <cellStyle name="Comma 42 3" xfId="10064" xr:uid="{00000000-0005-0000-0000-000082290000}"/>
    <cellStyle name="Comma 42 4" xfId="11871" xr:uid="{00000000-0005-0000-0000-000083290000}"/>
    <cellStyle name="Comma 42 4 2" xfId="33629" xr:uid="{00000000-0005-0000-0000-000084290000}"/>
    <cellStyle name="Comma 42 5" xfId="10633" xr:uid="{00000000-0005-0000-0000-000085290000}"/>
    <cellStyle name="Comma 42 5 2" xfId="32394" xr:uid="{00000000-0005-0000-0000-000086290000}"/>
    <cellStyle name="Comma 42 6" xfId="30837"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2" xr:uid="{00000000-0005-0000-0000-00008B290000}"/>
    <cellStyle name="Comma 43 4" xfId="10494" xr:uid="{00000000-0005-0000-0000-00008C290000}"/>
    <cellStyle name="Comma 43 4 2" xfId="32255" xr:uid="{00000000-0005-0000-0000-00008D290000}"/>
    <cellStyle name="Comma 43 5" xfId="30694"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2" xr:uid="{00000000-0005-0000-0000-000092290000}"/>
    <cellStyle name="Comma 44 4" xfId="11510" xr:uid="{00000000-0005-0000-0000-000093290000}"/>
    <cellStyle name="Comma 44 4 2" xfId="33268" xr:uid="{00000000-0005-0000-0000-000094290000}"/>
    <cellStyle name="Comma 44 5" xfId="32014"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5" xr:uid="{00000000-0005-0000-0000-000099290000}"/>
    <cellStyle name="Comma 45 4" xfId="11513" xr:uid="{00000000-0005-0000-0000-00009A290000}"/>
    <cellStyle name="Comma 45 4 2" xfId="33271" xr:uid="{00000000-0005-0000-0000-00009B290000}"/>
    <cellStyle name="Comma 45 5" xfId="32017"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4" xr:uid="{00000000-0005-0000-0000-0000A1290000}"/>
    <cellStyle name="Comma 46 5" xfId="11512" xr:uid="{00000000-0005-0000-0000-0000A2290000}"/>
    <cellStyle name="Comma 46 5 2" xfId="33270" xr:uid="{00000000-0005-0000-0000-0000A3290000}"/>
    <cellStyle name="Comma 46 6" xfId="32016"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6" xr:uid="{00000000-0005-0000-0000-0000A8290000}"/>
    <cellStyle name="Comma 47 4" xfId="11514" xr:uid="{00000000-0005-0000-0000-0000A9290000}"/>
    <cellStyle name="Comma 47 4 2" xfId="33272" xr:uid="{00000000-0005-0000-0000-0000AA290000}"/>
    <cellStyle name="Comma 47 5" xfId="32018"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3" xr:uid="{00000000-0005-0000-0000-0000AF290000}"/>
    <cellStyle name="Comma 48 4" xfId="11511" xr:uid="{00000000-0005-0000-0000-0000B0290000}"/>
    <cellStyle name="Comma 48 4 2" xfId="33269" xr:uid="{00000000-0005-0000-0000-0000B1290000}"/>
    <cellStyle name="Comma 48 5" xfId="32015"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599" xr:uid="{00000000-0005-0000-0000-0000B6290000}"/>
    <cellStyle name="Comma 49 2 3" xfId="11607" xr:uid="{00000000-0005-0000-0000-0000B7290000}"/>
    <cellStyle name="Comma 49 2 3 2" xfId="33365" xr:uid="{00000000-0005-0000-0000-0000B8290000}"/>
    <cellStyle name="Comma 49 2 4" xfId="32112" xr:uid="{00000000-0005-0000-0000-0000B9290000}"/>
    <cellStyle name="Comma 49 3" xfId="12752" xr:uid="{00000000-0005-0000-0000-0000BA290000}"/>
    <cellStyle name="Comma 49 3 2" xfId="34507" xr:uid="{00000000-0005-0000-0000-0000BB290000}"/>
    <cellStyle name="Comma 49 4" xfId="11515" xr:uid="{00000000-0005-0000-0000-0000BC290000}"/>
    <cellStyle name="Comma 49 4 2" xfId="33273" xr:uid="{00000000-0005-0000-0000-0000BD290000}"/>
    <cellStyle name="Comma 49 5" xfId="32019"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1" xr:uid="{00000000-0005-0000-0000-0000C3290000}"/>
    <cellStyle name="Comma 5 10 2 3" xfId="11609" xr:uid="{00000000-0005-0000-0000-0000C4290000}"/>
    <cellStyle name="Comma 5 10 2 3 2" xfId="33367" xr:uid="{00000000-0005-0000-0000-0000C5290000}"/>
    <cellStyle name="Comma 5 10 2 4" xfId="32114" xr:uid="{00000000-0005-0000-0000-0000C6290000}"/>
    <cellStyle name="Comma 5 10 3" xfId="12223" xr:uid="{00000000-0005-0000-0000-0000C7290000}"/>
    <cellStyle name="Comma 5 10 3 2" xfId="33979" xr:uid="{00000000-0005-0000-0000-0000C8290000}"/>
    <cellStyle name="Comma 5 10 4" xfId="10985" xr:uid="{00000000-0005-0000-0000-0000C9290000}"/>
    <cellStyle name="Comma 5 10 4 2" xfId="32744" xr:uid="{00000000-0005-0000-0000-0000CA290000}"/>
    <cellStyle name="Comma 5 10 5" xfId="31188" xr:uid="{00000000-0005-0000-0000-0000CB290000}"/>
    <cellStyle name="Comma 5 11" xfId="4307" xr:uid="{00000000-0005-0000-0000-0000CC290000}"/>
    <cellStyle name="Comma 5 11 2" xfId="12224" xr:uid="{00000000-0005-0000-0000-0000CD290000}"/>
    <cellStyle name="Comma 5 11 2 2" xfId="33980" xr:uid="{00000000-0005-0000-0000-0000CE290000}"/>
    <cellStyle name="Comma 5 11 3" xfId="10986" xr:uid="{00000000-0005-0000-0000-0000CF290000}"/>
    <cellStyle name="Comma 5 11 3 2" xfId="32745" xr:uid="{00000000-0005-0000-0000-0000D0290000}"/>
    <cellStyle name="Comma 5 11 4" xfId="31189" xr:uid="{00000000-0005-0000-0000-0000D1290000}"/>
    <cellStyle name="Comma 5 12" xfId="4308" xr:uid="{00000000-0005-0000-0000-0000D2290000}"/>
    <cellStyle name="Comma 5 12 2" xfId="12225" xr:uid="{00000000-0005-0000-0000-0000D3290000}"/>
    <cellStyle name="Comma 5 12 2 2" xfId="33981" xr:uid="{00000000-0005-0000-0000-0000D4290000}"/>
    <cellStyle name="Comma 5 12 3" xfId="10987" xr:uid="{00000000-0005-0000-0000-0000D5290000}"/>
    <cellStyle name="Comma 5 12 3 2" xfId="32746" xr:uid="{00000000-0005-0000-0000-0000D6290000}"/>
    <cellStyle name="Comma 5 12 4" xfId="31190" xr:uid="{00000000-0005-0000-0000-0000D7290000}"/>
    <cellStyle name="Comma 5 13" xfId="4309" xr:uid="{00000000-0005-0000-0000-0000D8290000}"/>
    <cellStyle name="Comma 5 13 2" xfId="12226" xr:uid="{00000000-0005-0000-0000-0000D9290000}"/>
    <cellStyle name="Comma 5 13 2 2" xfId="33982" xr:uid="{00000000-0005-0000-0000-0000DA290000}"/>
    <cellStyle name="Comma 5 13 3" xfId="10988" xr:uid="{00000000-0005-0000-0000-0000DB290000}"/>
    <cellStyle name="Comma 5 13 3 2" xfId="32747" xr:uid="{00000000-0005-0000-0000-0000DC290000}"/>
    <cellStyle name="Comma 5 13 4" xfId="31191" xr:uid="{00000000-0005-0000-0000-0000DD290000}"/>
    <cellStyle name="Comma 5 14" xfId="4310" xr:uid="{00000000-0005-0000-0000-0000DE290000}"/>
    <cellStyle name="Comma 5 14 2" xfId="12227" xr:uid="{00000000-0005-0000-0000-0000DF290000}"/>
    <cellStyle name="Comma 5 14 2 2" xfId="33983" xr:uid="{00000000-0005-0000-0000-0000E0290000}"/>
    <cellStyle name="Comma 5 14 3" xfId="10989" xr:uid="{00000000-0005-0000-0000-0000E1290000}"/>
    <cellStyle name="Comma 5 14 3 2" xfId="32748" xr:uid="{00000000-0005-0000-0000-0000E2290000}"/>
    <cellStyle name="Comma 5 14 4" xfId="31192" xr:uid="{00000000-0005-0000-0000-0000E3290000}"/>
    <cellStyle name="Comma 5 15" xfId="4311" xr:uid="{00000000-0005-0000-0000-0000E4290000}"/>
    <cellStyle name="Comma 5 15 2" xfId="12228" xr:uid="{00000000-0005-0000-0000-0000E5290000}"/>
    <cellStyle name="Comma 5 15 2 2" xfId="33984" xr:uid="{00000000-0005-0000-0000-0000E6290000}"/>
    <cellStyle name="Comma 5 15 3" xfId="10990" xr:uid="{00000000-0005-0000-0000-0000E7290000}"/>
    <cellStyle name="Comma 5 15 3 2" xfId="32749" xr:uid="{00000000-0005-0000-0000-0000E8290000}"/>
    <cellStyle name="Comma 5 15 4" xfId="31193" xr:uid="{00000000-0005-0000-0000-0000E9290000}"/>
    <cellStyle name="Comma 5 16" xfId="4312" xr:uid="{00000000-0005-0000-0000-0000EA290000}"/>
    <cellStyle name="Comma 5 16 2" xfId="12229" xr:uid="{00000000-0005-0000-0000-0000EB290000}"/>
    <cellStyle name="Comma 5 16 2 2" xfId="33985" xr:uid="{00000000-0005-0000-0000-0000EC290000}"/>
    <cellStyle name="Comma 5 16 3" xfId="10991" xr:uid="{00000000-0005-0000-0000-0000ED290000}"/>
    <cellStyle name="Comma 5 16 3 2" xfId="32750" xr:uid="{00000000-0005-0000-0000-0000EE290000}"/>
    <cellStyle name="Comma 5 16 4" xfId="31194" xr:uid="{00000000-0005-0000-0000-0000EF290000}"/>
    <cellStyle name="Comma 5 17" xfId="4313" xr:uid="{00000000-0005-0000-0000-0000F0290000}"/>
    <cellStyle name="Comma 5 17 2" xfId="12230" xr:uid="{00000000-0005-0000-0000-0000F1290000}"/>
    <cellStyle name="Comma 5 17 2 2" xfId="33986" xr:uid="{00000000-0005-0000-0000-0000F2290000}"/>
    <cellStyle name="Comma 5 17 3" xfId="10992" xr:uid="{00000000-0005-0000-0000-0000F3290000}"/>
    <cellStyle name="Comma 5 17 3 2" xfId="32751" xr:uid="{00000000-0005-0000-0000-0000F4290000}"/>
    <cellStyle name="Comma 5 17 4" xfId="31195" xr:uid="{00000000-0005-0000-0000-0000F5290000}"/>
    <cellStyle name="Comma 5 18" xfId="4314" xr:uid="{00000000-0005-0000-0000-0000F6290000}"/>
    <cellStyle name="Comma 5 18 2" xfId="12231" xr:uid="{00000000-0005-0000-0000-0000F7290000}"/>
    <cellStyle name="Comma 5 18 2 2" xfId="33987" xr:uid="{00000000-0005-0000-0000-0000F8290000}"/>
    <cellStyle name="Comma 5 18 3" xfId="10993" xr:uid="{00000000-0005-0000-0000-0000F9290000}"/>
    <cellStyle name="Comma 5 18 3 2" xfId="32752" xr:uid="{00000000-0005-0000-0000-0000FA290000}"/>
    <cellStyle name="Comma 5 18 4" xfId="31196" xr:uid="{00000000-0005-0000-0000-0000FB290000}"/>
    <cellStyle name="Comma 5 19" xfId="4315" xr:uid="{00000000-0005-0000-0000-0000FC290000}"/>
    <cellStyle name="Comma 5 19 2" xfId="12232" xr:uid="{00000000-0005-0000-0000-0000FD290000}"/>
    <cellStyle name="Comma 5 19 2 2" xfId="33988" xr:uid="{00000000-0005-0000-0000-0000FE290000}"/>
    <cellStyle name="Comma 5 19 3" xfId="10994" xr:uid="{00000000-0005-0000-0000-0000FF290000}"/>
    <cellStyle name="Comma 5 19 3 2" xfId="32753" xr:uid="{00000000-0005-0000-0000-0000002A0000}"/>
    <cellStyle name="Comma 5 19 4" xfId="31197" xr:uid="{00000000-0005-0000-0000-0000012A0000}"/>
    <cellStyle name="Comma 5 2" xfId="3484" xr:uid="{00000000-0005-0000-0000-0000022A0000}"/>
    <cellStyle name="Comma 5 2 10" xfId="10634" xr:uid="{00000000-0005-0000-0000-0000032A0000}"/>
    <cellStyle name="Comma 5 2 10 2" xfId="32395" xr:uid="{00000000-0005-0000-0000-0000042A0000}"/>
    <cellStyle name="Comma 5 2 11" xfId="30838" xr:uid="{00000000-0005-0000-0000-0000052A0000}"/>
    <cellStyle name="Comma 5 2 2" xfId="4316" xr:uid="{00000000-0005-0000-0000-0000062A0000}"/>
    <cellStyle name="Comma 5 2 2 2" xfId="12233" xr:uid="{00000000-0005-0000-0000-0000072A0000}"/>
    <cellStyle name="Comma 5 2 2 2 2" xfId="33989" xr:uid="{00000000-0005-0000-0000-0000082A0000}"/>
    <cellStyle name="Comma 5 2 2 3" xfId="10995" xr:uid="{00000000-0005-0000-0000-0000092A0000}"/>
    <cellStyle name="Comma 5 2 2 3 2" xfId="32754" xr:uid="{00000000-0005-0000-0000-00000A2A0000}"/>
    <cellStyle name="Comma 5 2 2 4" xfId="31198" xr:uid="{00000000-0005-0000-0000-00000B2A0000}"/>
    <cellStyle name="Comma 5 2 3" xfId="6481" xr:uid="{00000000-0005-0000-0000-00000C2A0000}"/>
    <cellStyle name="Comma 5 2 3 2" xfId="12335" xr:uid="{00000000-0005-0000-0000-00000D2A0000}"/>
    <cellStyle name="Comma 5 2 3 2 2" xfId="34091" xr:uid="{00000000-0005-0000-0000-00000E2A0000}"/>
    <cellStyle name="Comma 5 2 3 3" xfId="11098" xr:uid="{00000000-0005-0000-0000-00000F2A0000}"/>
    <cellStyle name="Comma 5 2 3 3 2" xfId="32857" xr:uid="{00000000-0005-0000-0000-0000102A0000}"/>
    <cellStyle name="Comma 5 2 3 4" xfId="31342" xr:uid="{00000000-0005-0000-0000-0000112A0000}"/>
    <cellStyle name="Comma 5 2 4" xfId="6831" xr:uid="{00000000-0005-0000-0000-0000122A0000}"/>
    <cellStyle name="Comma 5 2 4 2" xfId="12338" xr:uid="{00000000-0005-0000-0000-0000132A0000}"/>
    <cellStyle name="Comma 5 2 4 2 2" xfId="34094" xr:uid="{00000000-0005-0000-0000-0000142A0000}"/>
    <cellStyle name="Comma 5 2 4 3" xfId="11101" xr:uid="{00000000-0005-0000-0000-0000152A0000}"/>
    <cellStyle name="Comma 5 2 4 3 2" xfId="32860" xr:uid="{00000000-0005-0000-0000-0000162A0000}"/>
    <cellStyle name="Comma 5 2 4 4" xfId="31348" xr:uid="{00000000-0005-0000-0000-0000172A0000}"/>
    <cellStyle name="Comma 5 2 5" xfId="7461" xr:uid="{00000000-0005-0000-0000-0000182A0000}"/>
    <cellStyle name="Comma 5 2 5 2" xfId="12585" xr:uid="{00000000-0005-0000-0000-0000192A0000}"/>
    <cellStyle name="Comma 5 2 5 2 2" xfId="34340" xr:uid="{00000000-0005-0000-0000-00001A2A0000}"/>
    <cellStyle name="Comma 5 2 5 3" xfId="11348" xr:uid="{00000000-0005-0000-0000-00001B2A0000}"/>
    <cellStyle name="Comma 5 2 5 3 2" xfId="33106" xr:uid="{00000000-0005-0000-0000-00001C2A0000}"/>
    <cellStyle name="Comma 5 2 5 4" xfId="31681" xr:uid="{00000000-0005-0000-0000-00001D2A0000}"/>
    <cellStyle name="Comma 5 2 6" xfId="7879" xr:uid="{00000000-0005-0000-0000-00001E2A0000}"/>
    <cellStyle name="Comma 5 2 6 2" xfId="12664" xr:uid="{00000000-0005-0000-0000-00001F2A0000}"/>
    <cellStyle name="Comma 5 2 6 2 2" xfId="34419" xr:uid="{00000000-0005-0000-0000-0000202A0000}"/>
    <cellStyle name="Comma 5 2 6 3" xfId="11427" xr:uid="{00000000-0005-0000-0000-0000212A0000}"/>
    <cellStyle name="Comma 5 2 6 3 2" xfId="33185" xr:uid="{00000000-0005-0000-0000-0000222A0000}"/>
    <cellStyle name="Comma 5 2 6 4" xfId="31844" xr:uid="{00000000-0005-0000-0000-0000232A0000}"/>
    <cellStyle name="Comma 5 2 7" xfId="8276" xr:uid="{00000000-0005-0000-0000-0000242A0000}"/>
    <cellStyle name="Comma 5 2 7 2" xfId="12676" xr:uid="{00000000-0005-0000-0000-0000252A0000}"/>
    <cellStyle name="Comma 5 2 7 2 2" xfId="34431" xr:uid="{00000000-0005-0000-0000-0000262A0000}"/>
    <cellStyle name="Comma 5 2 7 3" xfId="11439" xr:uid="{00000000-0005-0000-0000-0000272A0000}"/>
    <cellStyle name="Comma 5 2 7 3 2" xfId="33197" xr:uid="{00000000-0005-0000-0000-0000282A0000}"/>
    <cellStyle name="Comma 5 2 7 4" xfId="31898" xr:uid="{00000000-0005-0000-0000-0000292A0000}"/>
    <cellStyle name="Comma 5 2 8" xfId="10075" xr:uid="{00000000-0005-0000-0000-00002A2A0000}"/>
    <cellStyle name="Comma 5 2 9" xfId="11872" xr:uid="{00000000-0005-0000-0000-00002B2A0000}"/>
    <cellStyle name="Comma 5 2 9 2" xfId="33630" xr:uid="{00000000-0005-0000-0000-00002C2A0000}"/>
    <cellStyle name="Comma 5 20" xfId="4317" xr:uid="{00000000-0005-0000-0000-00002D2A0000}"/>
    <cellStyle name="Comma 5 20 2" xfId="12234" xr:uid="{00000000-0005-0000-0000-00002E2A0000}"/>
    <cellStyle name="Comma 5 20 2 2" xfId="33990" xr:uid="{00000000-0005-0000-0000-00002F2A0000}"/>
    <cellStyle name="Comma 5 20 3" xfId="10996" xr:uid="{00000000-0005-0000-0000-0000302A0000}"/>
    <cellStyle name="Comma 5 20 3 2" xfId="32755" xr:uid="{00000000-0005-0000-0000-0000312A0000}"/>
    <cellStyle name="Comma 5 20 4" xfId="31199" xr:uid="{00000000-0005-0000-0000-0000322A0000}"/>
    <cellStyle name="Comma 5 21" xfId="4318" xr:uid="{00000000-0005-0000-0000-0000332A0000}"/>
    <cellStyle name="Comma 5 21 2" xfId="12235" xr:uid="{00000000-0005-0000-0000-0000342A0000}"/>
    <cellStyle name="Comma 5 21 2 2" xfId="33991" xr:uid="{00000000-0005-0000-0000-0000352A0000}"/>
    <cellStyle name="Comma 5 21 3" xfId="10997" xr:uid="{00000000-0005-0000-0000-0000362A0000}"/>
    <cellStyle name="Comma 5 21 3 2" xfId="32756" xr:uid="{00000000-0005-0000-0000-0000372A0000}"/>
    <cellStyle name="Comma 5 21 4" xfId="31200" xr:uid="{00000000-0005-0000-0000-0000382A0000}"/>
    <cellStyle name="Comma 5 22" xfId="4319" xr:uid="{00000000-0005-0000-0000-0000392A0000}"/>
    <cellStyle name="Comma 5 22 2" xfId="12236" xr:uid="{00000000-0005-0000-0000-00003A2A0000}"/>
    <cellStyle name="Comma 5 22 2 2" xfId="33992" xr:uid="{00000000-0005-0000-0000-00003B2A0000}"/>
    <cellStyle name="Comma 5 22 3" xfId="10998" xr:uid="{00000000-0005-0000-0000-00003C2A0000}"/>
    <cellStyle name="Comma 5 22 3 2" xfId="32757" xr:uid="{00000000-0005-0000-0000-00003D2A0000}"/>
    <cellStyle name="Comma 5 22 4" xfId="31201" xr:uid="{00000000-0005-0000-0000-00003E2A0000}"/>
    <cellStyle name="Comma 5 23" xfId="4320" xr:uid="{00000000-0005-0000-0000-00003F2A0000}"/>
    <cellStyle name="Comma 5 23 2" xfId="12237" xr:uid="{00000000-0005-0000-0000-0000402A0000}"/>
    <cellStyle name="Comma 5 23 2 2" xfId="33993" xr:uid="{00000000-0005-0000-0000-0000412A0000}"/>
    <cellStyle name="Comma 5 23 3" xfId="10999" xr:uid="{00000000-0005-0000-0000-0000422A0000}"/>
    <cellStyle name="Comma 5 23 3 2" xfId="32758" xr:uid="{00000000-0005-0000-0000-0000432A0000}"/>
    <cellStyle name="Comma 5 23 4" xfId="31202" xr:uid="{00000000-0005-0000-0000-0000442A0000}"/>
    <cellStyle name="Comma 5 24" xfId="4321" xr:uid="{00000000-0005-0000-0000-0000452A0000}"/>
    <cellStyle name="Comma 5 24 2" xfId="12238" xr:uid="{00000000-0005-0000-0000-0000462A0000}"/>
    <cellStyle name="Comma 5 24 2 2" xfId="33994" xr:uid="{00000000-0005-0000-0000-0000472A0000}"/>
    <cellStyle name="Comma 5 24 3" xfId="11000" xr:uid="{00000000-0005-0000-0000-0000482A0000}"/>
    <cellStyle name="Comma 5 24 3 2" xfId="32759" xr:uid="{00000000-0005-0000-0000-0000492A0000}"/>
    <cellStyle name="Comma 5 24 4" xfId="31203" xr:uid="{00000000-0005-0000-0000-00004A2A0000}"/>
    <cellStyle name="Comma 5 25" xfId="4322" xr:uid="{00000000-0005-0000-0000-00004B2A0000}"/>
    <cellStyle name="Comma 5 25 2" xfId="12239" xr:uid="{00000000-0005-0000-0000-00004C2A0000}"/>
    <cellStyle name="Comma 5 25 2 2" xfId="33995" xr:uid="{00000000-0005-0000-0000-00004D2A0000}"/>
    <cellStyle name="Comma 5 25 3" xfId="11001" xr:uid="{00000000-0005-0000-0000-00004E2A0000}"/>
    <cellStyle name="Comma 5 25 3 2" xfId="32760" xr:uid="{00000000-0005-0000-0000-00004F2A0000}"/>
    <cellStyle name="Comma 5 25 4" xfId="31204" xr:uid="{00000000-0005-0000-0000-0000502A0000}"/>
    <cellStyle name="Comma 5 26" xfId="4323" xr:uid="{00000000-0005-0000-0000-0000512A0000}"/>
    <cellStyle name="Comma 5 26 2" xfId="12240" xr:uid="{00000000-0005-0000-0000-0000522A0000}"/>
    <cellStyle name="Comma 5 26 2 2" xfId="33996" xr:uid="{00000000-0005-0000-0000-0000532A0000}"/>
    <cellStyle name="Comma 5 26 3" xfId="11002" xr:uid="{00000000-0005-0000-0000-0000542A0000}"/>
    <cellStyle name="Comma 5 26 3 2" xfId="32761" xr:uid="{00000000-0005-0000-0000-0000552A0000}"/>
    <cellStyle name="Comma 5 26 4" xfId="31205" xr:uid="{00000000-0005-0000-0000-0000562A0000}"/>
    <cellStyle name="Comma 5 27" xfId="4324" xr:uid="{00000000-0005-0000-0000-0000572A0000}"/>
    <cellStyle name="Comma 5 27 2" xfId="12241" xr:uid="{00000000-0005-0000-0000-0000582A0000}"/>
    <cellStyle name="Comma 5 27 2 2" xfId="33997" xr:uid="{00000000-0005-0000-0000-0000592A0000}"/>
    <cellStyle name="Comma 5 27 3" xfId="11003" xr:uid="{00000000-0005-0000-0000-00005A2A0000}"/>
    <cellStyle name="Comma 5 27 3 2" xfId="32762" xr:uid="{00000000-0005-0000-0000-00005B2A0000}"/>
    <cellStyle name="Comma 5 27 4" xfId="31206" xr:uid="{00000000-0005-0000-0000-00005C2A0000}"/>
    <cellStyle name="Comma 5 28" xfId="4325" xr:uid="{00000000-0005-0000-0000-00005D2A0000}"/>
    <cellStyle name="Comma 5 28 2" xfId="12242" xr:uid="{00000000-0005-0000-0000-00005E2A0000}"/>
    <cellStyle name="Comma 5 28 2 2" xfId="33998" xr:uid="{00000000-0005-0000-0000-00005F2A0000}"/>
    <cellStyle name="Comma 5 28 3" xfId="11004" xr:uid="{00000000-0005-0000-0000-0000602A0000}"/>
    <cellStyle name="Comma 5 28 3 2" xfId="32763" xr:uid="{00000000-0005-0000-0000-0000612A0000}"/>
    <cellStyle name="Comma 5 28 4" xfId="31207" xr:uid="{00000000-0005-0000-0000-0000622A0000}"/>
    <cellStyle name="Comma 5 29" xfId="4326" xr:uid="{00000000-0005-0000-0000-0000632A0000}"/>
    <cellStyle name="Comma 5 29 2" xfId="12243" xr:uid="{00000000-0005-0000-0000-0000642A0000}"/>
    <cellStyle name="Comma 5 29 2 2" xfId="33999" xr:uid="{00000000-0005-0000-0000-0000652A0000}"/>
    <cellStyle name="Comma 5 29 3" xfId="11005" xr:uid="{00000000-0005-0000-0000-0000662A0000}"/>
    <cellStyle name="Comma 5 29 3 2" xfId="32764" xr:uid="{00000000-0005-0000-0000-0000672A0000}"/>
    <cellStyle name="Comma 5 29 4" xfId="31208" xr:uid="{00000000-0005-0000-0000-0000682A0000}"/>
    <cellStyle name="Comma 5 3" xfId="3924" xr:uid="{00000000-0005-0000-0000-0000692A0000}"/>
    <cellStyle name="Comma 5 3 10" xfId="30893" xr:uid="{00000000-0005-0000-0000-00006A2A0000}"/>
    <cellStyle name="Comma 5 3 2" xfId="4327" xr:uid="{00000000-0005-0000-0000-00006B2A0000}"/>
    <cellStyle name="Comma 5 3 2 2" xfId="12244" xr:uid="{00000000-0005-0000-0000-00006C2A0000}"/>
    <cellStyle name="Comma 5 3 2 2 2" xfId="34000" xr:uid="{00000000-0005-0000-0000-00006D2A0000}"/>
    <cellStyle name="Comma 5 3 2 3" xfId="11006" xr:uid="{00000000-0005-0000-0000-00006E2A0000}"/>
    <cellStyle name="Comma 5 3 2 3 2" xfId="32765" xr:uid="{00000000-0005-0000-0000-00006F2A0000}"/>
    <cellStyle name="Comma 5 3 2 4" xfId="31209" xr:uid="{00000000-0005-0000-0000-0000702A0000}"/>
    <cellStyle name="Comma 5 3 3" xfId="6483" xr:uid="{00000000-0005-0000-0000-0000712A0000}"/>
    <cellStyle name="Comma 5 3 3 2" xfId="12336" xr:uid="{00000000-0005-0000-0000-0000722A0000}"/>
    <cellStyle name="Comma 5 3 3 2 2" xfId="34092" xr:uid="{00000000-0005-0000-0000-0000732A0000}"/>
    <cellStyle name="Comma 5 3 3 3" xfId="11099" xr:uid="{00000000-0005-0000-0000-0000742A0000}"/>
    <cellStyle name="Comma 5 3 3 3 2" xfId="32858" xr:uid="{00000000-0005-0000-0000-0000752A0000}"/>
    <cellStyle name="Comma 5 3 3 4" xfId="31343" xr:uid="{00000000-0005-0000-0000-0000762A0000}"/>
    <cellStyle name="Comma 5 3 4" xfId="6800" xr:uid="{00000000-0005-0000-0000-0000772A0000}"/>
    <cellStyle name="Comma 5 3 4 2" xfId="12337" xr:uid="{00000000-0005-0000-0000-0000782A0000}"/>
    <cellStyle name="Comma 5 3 4 2 2" xfId="34093" xr:uid="{00000000-0005-0000-0000-0000792A0000}"/>
    <cellStyle name="Comma 5 3 4 3" xfId="11100" xr:uid="{00000000-0005-0000-0000-00007A2A0000}"/>
    <cellStyle name="Comma 5 3 4 3 2" xfId="32859" xr:uid="{00000000-0005-0000-0000-00007B2A0000}"/>
    <cellStyle name="Comma 5 3 4 4" xfId="31347" xr:uid="{00000000-0005-0000-0000-00007C2A0000}"/>
    <cellStyle name="Comma 5 3 5" xfId="7462" xr:uid="{00000000-0005-0000-0000-00007D2A0000}"/>
    <cellStyle name="Comma 5 3 5 2" xfId="12586" xr:uid="{00000000-0005-0000-0000-00007E2A0000}"/>
    <cellStyle name="Comma 5 3 5 2 2" xfId="34341" xr:uid="{00000000-0005-0000-0000-00007F2A0000}"/>
    <cellStyle name="Comma 5 3 5 3" xfId="11349" xr:uid="{00000000-0005-0000-0000-0000802A0000}"/>
    <cellStyle name="Comma 5 3 5 3 2" xfId="33107" xr:uid="{00000000-0005-0000-0000-0000812A0000}"/>
    <cellStyle name="Comma 5 3 5 4" xfId="31682" xr:uid="{00000000-0005-0000-0000-0000822A0000}"/>
    <cellStyle name="Comma 5 3 6" xfId="7881" xr:uid="{00000000-0005-0000-0000-0000832A0000}"/>
    <cellStyle name="Comma 5 3 6 2" xfId="12665" xr:uid="{00000000-0005-0000-0000-0000842A0000}"/>
    <cellStyle name="Comma 5 3 6 2 2" xfId="34420" xr:uid="{00000000-0005-0000-0000-0000852A0000}"/>
    <cellStyle name="Comma 5 3 6 3" xfId="11428" xr:uid="{00000000-0005-0000-0000-0000862A0000}"/>
    <cellStyle name="Comma 5 3 6 3 2" xfId="33186" xr:uid="{00000000-0005-0000-0000-0000872A0000}"/>
    <cellStyle name="Comma 5 3 6 4" xfId="31845" xr:uid="{00000000-0005-0000-0000-0000882A0000}"/>
    <cellStyle name="Comma 5 3 7" xfId="8275" xr:uid="{00000000-0005-0000-0000-0000892A0000}"/>
    <cellStyle name="Comma 5 3 7 2" xfId="12675" xr:uid="{00000000-0005-0000-0000-00008A2A0000}"/>
    <cellStyle name="Comma 5 3 7 2 2" xfId="34430" xr:uid="{00000000-0005-0000-0000-00008B2A0000}"/>
    <cellStyle name="Comma 5 3 7 3" xfId="11438" xr:uid="{00000000-0005-0000-0000-00008C2A0000}"/>
    <cellStyle name="Comma 5 3 7 3 2" xfId="33196" xr:uid="{00000000-0005-0000-0000-00008D2A0000}"/>
    <cellStyle name="Comma 5 3 7 4" xfId="31897" xr:uid="{00000000-0005-0000-0000-00008E2A0000}"/>
    <cellStyle name="Comma 5 3 8" xfId="11927" xr:uid="{00000000-0005-0000-0000-00008F2A0000}"/>
    <cellStyle name="Comma 5 3 8 2" xfId="33684" xr:uid="{00000000-0005-0000-0000-0000902A0000}"/>
    <cellStyle name="Comma 5 3 9" xfId="10689" xr:uid="{00000000-0005-0000-0000-0000912A0000}"/>
    <cellStyle name="Comma 5 3 9 2" xfId="32449" xr:uid="{00000000-0005-0000-0000-0000922A0000}"/>
    <cellStyle name="Comma 5 30" xfId="4328" xr:uid="{00000000-0005-0000-0000-0000932A0000}"/>
    <cellStyle name="Comma 5 30 2" xfId="12245" xr:uid="{00000000-0005-0000-0000-0000942A0000}"/>
    <cellStyle name="Comma 5 30 2 2" xfId="34001" xr:uid="{00000000-0005-0000-0000-0000952A0000}"/>
    <cellStyle name="Comma 5 30 3" xfId="11007" xr:uid="{00000000-0005-0000-0000-0000962A0000}"/>
    <cellStyle name="Comma 5 30 3 2" xfId="32766" xr:uid="{00000000-0005-0000-0000-0000972A0000}"/>
    <cellStyle name="Comma 5 30 4" xfId="31210" xr:uid="{00000000-0005-0000-0000-0000982A0000}"/>
    <cellStyle name="Comma 5 31" xfId="4329" xr:uid="{00000000-0005-0000-0000-0000992A0000}"/>
    <cellStyle name="Comma 5 31 2" xfId="12246" xr:uid="{00000000-0005-0000-0000-00009A2A0000}"/>
    <cellStyle name="Comma 5 31 2 2" xfId="34002" xr:uid="{00000000-0005-0000-0000-00009B2A0000}"/>
    <cellStyle name="Comma 5 31 3" xfId="11008" xr:uid="{00000000-0005-0000-0000-00009C2A0000}"/>
    <cellStyle name="Comma 5 31 3 2" xfId="32767" xr:uid="{00000000-0005-0000-0000-00009D2A0000}"/>
    <cellStyle name="Comma 5 31 4" xfId="31211" xr:uid="{00000000-0005-0000-0000-00009E2A0000}"/>
    <cellStyle name="Comma 5 32" xfId="4330" xr:uid="{00000000-0005-0000-0000-00009F2A0000}"/>
    <cellStyle name="Comma 5 32 2" xfId="12247" xr:uid="{00000000-0005-0000-0000-0000A02A0000}"/>
    <cellStyle name="Comma 5 32 2 2" xfId="34003" xr:uid="{00000000-0005-0000-0000-0000A12A0000}"/>
    <cellStyle name="Comma 5 32 3" xfId="11009" xr:uid="{00000000-0005-0000-0000-0000A22A0000}"/>
    <cellStyle name="Comma 5 32 3 2" xfId="32768" xr:uid="{00000000-0005-0000-0000-0000A32A0000}"/>
    <cellStyle name="Comma 5 32 4" xfId="31212" xr:uid="{00000000-0005-0000-0000-0000A42A0000}"/>
    <cellStyle name="Comma 5 33" xfId="4331" xr:uid="{00000000-0005-0000-0000-0000A52A0000}"/>
    <cellStyle name="Comma 5 33 2" xfId="12248" xr:uid="{00000000-0005-0000-0000-0000A62A0000}"/>
    <cellStyle name="Comma 5 33 2 2" xfId="34004" xr:uid="{00000000-0005-0000-0000-0000A72A0000}"/>
    <cellStyle name="Comma 5 33 3" xfId="11010" xr:uid="{00000000-0005-0000-0000-0000A82A0000}"/>
    <cellStyle name="Comma 5 33 3 2" xfId="32769" xr:uid="{00000000-0005-0000-0000-0000A92A0000}"/>
    <cellStyle name="Comma 5 33 4" xfId="31213" xr:uid="{00000000-0005-0000-0000-0000AA2A0000}"/>
    <cellStyle name="Comma 5 34" xfId="4332" xr:uid="{00000000-0005-0000-0000-0000AB2A0000}"/>
    <cellStyle name="Comma 5 34 2" xfId="12249" xr:uid="{00000000-0005-0000-0000-0000AC2A0000}"/>
    <cellStyle name="Comma 5 34 2 2" xfId="34005" xr:uid="{00000000-0005-0000-0000-0000AD2A0000}"/>
    <cellStyle name="Comma 5 34 3" xfId="11011" xr:uid="{00000000-0005-0000-0000-0000AE2A0000}"/>
    <cellStyle name="Comma 5 34 3 2" xfId="32770" xr:uid="{00000000-0005-0000-0000-0000AF2A0000}"/>
    <cellStyle name="Comma 5 34 4" xfId="31214" xr:uid="{00000000-0005-0000-0000-0000B02A0000}"/>
    <cellStyle name="Comma 5 35" xfId="4333" xr:uid="{00000000-0005-0000-0000-0000B12A0000}"/>
    <cellStyle name="Comma 5 35 2" xfId="12250" xr:uid="{00000000-0005-0000-0000-0000B22A0000}"/>
    <cellStyle name="Comma 5 35 2 2" xfId="34006" xr:uid="{00000000-0005-0000-0000-0000B32A0000}"/>
    <cellStyle name="Comma 5 35 3" xfId="11012" xr:uid="{00000000-0005-0000-0000-0000B42A0000}"/>
    <cellStyle name="Comma 5 35 3 2" xfId="32771" xr:uid="{00000000-0005-0000-0000-0000B52A0000}"/>
    <cellStyle name="Comma 5 35 4" xfId="31215" xr:uid="{00000000-0005-0000-0000-0000B62A0000}"/>
    <cellStyle name="Comma 5 36" xfId="4334" xr:uid="{00000000-0005-0000-0000-0000B72A0000}"/>
    <cellStyle name="Comma 5 36 2" xfId="12251" xr:uid="{00000000-0005-0000-0000-0000B82A0000}"/>
    <cellStyle name="Comma 5 36 2 2" xfId="34007" xr:uid="{00000000-0005-0000-0000-0000B92A0000}"/>
    <cellStyle name="Comma 5 36 3" xfId="11013" xr:uid="{00000000-0005-0000-0000-0000BA2A0000}"/>
    <cellStyle name="Comma 5 36 3 2" xfId="32772" xr:uid="{00000000-0005-0000-0000-0000BB2A0000}"/>
    <cellStyle name="Comma 5 36 4" xfId="31216" xr:uid="{00000000-0005-0000-0000-0000BC2A0000}"/>
    <cellStyle name="Comma 5 37" xfId="4335" xr:uid="{00000000-0005-0000-0000-0000BD2A0000}"/>
    <cellStyle name="Comma 5 37 2" xfId="12252" xr:uid="{00000000-0005-0000-0000-0000BE2A0000}"/>
    <cellStyle name="Comma 5 37 2 2" xfId="34008" xr:uid="{00000000-0005-0000-0000-0000BF2A0000}"/>
    <cellStyle name="Comma 5 37 3" xfId="11014" xr:uid="{00000000-0005-0000-0000-0000C02A0000}"/>
    <cellStyle name="Comma 5 37 3 2" xfId="32773" xr:uid="{00000000-0005-0000-0000-0000C12A0000}"/>
    <cellStyle name="Comma 5 37 4" xfId="31217" xr:uid="{00000000-0005-0000-0000-0000C22A0000}"/>
    <cellStyle name="Comma 5 38" xfId="4336" xr:uid="{00000000-0005-0000-0000-0000C32A0000}"/>
    <cellStyle name="Comma 5 38 2" xfId="12253" xr:uid="{00000000-0005-0000-0000-0000C42A0000}"/>
    <cellStyle name="Comma 5 38 2 2" xfId="34009" xr:uid="{00000000-0005-0000-0000-0000C52A0000}"/>
    <cellStyle name="Comma 5 38 3" xfId="11015" xr:uid="{00000000-0005-0000-0000-0000C62A0000}"/>
    <cellStyle name="Comma 5 38 3 2" xfId="32774" xr:uid="{00000000-0005-0000-0000-0000C72A0000}"/>
    <cellStyle name="Comma 5 38 4" xfId="31218" xr:uid="{00000000-0005-0000-0000-0000C82A0000}"/>
    <cellStyle name="Comma 5 39" xfId="6479" xr:uid="{00000000-0005-0000-0000-0000C92A0000}"/>
    <cellStyle name="Comma 5 39 2" xfId="12334" xr:uid="{00000000-0005-0000-0000-0000CA2A0000}"/>
    <cellStyle name="Comma 5 39 2 2" xfId="34090" xr:uid="{00000000-0005-0000-0000-0000CB2A0000}"/>
    <cellStyle name="Comma 5 39 3" xfId="11097" xr:uid="{00000000-0005-0000-0000-0000CC2A0000}"/>
    <cellStyle name="Comma 5 39 3 2" xfId="32856" xr:uid="{00000000-0005-0000-0000-0000CD2A0000}"/>
    <cellStyle name="Comma 5 39 4" xfId="31341" xr:uid="{00000000-0005-0000-0000-0000CE2A0000}"/>
    <cellStyle name="Comma 5 4" xfId="4305" xr:uid="{00000000-0005-0000-0000-0000CF2A0000}"/>
    <cellStyle name="Comma 5 4 2" xfId="12222" xr:uid="{00000000-0005-0000-0000-0000D02A0000}"/>
    <cellStyle name="Comma 5 4 2 2" xfId="33978" xr:uid="{00000000-0005-0000-0000-0000D12A0000}"/>
    <cellStyle name="Comma 5 4 3" xfId="10984" xr:uid="{00000000-0005-0000-0000-0000D22A0000}"/>
    <cellStyle name="Comma 5 4 3 2" xfId="32743" xr:uid="{00000000-0005-0000-0000-0000D32A0000}"/>
    <cellStyle name="Comma 5 4 4" xfId="31187" xr:uid="{00000000-0005-0000-0000-0000D42A0000}"/>
    <cellStyle name="Comma 5 40" xfId="6833" xr:uid="{00000000-0005-0000-0000-0000D52A0000}"/>
    <cellStyle name="Comma 5 40 2" xfId="12339" xr:uid="{00000000-0005-0000-0000-0000D62A0000}"/>
    <cellStyle name="Comma 5 40 2 2" xfId="34095" xr:uid="{00000000-0005-0000-0000-0000D72A0000}"/>
    <cellStyle name="Comma 5 40 3" xfId="11102" xr:uid="{00000000-0005-0000-0000-0000D82A0000}"/>
    <cellStyle name="Comma 5 40 3 2" xfId="32861" xr:uid="{00000000-0005-0000-0000-0000D92A0000}"/>
    <cellStyle name="Comma 5 40 4" xfId="31349" xr:uid="{00000000-0005-0000-0000-0000DA2A0000}"/>
    <cellStyle name="Comma 5 41" xfId="7876" xr:uid="{00000000-0005-0000-0000-0000DB2A0000}"/>
    <cellStyle name="Comma 5 41 2" xfId="12663" xr:uid="{00000000-0005-0000-0000-0000DC2A0000}"/>
    <cellStyle name="Comma 5 41 2 2" xfId="34418" xr:uid="{00000000-0005-0000-0000-0000DD2A0000}"/>
    <cellStyle name="Comma 5 41 3" xfId="11426" xr:uid="{00000000-0005-0000-0000-0000DE2A0000}"/>
    <cellStyle name="Comma 5 41 3 2" xfId="33184" xr:uid="{00000000-0005-0000-0000-0000DF2A0000}"/>
    <cellStyle name="Comma 5 41 4" xfId="31842" xr:uid="{00000000-0005-0000-0000-0000E02A0000}"/>
    <cellStyle name="Comma 5 42" xfId="8277" xr:uid="{00000000-0005-0000-0000-0000E12A0000}"/>
    <cellStyle name="Comma 5 42 2" xfId="12677" xr:uid="{00000000-0005-0000-0000-0000E22A0000}"/>
    <cellStyle name="Comma 5 42 2 2" xfId="34432" xr:uid="{00000000-0005-0000-0000-0000E32A0000}"/>
    <cellStyle name="Comma 5 42 3" xfId="11440" xr:uid="{00000000-0005-0000-0000-0000E42A0000}"/>
    <cellStyle name="Comma 5 42 3 2" xfId="33198" xr:uid="{00000000-0005-0000-0000-0000E52A0000}"/>
    <cellStyle name="Comma 5 42 4" xfId="31899" xr:uid="{00000000-0005-0000-0000-0000E62A0000}"/>
    <cellStyle name="Comma 5 43" xfId="10073" xr:uid="{00000000-0005-0000-0000-0000E72A0000}"/>
    <cellStyle name="Comma 5 43 2" xfId="12845" xr:uid="{00000000-0005-0000-0000-0000E82A0000}"/>
    <cellStyle name="Comma 5 43 2 2" xfId="34600" xr:uid="{00000000-0005-0000-0000-0000E92A0000}"/>
    <cellStyle name="Comma 5 43 3" xfId="11608" xr:uid="{00000000-0005-0000-0000-0000EA2A0000}"/>
    <cellStyle name="Comma 5 43 3 2" xfId="33366" xr:uid="{00000000-0005-0000-0000-0000EB2A0000}"/>
    <cellStyle name="Comma 5 43 4" xfId="32113" xr:uid="{00000000-0005-0000-0000-0000EC2A0000}"/>
    <cellStyle name="Comma 5 5" xfId="4337" xr:uid="{00000000-0005-0000-0000-0000ED2A0000}"/>
    <cellStyle name="Comma 5 5 2" xfId="12254" xr:uid="{00000000-0005-0000-0000-0000EE2A0000}"/>
    <cellStyle name="Comma 5 5 2 2" xfId="34010" xr:uid="{00000000-0005-0000-0000-0000EF2A0000}"/>
    <cellStyle name="Comma 5 5 3" xfId="11016" xr:uid="{00000000-0005-0000-0000-0000F02A0000}"/>
    <cellStyle name="Comma 5 5 3 2" xfId="32775" xr:uid="{00000000-0005-0000-0000-0000F12A0000}"/>
    <cellStyle name="Comma 5 5 4" xfId="31219" xr:uid="{00000000-0005-0000-0000-0000F22A0000}"/>
    <cellStyle name="Comma 5 6" xfId="4338" xr:uid="{00000000-0005-0000-0000-0000F32A0000}"/>
    <cellStyle name="Comma 5 6 2" xfId="12255" xr:uid="{00000000-0005-0000-0000-0000F42A0000}"/>
    <cellStyle name="Comma 5 6 2 2" xfId="34011" xr:uid="{00000000-0005-0000-0000-0000F52A0000}"/>
    <cellStyle name="Comma 5 6 3" xfId="11017" xr:uid="{00000000-0005-0000-0000-0000F62A0000}"/>
    <cellStyle name="Comma 5 6 3 2" xfId="32776" xr:uid="{00000000-0005-0000-0000-0000F72A0000}"/>
    <cellStyle name="Comma 5 6 4" xfId="31220" xr:uid="{00000000-0005-0000-0000-0000F82A0000}"/>
    <cellStyle name="Comma 5 7" xfId="4339" xr:uid="{00000000-0005-0000-0000-0000F92A0000}"/>
    <cellStyle name="Comma 5 7 2" xfId="12256" xr:uid="{00000000-0005-0000-0000-0000FA2A0000}"/>
    <cellStyle name="Comma 5 7 2 2" xfId="34012" xr:uid="{00000000-0005-0000-0000-0000FB2A0000}"/>
    <cellStyle name="Comma 5 7 3" xfId="11018" xr:uid="{00000000-0005-0000-0000-0000FC2A0000}"/>
    <cellStyle name="Comma 5 7 3 2" xfId="32777" xr:uid="{00000000-0005-0000-0000-0000FD2A0000}"/>
    <cellStyle name="Comma 5 7 4" xfId="31221" xr:uid="{00000000-0005-0000-0000-0000FE2A0000}"/>
    <cellStyle name="Comma 5 8" xfId="4340" xr:uid="{00000000-0005-0000-0000-0000FF2A0000}"/>
    <cellStyle name="Comma 5 8 2" xfId="12257" xr:uid="{00000000-0005-0000-0000-0000002B0000}"/>
    <cellStyle name="Comma 5 8 2 2" xfId="34013" xr:uid="{00000000-0005-0000-0000-0000012B0000}"/>
    <cellStyle name="Comma 5 8 3" xfId="11019" xr:uid="{00000000-0005-0000-0000-0000022B0000}"/>
    <cellStyle name="Comma 5 8 3 2" xfId="32778" xr:uid="{00000000-0005-0000-0000-0000032B0000}"/>
    <cellStyle name="Comma 5 8 4" xfId="31222" xr:uid="{00000000-0005-0000-0000-0000042B0000}"/>
    <cellStyle name="Comma 5 9" xfId="4341" xr:uid="{00000000-0005-0000-0000-0000052B0000}"/>
    <cellStyle name="Comma 5 9 2" xfId="12258" xr:uid="{00000000-0005-0000-0000-0000062B0000}"/>
    <cellStyle name="Comma 5 9 2 2" xfId="34014" xr:uid="{00000000-0005-0000-0000-0000072B0000}"/>
    <cellStyle name="Comma 5 9 3" xfId="11020" xr:uid="{00000000-0005-0000-0000-0000082B0000}"/>
    <cellStyle name="Comma 5 9 3 2" xfId="32779" xr:uid="{00000000-0005-0000-0000-0000092B0000}"/>
    <cellStyle name="Comma 5 9 4" xfId="31223"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2" xr:uid="{00000000-0005-0000-0000-00000E2B0000}"/>
    <cellStyle name="Comma 51 3" xfId="11610" xr:uid="{00000000-0005-0000-0000-00000F2B0000}"/>
    <cellStyle name="Comma 51 3 2" xfId="33368" xr:uid="{00000000-0005-0000-0000-0000102B0000}"/>
    <cellStyle name="Comma 51 4" xfId="32115" xr:uid="{00000000-0005-0000-0000-0000112B0000}"/>
    <cellStyle name="Comma 52" xfId="10078" xr:uid="{00000000-0005-0000-0000-0000122B0000}"/>
    <cellStyle name="Comma 52 2" xfId="12848" xr:uid="{00000000-0005-0000-0000-0000132B0000}"/>
    <cellStyle name="Comma 52 2 2" xfId="34603" xr:uid="{00000000-0005-0000-0000-0000142B0000}"/>
    <cellStyle name="Comma 52 3" xfId="11611" xr:uid="{00000000-0005-0000-0000-0000152B0000}"/>
    <cellStyle name="Comma 52 3 2" xfId="33369" xr:uid="{00000000-0005-0000-0000-0000162B0000}"/>
    <cellStyle name="Comma 52 4" xfId="32116"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5" xr:uid="{00000000-0005-0000-0000-00001B2B0000}"/>
    <cellStyle name="Comma 53 2 3" xfId="11272" xr:uid="{00000000-0005-0000-0000-00001C2B0000}"/>
    <cellStyle name="Comma 53 2 3 2" xfId="33031" xr:uid="{00000000-0005-0000-0000-00001D2B0000}"/>
    <cellStyle name="Comma 53 2 4" xfId="31564" xr:uid="{00000000-0005-0000-0000-00001E2B0000}"/>
    <cellStyle name="Comma 53 3" xfId="10079" xr:uid="{00000000-0005-0000-0000-00001F2B0000}"/>
    <cellStyle name="Comma 53 3 2" xfId="12849" xr:uid="{00000000-0005-0000-0000-0000202B0000}"/>
    <cellStyle name="Comma 53 3 2 2" xfId="34604" xr:uid="{00000000-0005-0000-0000-0000212B0000}"/>
    <cellStyle name="Comma 53 3 3" xfId="11612" xr:uid="{00000000-0005-0000-0000-0000222B0000}"/>
    <cellStyle name="Comma 53 3 3 2" xfId="33370" xr:uid="{00000000-0005-0000-0000-0000232B0000}"/>
    <cellStyle name="Comma 53 3 4" xfId="32117" xr:uid="{00000000-0005-0000-0000-0000242B0000}"/>
    <cellStyle name="Comma 53 4" xfId="12259" xr:uid="{00000000-0005-0000-0000-0000252B0000}"/>
    <cellStyle name="Comma 53 4 2" xfId="34015" xr:uid="{00000000-0005-0000-0000-0000262B0000}"/>
    <cellStyle name="Comma 53 5" xfId="11021" xr:uid="{00000000-0005-0000-0000-0000272B0000}"/>
    <cellStyle name="Comma 53 5 2" xfId="32780" xr:uid="{00000000-0005-0000-0000-0000282B0000}"/>
    <cellStyle name="Comma 53 6" xfId="31224"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5" xr:uid="{00000000-0005-0000-0000-00002D2B0000}"/>
    <cellStyle name="Comma 54 4" xfId="11613" xr:uid="{00000000-0005-0000-0000-00002E2B0000}"/>
    <cellStyle name="Comma 54 4 2" xfId="33371" xr:uid="{00000000-0005-0000-0000-00002F2B0000}"/>
    <cellStyle name="Comma 54 5" xfId="32118"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1" xr:uid="{00000000-0005-0000-0000-0000422B0000}"/>
    <cellStyle name="Comma 6 3 3" xfId="10635" xr:uid="{00000000-0005-0000-0000-0000432B0000}"/>
    <cellStyle name="Comma 6 3 3 2" xfId="32396" xr:uid="{00000000-0005-0000-0000-0000442B0000}"/>
    <cellStyle name="Comma 6 3 4" xfId="30839" xr:uid="{00000000-0005-0000-0000-0000452B0000}"/>
    <cellStyle name="Comma 6 4" xfId="3925" xr:uid="{00000000-0005-0000-0000-0000462B0000}"/>
    <cellStyle name="Comma 6 4 2" xfId="11928" xr:uid="{00000000-0005-0000-0000-0000472B0000}"/>
    <cellStyle name="Comma 6 4 2 2" xfId="33685" xr:uid="{00000000-0005-0000-0000-0000482B0000}"/>
    <cellStyle name="Comma 6 4 3" xfId="10690" xr:uid="{00000000-0005-0000-0000-0000492B0000}"/>
    <cellStyle name="Comma 6 4 3 2" xfId="32450" xr:uid="{00000000-0005-0000-0000-00004A2B0000}"/>
    <cellStyle name="Comma 6 4 4" xfId="30894" xr:uid="{00000000-0005-0000-0000-00004B2B0000}"/>
    <cellStyle name="Comma 6 5" xfId="10086" xr:uid="{00000000-0005-0000-0000-00004C2B0000}"/>
    <cellStyle name="Comma 6 5 2" xfId="12851" xr:uid="{00000000-0005-0000-0000-00004D2B0000}"/>
    <cellStyle name="Comma 6 5 2 2" xfId="34606" xr:uid="{00000000-0005-0000-0000-00004E2B0000}"/>
    <cellStyle name="Comma 6 5 3" xfId="11614" xr:uid="{00000000-0005-0000-0000-00004F2B0000}"/>
    <cellStyle name="Comma 6 5 3 2" xfId="33372" xr:uid="{00000000-0005-0000-0000-0000502B0000}"/>
    <cellStyle name="Comma 6 5 4" xfId="32119" xr:uid="{00000000-0005-0000-0000-0000512B0000}"/>
    <cellStyle name="Comma 6 6" xfId="11735" xr:uid="{00000000-0005-0000-0000-0000522B0000}"/>
    <cellStyle name="Comma 6 6 2" xfId="33493" xr:uid="{00000000-0005-0000-0000-0000532B0000}"/>
    <cellStyle name="Comma 6 7" xfId="10495" xr:uid="{00000000-0005-0000-0000-0000542B0000}"/>
    <cellStyle name="Comma 6 7 2" xfId="32256" xr:uid="{00000000-0005-0000-0000-0000552B0000}"/>
    <cellStyle name="Comma 6 8" xfId="30695"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8" xr:uid="{00000000-0005-0000-0000-00005A2B0000}"/>
    <cellStyle name="Comma 60 2 3" xfId="11616" xr:uid="{00000000-0005-0000-0000-00005B2B0000}"/>
    <cellStyle name="Comma 60 2 3 2" xfId="33374" xr:uid="{00000000-0005-0000-0000-00005C2B0000}"/>
    <cellStyle name="Comma 60 2 4" xfId="32121" xr:uid="{00000000-0005-0000-0000-00005D2B0000}"/>
    <cellStyle name="Comma 60 3" xfId="12852" xr:uid="{00000000-0005-0000-0000-00005E2B0000}"/>
    <cellStyle name="Comma 60 3 2" xfId="34607" xr:uid="{00000000-0005-0000-0000-00005F2B0000}"/>
    <cellStyle name="Comma 60 4" xfId="11615" xr:uid="{00000000-0005-0000-0000-0000602B0000}"/>
    <cellStyle name="Comma 60 4 2" xfId="33373" xr:uid="{00000000-0005-0000-0000-0000612B0000}"/>
    <cellStyle name="Comma 60 5" xfId="32120"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0" xr:uid="{00000000-0005-0000-0000-0000662B0000}"/>
    <cellStyle name="Comma 61 2 3" xfId="11618" xr:uid="{00000000-0005-0000-0000-0000672B0000}"/>
    <cellStyle name="Comma 61 2 3 2" xfId="33376" xr:uid="{00000000-0005-0000-0000-0000682B0000}"/>
    <cellStyle name="Comma 61 2 4" xfId="32123" xr:uid="{00000000-0005-0000-0000-0000692B0000}"/>
    <cellStyle name="Comma 61 3" xfId="12854" xr:uid="{00000000-0005-0000-0000-00006A2B0000}"/>
    <cellStyle name="Comma 61 3 2" xfId="34609" xr:uid="{00000000-0005-0000-0000-00006B2B0000}"/>
    <cellStyle name="Comma 61 4" xfId="11617" xr:uid="{00000000-0005-0000-0000-00006C2B0000}"/>
    <cellStyle name="Comma 61 4 2" xfId="33375" xr:uid="{00000000-0005-0000-0000-00006D2B0000}"/>
    <cellStyle name="Comma 61 5" xfId="32122"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2" xr:uid="{00000000-0005-0000-0000-0000722B0000}"/>
    <cellStyle name="Comma 62 2 3" xfId="11620" xr:uid="{00000000-0005-0000-0000-0000732B0000}"/>
    <cellStyle name="Comma 62 2 3 2" xfId="33378" xr:uid="{00000000-0005-0000-0000-0000742B0000}"/>
    <cellStyle name="Comma 62 2 4" xfId="32125" xr:uid="{00000000-0005-0000-0000-0000752B0000}"/>
    <cellStyle name="Comma 62 3" xfId="12856" xr:uid="{00000000-0005-0000-0000-0000762B0000}"/>
    <cellStyle name="Comma 62 3 2" xfId="34611" xr:uid="{00000000-0005-0000-0000-0000772B0000}"/>
    <cellStyle name="Comma 62 4" xfId="11619" xr:uid="{00000000-0005-0000-0000-0000782B0000}"/>
    <cellStyle name="Comma 62 4 2" xfId="33377" xr:uid="{00000000-0005-0000-0000-0000792B0000}"/>
    <cellStyle name="Comma 62 5" xfId="32124"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4" xr:uid="{00000000-0005-0000-0000-00007E2B0000}"/>
    <cellStyle name="Comma 63 2 3" xfId="11622" xr:uid="{00000000-0005-0000-0000-00007F2B0000}"/>
    <cellStyle name="Comma 63 2 3 2" xfId="33380" xr:uid="{00000000-0005-0000-0000-0000802B0000}"/>
    <cellStyle name="Comma 63 2 4" xfId="32127" xr:uid="{00000000-0005-0000-0000-0000812B0000}"/>
    <cellStyle name="Comma 63 3" xfId="12858" xr:uid="{00000000-0005-0000-0000-0000822B0000}"/>
    <cellStyle name="Comma 63 3 2" xfId="34613" xr:uid="{00000000-0005-0000-0000-0000832B0000}"/>
    <cellStyle name="Comma 63 4" xfId="11621" xr:uid="{00000000-0005-0000-0000-0000842B0000}"/>
    <cellStyle name="Comma 63 4 2" xfId="33379" xr:uid="{00000000-0005-0000-0000-0000852B0000}"/>
    <cellStyle name="Comma 63 5" xfId="32126"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6" xr:uid="{00000000-0005-0000-0000-00008A2B0000}"/>
    <cellStyle name="Comma 64 2 3" xfId="11624" xr:uid="{00000000-0005-0000-0000-00008B2B0000}"/>
    <cellStyle name="Comma 64 2 3 2" xfId="33382" xr:uid="{00000000-0005-0000-0000-00008C2B0000}"/>
    <cellStyle name="Comma 64 2 4" xfId="32129" xr:uid="{00000000-0005-0000-0000-00008D2B0000}"/>
    <cellStyle name="Comma 64 3" xfId="12860" xr:uid="{00000000-0005-0000-0000-00008E2B0000}"/>
    <cellStyle name="Comma 64 3 2" xfId="34615" xr:uid="{00000000-0005-0000-0000-00008F2B0000}"/>
    <cellStyle name="Comma 64 4" xfId="11623" xr:uid="{00000000-0005-0000-0000-0000902B0000}"/>
    <cellStyle name="Comma 64 4 2" xfId="33381" xr:uid="{00000000-0005-0000-0000-0000912B0000}"/>
    <cellStyle name="Comma 64 5" xfId="32128"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8" xr:uid="{00000000-0005-0000-0000-0000962B0000}"/>
    <cellStyle name="Comma 65 2 3" xfId="11626" xr:uid="{00000000-0005-0000-0000-0000972B0000}"/>
    <cellStyle name="Comma 65 2 3 2" xfId="33384" xr:uid="{00000000-0005-0000-0000-0000982B0000}"/>
    <cellStyle name="Comma 65 2 4" xfId="32131" xr:uid="{00000000-0005-0000-0000-0000992B0000}"/>
    <cellStyle name="Comma 65 3" xfId="12862" xr:uid="{00000000-0005-0000-0000-00009A2B0000}"/>
    <cellStyle name="Comma 65 3 2" xfId="34617" xr:uid="{00000000-0005-0000-0000-00009B2B0000}"/>
    <cellStyle name="Comma 65 4" xfId="11625" xr:uid="{00000000-0005-0000-0000-00009C2B0000}"/>
    <cellStyle name="Comma 65 4 2" xfId="33383" xr:uid="{00000000-0005-0000-0000-00009D2B0000}"/>
    <cellStyle name="Comma 65 5" xfId="32130"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0" xr:uid="{00000000-0005-0000-0000-0000A22B0000}"/>
    <cellStyle name="Comma 66 2 3" xfId="11628" xr:uid="{00000000-0005-0000-0000-0000A32B0000}"/>
    <cellStyle name="Comma 66 2 3 2" xfId="33386" xr:uid="{00000000-0005-0000-0000-0000A42B0000}"/>
    <cellStyle name="Comma 66 2 4" xfId="32133" xr:uid="{00000000-0005-0000-0000-0000A52B0000}"/>
    <cellStyle name="Comma 66 3" xfId="12864" xr:uid="{00000000-0005-0000-0000-0000A62B0000}"/>
    <cellStyle name="Comma 66 3 2" xfId="34619" xr:uid="{00000000-0005-0000-0000-0000A72B0000}"/>
    <cellStyle name="Comma 66 4" xfId="11627" xr:uid="{00000000-0005-0000-0000-0000A82B0000}"/>
    <cellStyle name="Comma 66 4 2" xfId="33385" xr:uid="{00000000-0005-0000-0000-0000A92B0000}"/>
    <cellStyle name="Comma 66 5" xfId="32132"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2" xr:uid="{00000000-0005-0000-0000-0000AE2B0000}"/>
    <cellStyle name="Comma 67 2 3" xfId="11630" xr:uid="{00000000-0005-0000-0000-0000AF2B0000}"/>
    <cellStyle name="Comma 67 2 3 2" xfId="33388" xr:uid="{00000000-0005-0000-0000-0000B02B0000}"/>
    <cellStyle name="Comma 67 2 4" xfId="32135" xr:uid="{00000000-0005-0000-0000-0000B12B0000}"/>
    <cellStyle name="Comma 67 3" xfId="12866" xr:uid="{00000000-0005-0000-0000-0000B22B0000}"/>
    <cellStyle name="Comma 67 3 2" xfId="34621" xr:uid="{00000000-0005-0000-0000-0000B32B0000}"/>
    <cellStyle name="Comma 67 4" xfId="11629" xr:uid="{00000000-0005-0000-0000-0000B42B0000}"/>
    <cellStyle name="Comma 67 4 2" xfId="33387" xr:uid="{00000000-0005-0000-0000-0000B52B0000}"/>
    <cellStyle name="Comma 67 5" xfId="32134"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6" xr:uid="{00000000-0005-0000-0000-0000BA2B0000}"/>
    <cellStyle name="Comma 68 2 3" xfId="11273" xr:uid="{00000000-0005-0000-0000-0000BB2B0000}"/>
    <cellStyle name="Comma 68 2 3 2" xfId="33032" xr:uid="{00000000-0005-0000-0000-0000BC2B0000}"/>
    <cellStyle name="Comma 68 2 4" xfId="31565" xr:uid="{00000000-0005-0000-0000-0000BD2B0000}"/>
    <cellStyle name="Comma 68 3" xfId="10103" xr:uid="{00000000-0005-0000-0000-0000BE2B0000}"/>
    <cellStyle name="Comma 68 4" xfId="12260" xr:uid="{00000000-0005-0000-0000-0000BF2B0000}"/>
    <cellStyle name="Comma 68 4 2" xfId="34016" xr:uid="{00000000-0005-0000-0000-0000C02B0000}"/>
    <cellStyle name="Comma 68 5" xfId="11022" xr:uid="{00000000-0005-0000-0000-0000C12B0000}"/>
    <cellStyle name="Comma 68 5 2" xfId="32781" xr:uid="{00000000-0005-0000-0000-0000C22B0000}"/>
    <cellStyle name="Comma 68 6" xfId="31225"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2" xr:uid="{00000000-0005-0000-0000-0000C82B0000}"/>
    <cellStyle name="Comma 7 2 3" xfId="10636" xr:uid="{00000000-0005-0000-0000-0000C92B0000}"/>
    <cellStyle name="Comma 7 2 3 2" xfId="32397" xr:uid="{00000000-0005-0000-0000-0000CA2B0000}"/>
    <cellStyle name="Comma 7 2 4" xfId="30840" xr:uid="{00000000-0005-0000-0000-0000CB2B0000}"/>
    <cellStyle name="Comma 7 3" xfId="3927" xr:uid="{00000000-0005-0000-0000-0000CC2B0000}"/>
    <cellStyle name="Comma 7 3 2" xfId="11929" xr:uid="{00000000-0005-0000-0000-0000CD2B0000}"/>
    <cellStyle name="Comma 7 3 2 2" xfId="33686" xr:uid="{00000000-0005-0000-0000-0000CE2B0000}"/>
    <cellStyle name="Comma 7 3 3" xfId="10691" xr:uid="{00000000-0005-0000-0000-0000CF2B0000}"/>
    <cellStyle name="Comma 7 3 3 2" xfId="32451" xr:uid="{00000000-0005-0000-0000-0000D02B0000}"/>
    <cellStyle name="Comma 7 3 4" xfId="30895" xr:uid="{00000000-0005-0000-0000-0000D12B0000}"/>
    <cellStyle name="Comma 7 4" xfId="10105" xr:uid="{00000000-0005-0000-0000-0000D22B0000}"/>
    <cellStyle name="Comma 7 4 2" xfId="12868" xr:uid="{00000000-0005-0000-0000-0000D32B0000}"/>
    <cellStyle name="Comma 7 4 2 2" xfId="34623" xr:uid="{00000000-0005-0000-0000-0000D42B0000}"/>
    <cellStyle name="Comma 7 4 3" xfId="11631" xr:uid="{00000000-0005-0000-0000-0000D52B0000}"/>
    <cellStyle name="Comma 7 4 3 2" xfId="33389" xr:uid="{00000000-0005-0000-0000-0000D62B0000}"/>
    <cellStyle name="Comma 7 4 4" xfId="32136"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7" xr:uid="{00000000-0005-0000-0000-0000DE2B0000}"/>
    <cellStyle name="Comma 73 2 3" xfId="11274" xr:uid="{00000000-0005-0000-0000-0000DF2B0000}"/>
    <cellStyle name="Comma 73 2 3 2" xfId="33033" xr:uid="{00000000-0005-0000-0000-0000E02B0000}"/>
    <cellStyle name="Comma 73 2 4" xfId="31566" xr:uid="{00000000-0005-0000-0000-0000E12B0000}"/>
    <cellStyle name="Comma 73 3" xfId="10109" xr:uid="{00000000-0005-0000-0000-0000E22B0000}"/>
    <cellStyle name="Comma 73 4" xfId="12261" xr:uid="{00000000-0005-0000-0000-0000E32B0000}"/>
    <cellStyle name="Comma 73 4 2" xfId="34017" xr:uid="{00000000-0005-0000-0000-0000E42B0000}"/>
    <cellStyle name="Comma 73 5" xfId="11023" xr:uid="{00000000-0005-0000-0000-0000E52B0000}"/>
    <cellStyle name="Comma 73 5 2" xfId="32782" xr:uid="{00000000-0005-0000-0000-0000E62B0000}"/>
    <cellStyle name="Comma 73 6" xfId="31226"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8" xr:uid="{00000000-0005-0000-0000-0000F02B0000}"/>
    <cellStyle name="Comma 79 2 3" xfId="11275" xr:uid="{00000000-0005-0000-0000-0000F12B0000}"/>
    <cellStyle name="Comma 79 2 3 2" xfId="33034" xr:uid="{00000000-0005-0000-0000-0000F22B0000}"/>
    <cellStyle name="Comma 79 2 4" xfId="31567" xr:uid="{00000000-0005-0000-0000-0000F32B0000}"/>
    <cellStyle name="Comma 79 3" xfId="10115" xr:uid="{00000000-0005-0000-0000-0000F42B0000}"/>
    <cellStyle name="Comma 79 4" xfId="12262" xr:uid="{00000000-0005-0000-0000-0000F52B0000}"/>
    <cellStyle name="Comma 79 4 2" xfId="34018" xr:uid="{00000000-0005-0000-0000-0000F62B0000}"/>
    <cellStyle name="Comma 79 5" xfId="11024" xr:uid="{00000000-0005-0000-0000-0000F72B0000}"/>
    <cellStyle name="Comma 79 5 2" xfId="32783" xr:uid="{00000000-0005-0000-0000-0000F82B0000}"/>
    <cellStyle name="Comma 79 6" xfId="31227"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5" xr:uid="{00000000-0005-0000-0000-0000FD2B0000}"/>
    <cellStyle name="Comma 8 10 2 3" xfId="11633" xr:uid="{00000000-0005-0000-0000-0000FE2B0000}"/>
    <cellStyle name="Comma 8 10 2 3 2" xfId="33391" xr:uid="{00000000-0005-0000-0000-0000FF2B0000}"/>
    <cellStyle name="Comma 8 10 2 4" xfId="32138" xr:uid="{00000000-0005-0000-0000-0000002C0000}"/>
    <cellStyle name="Comma 8 2" xfId="3488" xr:uid="{00000000-0005-0000-0000-0000012C0000}"/>
    <cellStyle name="Comma 8 2 2" xfId="11875" xr:uid="{00000000-0005-0000-0000-0000022C0000}"/>
    <cellStyle name="Comma 8 2 2 2" xfId="33633" xr:uid="{00000000-0005-0000-0000-0000032C0000}"/>
    <cellStyle name="Comma 8 2 3" xfId="10637" xr:uid="{00000000-0005-0000-0000-0000042C0000}"/>
    <cellStyle name="Comma 8 2 3 2" xfId="32398" xr:uid="{00000000-0005-0000-0000-0000052C0000}"/>
    <cellStyle name="Comma 8 2 4" xfId="30841" xr:uid="{00000000-0005-0000-0000-0000062C0000}"/>
    <cellStyle name="Comma 8 3" xfId="3928" xr:uid="{00000000-0005-0000-0000-0000072C0000}"/>
    <cellStyle name="Comma 8 3 2" xfId="11930" xr:uid="{00000000-0005-0000-0000-0000082C0000}"/>
    <cellStyle name="Comma 8 3 2 2" xfId="33687" xr:uid="{00000000-0005-0000-0000-0000092C0000}"/>
    <cellStyle name="Comma 8 3 3" xfId="10692" xr:uid="{00000000-0005-0000-0000-00000A2C0000}"/>
    <cellStyle name="Comma 8 3 3 2" xfId="32452" xr:uid="{00000000-0005-0000-0000-00000B2C0000}"/>
    <cellStyle name="Comma 8 3 4" xfId="30896" xr:uid="{00000000-0005-0000-0000-00000C2C0000}"/>
    <cellStyle name="Comma 8 4" xfId="10116" xr:uid="{00000000-0005-0000-0000-00000D2C0000}"/>
    <cellStyle name="Comma 8 4 2" xfId="12869" xr:uid="{00000000-0005-0000-0000-00000E2C0000}"/>
    <cellStyle name="Comma 8 4 2 2" xfId="34624" xr:uid="{00000000-0005-0000-0000-00000F2C0000}"/>
    <cellStyle name="Comma 8 4 3" xfId="11632" xr:uid="{00000000-0005-0000-0000-0000102C0000}"/>
    <cellStyle name="Comma 8 4 3 2" xfId="33390" xr:uid="{00000000-0005-0000-0000-0000112C0000}"/>
    <cellStyle name="Comma 8 4 4" xfId="32137" xr:uid="{00000000-0005-0000-0000-0000122C0000}"/>
    <cellStyle name="Comma 8 5" xfId="11736" xr:uid="{00000000-0005-0000-0000-0000132C0000}"/>
    <cellStyle name="Comma 8 5 2" xfId="33494" xr:uid="{00000000-0005-0000-0000-0000142C0000}"/>
    <cellStyle name="Comma 8 6" xfId="10496" xr:uid="{00000000-0005-0000-0000-0000152C0000}"/>
    <cellStyle name="Comma 8 6 2" xfId="32257" xr:uid="{00000000-0005-0000-0000-0000162C0000}"/>
    <cellStyle name="Comma 8 7" xfId="30696"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69" xr:uid="{00000000-0005-0000-0000-00001C2C0000}"/>
    <cellStyle name="Comma 81 2 3" xfId="11276" xr:uid="{00000000-0005-0000-0000-00001D2C0000}"/>
    <cellStyle name="Comma 81 2 3 2" xfId="33035" xr:uid="{00000000-0005-0000-0000-00001E2C0000}"/>
    <cellStyle name="Comma 81 2 4" xfId="31568" xr:uid="{00000000-0005-0000-0000-00001F2C0000}"/>
    <cellStyle name="Comma 81 3" xfId="10119" xr:uid="{00000000-0005-0000-0000-0000202C0000}"/>
    <cellStyle name="Comma 81 4" xfId="12263" xr:uid="{00000000-0005-0000-0000-0000212C0000}"/>
    <cellStyle name="Comma 81 4 2" xfId="34019" xr:uid="{00000000-0005-0000-0000-0000222C0000}"/>
    <cellStyle name="Comma 81 5" xfId="11025" xr:uid="{00000000-0005-0000-0000-0000232C0000}"/>
    <cellStyle name="Comma 81 5 2" xfId="32784" xr:uid="{00000000-0005-0000-0000-0000242C0000}"/>
    <cellStyle name="Comma 81 6" xfId="31228"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6" xr:uid="{00000000-0005-0000-0000-00002B2C0000}"/>
    <cellStyle name="Comma 85 3" xfId="11634" xr:uid="{00000000-0005-0000-0000-00002C2C0000}"/>
    <cellStyle name="Comma 85 3 2" xfId="33392" xr:uid="{00000000-0005-0000-0000-00002D2C0000}"/>
    <cellStyle name="Comma 85 4" xfId="32139" xr:uid="{00000000-0005-0000-0000-00002E2C0000}"/>
    <cellStyle name="Comma 86" xfId="2288" xr:uid="{00000000-0005-0000-0000-00002F2C0000}"/>
    <cellStyle name="Comma 86 2" xfId="11737" xr:uid="{00000000-0005-0000-0000-0000302C0000}"/>
    <cellStyle name="Comma 86 2 2" xfId="33495" xr:uid="{00000000-0005-0000-0000-0000312C0000}"/>
    <cellStyle name="Comma 86 3" xfId="10497" xr:uid="{00000000-0005-0000-0000-0000322C0000}"/>
    <cellStyle name="Comma 86 3 2" xfId="32258" xr:uid="{00000000-0005-0000-0000-0000332C0000}"/>
    <cellStyle name="Comma 86 4" xfId="30697" xr:uid="{00000000-0005-0000-0000-0000342C0000}"/>
    <cellStyle name="Comma 87" xfId="2289" xr:uid="{00000000-0005-0000-0000-0000352C0000}"/>
    <cellStyle name="Comma 87 2" xfId="11738" xr:uid="{00000000-0005-0000-0000-0000362C0000}"/>
    <cellStyle name="Comma 87 2 2" xfId="33496" xr:uid="{00000000-0005-0000-0000-0000372C0000}"/>
    <cellStyle name="Comma 87 3" xfId="10498" xr:uid="{00000000-0005-0000-0000-0000382C0000}"/>
    <cellStyle name="Comma 87 3 2" xfId="32259" xr:uid="{00000000-0005-0000-0000-0000392C0000}"/>
    <cellStyle name="Comma 87 4" xfId="30698"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1" xr:uid="{00000000-0005-0000-0000-00003E2C0000}"/>
    <cellStyle name="Comma 88 2 3" xfId="11429" xr:uid="{00000000-0005-0000-0000-00003F2C0000}"/>
    <cellStyle name="Comma 88 2 3 2" xfId="33187" xr:uid="{00000000-0005-0000-0000-0000402C0000}"/>
    <cellStyle name="Comma 88 2 4" xfId="31846" xr:uid="{00000000-0005-0000-0000-0000412C0000}"/>
    <cellStyle name="Comma 88 3" xfId="7885" xr:uid="{00000000-0005-0000-0000-0000422C0000}"/>
    <cellStyle name="Comma 88 3 2" xfId="12667" xr:uid="{00000000-0005-0000-0000-0000432C0000}"/>
    <cellStyle name="Comma 88 3 2 2" xfId="34422" xr:uid="{00000000-0005-0000-0000-0000442C0000}"/>
    <cellStyle name="Comma 88 3 3" xfId="11430" xr:uid="{00000000-0005-0000-0000-0000452C0000}"/>
    <cellStyle name="Comma 88 3 3 2" xfId="33188" xr:uid="{00000000-0005-0000-0000-0000462C0000}"/>
    <cellStyle name="Comma 88 3 4" xfId="31847" xr:uid="{00000000-0005-0000-0000-0000472C0000}"/>
    <cellStyle name="Comma 88 4" xfId="7886" xr:uid="{00000000-0005-0000-0000-0000482C0000}"/>
    <cellStyle name="Comma 88 4 2" xfId="12668" xr:uid="{00000000-0005-0000-0000-0000492C0000}"/>
    <cellStyle name="Comma 88 4 2 2" xfId="34423" xr:uid="{00000000-0005-0000-0000-00004A2C0000}"/>
    <cellStyle name="Comma 88 4 3" xfId="11431" xr:uid="{00000000-0005-0000-0000-00004B2C0000}"/>
    <cellStyle name="Comma 88 4 3 2" xfId="33189" xr:uid="{00000000-0005-0000-0000-00004C2C0000}"/>
    <cellStyle name="Comma 88 4 4" xfId="31848" xr:uid="{00000000-0005-0000-0000-00004D2C0000}"/>
    <cellStyle name="Comma 88 5" xfId="12264" xr:uid="{00000000-0005-0000-0000-00004E2C0000}"/>
    <cellStyle name="Comma 88 5 2" xfId="34020" xr:uid="{00000000-0005-0000-0000-00004F2C0000}"/>
    <cellStyle name="Comma 88 6" xfId="11026" xr:uid="{00000000-0005-0000-0000-0000502C0000}"/>
    <cellStyle name="Comma 88 6 2" xfId="32785" xr:uid="{00000000-0005-0000-0000-0000512C0000}"/>
    <cellStyle name="Comma 88 7" xfId="31229" xr:uid="{00000000-0005-0000-0000-0000522C0000}"/>
    <cellStyle name="Comma 89" xfId="2290" xr:uid="{00000000-0005-0000-0000-0000532C0000}"/>
    <cellStyle name="Comma 89 2" xfId="11739" xr:uid="{00000000-0005-0000-0000-0000542C0000}"/>
    <cellStyle name="Comma 89 2 2" xfId="33497" xr:uid="{00000000-0005-0000-0000-0000552C0000}"/>
    <cellStyle name="Comma 89 3" xfId="10499" xr:uid="{00000000-0005-0000-0000-0000562C0000}"/>
    <cellStyle name="Comma 89 3 2" xfId="32260" xr:uid="{00000000-0005-0000-0000-0000572C0000}"/>
    <cellStyle name="Comma 89 4" xfId="30699"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4" xr:uid="{00000000-0005-0000-0000-00005C2C0000}"/>
    <cellStyle name="Comma 9 2 3" xfId="10638" xr:uid="{00000000-0005-0000-0000-00005D2C0000}"/>
    <cellStyle name="Comma 9 2 3 2" xfId="32399" xr:uid="{00000000-0005-0000-0000-00005E2C0000}"/>
    <cellStyle name="Comma 9 2 4" xfId="30842" xr:uid="{00000000-0005-0000-0000-00005F2C0000}"/>
    <cellStyle name="Comma 9 3" xfId="3929" xr:uid="{00000000-0005-0000-0000-0000602C0000}"/>
    <cellStyle name="Comma 9 3 2" xfId="11931" xr:uid="{00000000-0005-0000-0000-0000612C0000}"/>
    <cellStyle name="Comma 9 3 2 2" xfId="33688" xr:uid="{00000000-0005-0000-0000-0000622C0000}"/>
    <cellStyle name="Comma 9 3 3" xfId="10693" xr:uid="{00000000-0005-0000-0000-0000632C0000}"/>
    <cellStyle name="Comma 9 3 3 2" xfId="32453" xr:uid="{00000000-0005-0000-0000-0000642C0000}"/>
    <cellStyle name="Comma 9 3 4" xfId="30897" xr:uid="{00000000-0005-0000-0000-0000652C0000}"/>
    <cellStyle name="Comma 9 4" xfId="10124" xr:uid="{00000000-0005-0000-0000-0000662C0000}"/>
    <cellStyle name="Comma 9 4 2" xfId="12872" xr:uid="{00000000-0005-0000-0000-0000672C0000}"/>
    <cellStyle name="Comma 9 4 2 2" xfId="34627" xr:uid="{00000000-0005-0000-0000-0000682C0000}"/>
    <cellStyle name="Comma 9 4 3" xfId="11635" xr:uid="{00000000-0005-0000-0000-0000692C0000}"/>
    <cellStyle name="Comma 9 4 3 2" xfId="33393" xr:uid="{00000000-0005-0000-0000-00006A2C0000}"/>
    <cellStyle name="Comma 9 4 4" xfId="32140" xr:uid="{00000000-0005-0000-0000-00006B2C0000}"/>
    <cellStyle name="Comma 9 5" xfId="11740" xr:uid="{00000000-0005-0000-0000-00006C2C0000}"/>
    <cellStyle name="Comma 9 5 2" xfId="33498" xr:uid="{00000000-0005-0000-0000-00006D2C0000}"/>
    <cellStyle name="Comma 9 6" xfId="10500" xr:uid="{00000000-0005-0000-0000-00006E2C0000}"/>
    <cellStyle name="Comma 9 6 2" xfId="32261" xr:uid="{00000000-0005-0000-0000-00006F2C0000}"/>
    <cellStyle name="Comma 9 7" xfId="30700" xr:uid="{00000000-0005-0000-0000-0000702C0000}"/>
    <cellStyle name="Comma 90" xfId="11647" xr:uid="{00000000-0005-0000-0000-0000712C0000}"/>
    <cellStyle name="Comma 90 2" xfId="33405" xr:uid="{00000000-0005-0000-0000-0000722C0000}"/>
    <cellStyle name="Comma 91" xfId="10407" xr:uid="{00000000-0005-0000-0000-0000732C0000}"/>
    <cellStyle name="Comma 91 2" xfId="32168"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4" xr:uid="{00000000-0005-0000-0000-0000782C0000}"/>
    <cellStyle name="Comma 92 2 3" xfId="11432" xr:uid="{00000000-0005-0000-0000-0000792C0000}"/>
    <cellStyle name="Comma 92 2 3 2" xfId="33190" xr:uid="{00000000-0005-0000-0000-00007A2C0000}"/>
    <cellStyle name="Comma 92 2 4" xfId="31849" xr:uid="{00000000-0005-0000-0000-00007B2C0000}"/>
    <cellStyle name="Comma 92 3" xfId="7888" xr:uid="{00000000-0005-0000-0000-00007C2C0000}"/>
    <cellStyle name="Comma 92 3 2" xfId="12670" xr:uid="{00000000-0005-0000-0000-00007D2C0000}"/>
    <cellStyle name="Comma 92 3 2 2" xfId="34425" xr:uid="{00000000-0005-0000-0000-00007E2C0000}"/>
    <cellStyle name="Comma 92 3 3" xfId="11433" xr:uid="{00000000-0005-0000-0000-00007F2C0000}"/>
    <cellStyle name="Comma 92 3 3 2" xfId="33191" xr:uid="{00000000-0005-0000-0000-0000802C0000}"/>
    <cellStyle name="Comma 92 3 4" xfId="31850" xr:uid="{00000000-0005-0000-0000-0000812C0000}"/>
    <cellStyle name="Comma 92 4" xfId="7889" xr:uid="{00000000-0005-0000-0000-0000822C0000}"/>
    <cellStyle name="Comma 92 4 2" xfId="12671" xr:uid="{00000000-0005-0000-0000-0000832C0000}"/>
    <cellStyle name="Comma 92 4 2 2" xfId="34426" xr:uid="{00000000-0005-0000-0000-0000842C0000}"/>
    <cellStyle name="Comma 92 4 3" xfId="11434" xr:uid="{00000000-0005-0000-0000-0000852C0000}"/>
    <cellStyle name="Comma 92 4 3 2" xfId="33192" xr:uid="{00000000-0005-0000-0000-0000862C0000}"/>
    <cellStyle name="Comma 92 4 4" xfId="31851" xr:uid="{00000000-0005-0000-0000-0000872C0000}"/>
    <cellStyle name="Comma 92 5" xfId="12265" xr:uid="{00000000-0005-0000-0000-0000882C0000}"/>
    <cellStyle name="Comma 92 5 2" xfId="34021" xr:uid="{00000000-0005-0000-0000-0000892C0000}"/>
    <cellStyle name="Comma 92 6" xfId="11027" xr:uid="{00000000-0005-0000-0000-00008A2C0000}"/>
    <cellStyle name="Comma 92 6 2" xfId="32786" xr:uid="{00000000-0005-0000-0000-00008B2C0000}"/>
    <cellStyle name="Comma 92 7" xfId="31230"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0" xr:uid="{00000000-0005-0000-0000-0000902C0000}"/>
    <cellStyle name="Comma 93 2 3" xfId="11277" xr:uid="{00000000-0005-0000-0000-0000912C0000}"/>
    <cellStyle name="Comma 93 2 3 2" xfId="33036" xr:uid="{00000000-0005-0000-0000-0000922C0000}"/>
    <cellStyle name="Comma 93 2 4" xfId="31569" xr:uid="{00000000-0005-0000-0000-0000932C0000}"/>
    <cellStyle name="Comma 93 3" xfId="12266" xr:uid="{00000000-0005-0000-0000-0000942C0000}"/>
    <cellStyle name="Comma 93 3 2" xfId="34022" xr:uid="{00000000-0005-0000-0000-0000952C0000}"/>
    <cellStyle name="Comma 93 4" xfId="11028" xr:uid="{00000000-0005-0000-0000-0000962C0000}"/>
    <cellStyle name="Comma 93 4 2" xfId="32787" xr:uid="{00000000-0005-0000-0000-0000972C0000}"/>
    <cellStyle name="Comma 93 5" xfId="31231" xr:uid="{00000000-0005-0000-0000-0000982C0000}"/>
    <cellStyle name="Comma 94" xfId="10502" xr:uid="{00000000-0005-0000-0000-0000992C0000}"/>
    <cellStyle name="Comma 94 2" xfId="32263"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1" xr:uid="{00000000-0005-0000-0000-00009E2C0000}"/>
    <cellStyle name="Comma 95 2 3" xfId="11278" xr:uid="{00000000-0005-0000-0000-00009F2C0000}"/>
    <cellStyle name="Comma 95 2 3 2" xfId="33037" xr:uid="{00000000-0005-0000-0000-0000A02C0000}"/>
    <cellStyle name="Comma 95 2 4" xfId="31570" xr:uid="{00000000-0005-0000-0000-0000A12C0000}"/>
    <cellStyle name="Comma 95 3" xfId="12267" xr:uid="{00000000-0005-0000-0000-0000A22C0000}"/>
    <cellStyle name="Comma 95 3 2" xfId="34023" xr:uid="{00000000-0005-0000-0000-0000A32C0000}"/>
    <cellStyle name="Comma 95 4" xfId="11029" xr:uid="{00000000-0005-0000-0000-0000A42C0000}"/>
    <cellStyle name="Comma 95 4 2" xfId="32788" xr:uid="{00000000-0005-0000-0000-0000A52C0000}"/>
    <cellStyle name="Comma 95 5" xfId="31232"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2" xr:uid="{00000000-0005-0000-0000-0000AA2C0000}"/>
    <cellStyle name="Comma 96 2 3" xfId="11279" xr:uid="{00000000-0005-0000-0000-0000AB2C0000}"/>
    <cellStyle name="Comma 96 2 3 2" xfId="33038" xr:uid="{00000000-0005-0000-0000-0000AC2C0000}"/>
    <cellStyle name="Comma 96 2 4" xfId="31571" xr:uid="{00000000-0005-0000-0000-0000AD2C0000}"/>
    <cellStyle name="Comma 96 3" xfId="12268" xr:uid="{00000000-0005-0000-0000-0000AE2C0000}"/>
    <cellStyle name="Comma 96 3 2" xfId="34024" xr:uid="{00000000-0005-0000-0000-0000AF2C0000}"/>
    <cellStyle name="Comma 96 4" xfId="11030" xr:uid="{00000000-0005-0000-0000-0000B02C0000}"/>
    <cellStyle name="Comma 96 4 2" xfId="32789" xr:uid="{00000000-0005-0000-0000-0000B12C0000}"/>
    <cellStyle name="Comma 96 5" xfId="31233" xr:uid="{00000000-0005-0000-0000-0000B22C0000}"/>
    <cellStyle name="Comma 97" xfId="11636" xr:uid="{00000000-0005-0000-0000-0000B32C0000}"/>
    <cellStyle name="Comma 97 2" xfId="33394" xr:uid="{00000000-0005-0000-0000-0000B42C0000}"/>
    <cellStyle name="Comma 98" xfId="11032" xr:uid="{00000000-0005-0000-0000-0000B52C0000}"/>
    <cellStyle name="Comma 98 2" xfId="32791"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7" xr:uid="{00000000-0005-0000-0000-0000BA2C0000}"/>
    <cellStyle name="Comma 99 2 3" xfId="11435" xr:uid="{00000000-0005-0000-0000-0000BB2C0000}"/>
    <cellStyle name="Comma 99 2 3 2" xfId="33193" xr:uid="{00000000-0005-0000-0000-0000BC2C0000}"/>
    <cellStyle name="Comma 99 2 4" xfId="31852" xr:uid="{00000000-0005-0000-0000-0000BD2C0000}"/>
    <cellStyle name="Comma 99 3" xfId="7891" xr:uid="{00000000-0005-0000-0000-0000BE2C0000}"/>
    <cellStyle name="Comma 99 3 2" xfId="12673" xr:uid="{00000000-0005-0000-0000-0000BF2C0000}"/>
    <cellStyle name="Comma 99 3 2 2" xfId="34428" xr:uid="{00000000-0005-0000-0000-0000C02C0000}"/>
    <cellStyle name="Comma 99 3 3" xfId="11436" xr:uid="{00000000-0005-0000-0000-0000C12C0000}"/>
    <cellStyle name="Comma 99 3 3 2" xfId="33194" xr:uid="{00000000-0005-0000-0000-0000C22C0000}"/>
    <cellStyle name="Comma 99 3 4" xfId="31853" xr:uid="{00000000-0005-0000-0000-0000C32C0000}"/>
    <cellStyle name="Comma 99 4" xfId="7892" xr:uid="{00000000-0005-0000-0000-0000C42C0000}"/>
    <cellStyle name="Comma 99 4 2" xfId="12674" xr:uid="{00000000-0005-0000-0000-0000C52C0000}"/>
    <cellStyle name="Comma 99 4 2 2" xfId="34429" xr:uid="{00000000-0005-0000-0000-0000C62C0000}"/>
    <cellStyle name="Comma 99 4 3" xfId="11437" xr:uid="{00000000-0005-0000-0000-0000C72C0000}"/>
    <cellStyle name="Comma 99 4 3 2" xfId="33195" xr:uid="{00000000-0005-0000-0000-0000C82C0000}"/>
    <cellStyle name="Comma 99 4 4" xfId="31854" xr:uid="{00000000-0005-0000-0000-0000C92C0000}"/>
    <cellStyle name="Comma 99 5" xfId="12269" xr:uid="{00000000-0005-0000-0000-0000CA2C0000}"/>
    <cellStyle name="Comma 99 5 2" xfId="34025" xr:uid="{00000000-0005-0000-0000-0000CB2C0000}"/>
    <cellStyle name="Comma 99 6" xfId="11031" xr:uid="{00000000-0005-0000-0000-0000CC2C0000}"/>
    <cellStyle name="Comma 99 6 2" xfId="32790" xr:uid="{00000000-0005-0000-0000-0000CD2C0000}"/>
    <cellStyle name="Comma 99 7" xfId="31234"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0"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2" xr:uid="{00000000-0005-0000-0000-0000292E0000}"/>
    <cellStyle name="Header2 2 2 2 2 2" xfId="52168" xr:uid="{00000000-0005-0000-0000-00002A2E0000}"/>
    <cellStyle name="Header2 2 2 2 3" xfId="24595" xr:uid="{00000000-0005-0000-0000-00002B2E0000}"/>
    <cellStyle name="Header2 2 2 2 3 2" xfId="46232" xr:uid="{00000000-0005-0000-0000-00002C2E0000}"/>
    <cellStyle name="Header2 2 2 2 4" xfId="40255" xr:uid="{00000000-0005-0000-0000-00002D2E0000}"/>
    <cellStyle name="Header2 2 2 3" xfId="18615" xr:uid="{00000000-0005-0000-0000-00002E2E0000}"/>
    <cellStyle name="Header2 2 2 3 2" xfId="30576" xr:uid="{00000000-0005-0000-0000-00002F2E0000}"/>
    <cellStyle name="Header2 2 2 3 2 2" xfId="52182" xr:uid="{00000000-0005-0000-0000-0000302E0000}"/>
    <cellStyle name="Header2 2 2 3 3" xfId="24609" xr:uid="{00000000-0005-0000-0000-0000312E0000}"/>
    <cellStyle name="Header2 2 2 3 3 2" xfId="46246" xr:uid="{00000000-0005-0000-0000-0000322E0000}"/>
    <cellStyle name="Header2 2 2 3 4" xfId="40269" xr:uid="{00000000-0005-0000-0000-0000332E0000}"/>
    <cellStyle name="Header2 2 2 4" xfId="27585" xr:uid="{00000000-0005-0000-0000-0000342E0000}"/>
    <cellStyle name="Header2 2 2 4 2" xfId="49197" xr:uid="{00000000-0005-0000-0000-0000352E0000}"/>
    <cellStyle name="Header2 2 2 5" xfId="21618" xr:uid="{00000000-0005-0000-0000-0000362E0000}"/>
    <cellStyle name="Header2 2 2 5 2" xfId="43255" xr:uid="{00000000-0005-0000-0000-0000372E0000}"/>
    <cellStyle name="Header2 2 2 6" xfId="37273" xr:uid="{00000000-0005-0000-0000-0000382E0000}"/>
    <cellStyle name="Header2 2 3" xfId="16634" xr:uid="{00000000-0005-0000-0000-0000392E0000}"/>
    <cellStyle name="Header2 2 3 2" xfId="28603" xr:uid="{00000000-0005-0000-0000-00003A2E0000}"/>
    <cellStyle name="Header2 2 3 2 2" xfId="50209" xr:uid="{00000000-0005-0000-0000-00003B2E0000}"/>
    <cellStyle name="Header2 2 3 3" xfId="22636" xr:uid="{00000000-0005-0000-0000-00003C2E0000}"/>
    <cellStyle name="Header2 2 3 3 2" xfId="44273" xr:uid="{00000000-0005-0000-0000-00003D2E0000}"/>
    <cellStyle name="Header2 2 3 4" xfId="38288" xr:uid="{00000000-0005-0000-0000-00003E2E0000}"/>
    <cellStyle name="Header2 2 4" xfId="18609" xr:uid="{00000000-0005-0000-0000-00003F2E0000}"/>
    <cellStyle name="Header2 2 4 2" xfId="30570" xr:uid="{00000000-0005-0000-0000-0000402E0000}"/>
    <cellStyle name="Header2 2 4 2 2" xfId="52176" xr:uid="{00000000-0005-0000-0000-0000412E0000}"/>
    <cellStyle name="Header2 2 4 3" xfId="24603" xr:uid="{00000000-0005-0000-0000-0000422E0000}"/>
    <cellStyle name="Header2 2 4 3 2" xfId="46240" xr:uid="{00000000-0005-0000-0000-0000432E0000}"/>
    <cellStyle name="Header2 2 4 4" xfId="40263" xr:uid="{00000000-0005-0000-0000-0000442E0000}"/>
    <cellStyle name="Header2 2 5" xfId="25621" xr:uid="{00000000-0005-0000-0000-0000452E0000}"/>
    <cellStyle name="Header2 2 5 2" xfId="47238" xr:uid="{00000000-0005-0000-0000-0000462E0000}"/>
    <cellStyle name="Header2 2 6" xfId="19654" xr:uid="{00000000-0005-0000-0000-0000472E0000}"/>
    <cellStyle name="Header2 2 6 2" xfId="41296" xr:uid="{00000000-0005-0000-0000-0000482E0000}"/>
    <cellStyle name="Header2 2 7" xfId="35287" xr:uid="{00000000-0005-0000-0000-0000492E0000}"/>
    <cellStyle name="Header2 3" xfId="15573" xr:uid="{00000000-0005-0000-0000-00004A2E0000}"/>
    <cellStyle name="Header2 3 2" xfId="18602" xr:uid="{00000000-0005-0000-0000-00004B2E0000}"/>
    <cellStyle name="Header2 3 2 2" xfId="30563" xr:uid="{00000000-0005-0000-0000-00004C2E0000}"/>
    <cellStyle name="Header2 3 2 2 2" xfId="52169" xr:uid="{00000000-0005-0000-0000-00004D2E0000}"/>
    <cellStyle name="Header2 3 2 3" xfId="24596" xr:uid="{00000000-0005-0000-0000-00004E2E0000}"/>
    <cellStyle name="Header2 3 2 3 2" xfId="46233" xr:uid="{00000000-0005-0000-0000-00004F2E0000}"/>
    <cellStyle name="Header2 3 2 4" xfId="40256" xr:uid="{00000000-0005-0000-0000-0000502E0000}"/>
    <cellStyle name="Header2 3 3" xfId="18616" xr:uid="{00000000-0005-0000-0000-0000512E0000}"/>
    <cellStyle name="Header2 3 3 2" xfId="30577" xr:uid="{00000000-0005-0000-0000-0000522E0000}"/>
    <cellStyle name="Header2 3 3 2 2" xfId="52183" xr:uid="{00000000-0005-0000-0000-0000532E0000}"/>
    <cellStyle name="Header2 3 3 3" xfId="24610" xr:uid="{00000000-0005-0000-0000-0000542E0000}"/>
    <cellStyle name="Header2 3 3 3 2" xfId="46247" xr:uid="{00000000-0005-0000-0000-0000552E0000}"/>
    <cellStyle name="Header2 3 3 4" xfId="40270" xr:uid="{00000000-0005-0000-0000-0000562E0000}"/>
    <cellStyle name="Header2 3 4" xfId="27586" xr:uid="{00000000-0005-0000-0000-0000572E0000}"/>
    <cellStyle name="Header2 3 4 2" xfId="49198" xr:uid="{00000000-0005-0000-0000-0000582E0000}"/>
    <cellStyle name="Header2 3 5" xfId="21619" xr:uid="{00000000-0005-0000-0000-0000592E0000}"/>
    <cellStyle name="Header2 3 5 2" xfId="43256" xr:uid="{00000000-0005-0000-0000-00005A2E0000}"/>
    <cellStyle name="Header2 3 6" xfId="37274" xr:uid="{00000000-0005-0000-0000-00005B2E0000}"/>
    <cellStyle name="Header2 4" xfId="15624" xr:uid="{00000000-0005-0000-0000-00005C2E0000}"/>
    <cellStyle name="Header2 4 2" xfId="27596" xr:uid="{00000000-0005-0000-0000-00005D2E0000}"/>
    <cellStyle name="Header2 4 2 2" xfId="49202" xr:uid="{00000000-0005-0000-0000-00005E2E0000}"/>
    <cellStyle name="Header2 4 3" xfId="21629" xr:uid="{00000000-0005-0000-0000-00005F2E0000}"/>
    <cellStyle name="Header2 4 3 2" xfId="43266" xr:uid="{00000000-0005-0000-0000-0000602E0000}"/>
    <cellStyle name="Header2 4 4" xfId="37278" xr:uid="{00000000-0005-0000-0000-0000612E0000}"/>
    <cellStyle name="Header2 5" xfId="15650" xr:uid="{00000000-0005-0000-0000-0000622E0000}"/>
    <cellStyle name="Header2 5 2" xfId="27621" xr:uid="{00000000-0005-0000-0000-0000632E0000}"/>
    <cellStyle name="Header2 5 2 2" xfId="49227" xr:uid="{00000000-0005-0000-0000-0000642E0000}"/>
    <cellStyle name="Header2 5 3" xfId="21654" xr:uid="{00000000-0005-0000-0000-0000652E0000}"/>
    <cellStyle name="Header2 5 3 2" xfId="43291" xr:uid="{00000000-0005-0000-0000-0000662E0000}"/>
    <cellStyle name="Header2 5 4" xfId="37304" xr:uid="{00000000-0005-0000-0000-0000672E0000}"/>
    <cellStyle name="Header2 6" xfId="18635" xr:uid="{00000000-0005-0000-0000-0000682E0000}"/>
    <cellStyle name="Header2 6 2" xfId="30580" xr:uid="{00000000-0005-0000-0000-0000692E0000}"/>
    <cellStyle name="Header2 6 2 2" xfId="52186" xr:uid="{00000000-0005-0000-0000-00006A2E0000}"/>
    <cellStyle name="Header2 6 3" xfId="24613" xr:uid="{00000000-0005-0000-0000-00006B2E0000}"/>
    <cellStyle name="Header2 6 3 2" xfId="46250" xr:uid="{00000000-0005-0000-0000-00006C2E0000}"/>
    <cellStyle name="Header2 6 4" xfId="40281" xr:uid="{00000000-0005-0000-0000-00006D2E0000}"/>
    <cellStyle name="Header2 7" xfId="30701"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2" xr:uid="{00000000-0005-0000-0000-0000832E0000}"/>
    <cellStyle name="Hoa-Scholl 2 2 2 2" xfId="49548" xr:uid="{00000000-0005-0000-0000-0000842E0000}"/>
    <cellStyle name="Hoa-Scholl 2 2 3" xfId="21975" xr:uid="{00000000-0005-0000-0000-0000852E0000}"/>
    <cellStyle name="Hoa-Scholl 2 2 3 2" xfId="43612" xr:uid="{00000000-0005-0000-0000-0000862E0000}"/>
    <cellStyle name="Hoa-Scholl 2 2 4" xfId="37626" xr:uid="{00000000-0005-0000-0000-0000872E0000}"/>
    <cellStyle name="Hoa-Scholl 2 3" xfId="24941" xr:uid="{00000000-0005-0000-0000-0000882E0000}"/>
    <cellStyle name="Hoa-Scholl 2 4" xfId="18974" xr:uid="{00000000-0005-0000-0000-0000892E0000}"/>
    <cellStyle name="Hoa-Scholl 2 4 2" xfId="40616"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09" xr:uid="{00000000-0005-0000-0000-0000952E0000}"/>
    <cellStyle name="Input [yellow] 2 2 2 2" xfId="49215" xr:uid="{00000000-0005-0000-0000-0000962E0000}"/>
    <cellStyle name="Input [yellow] 2 2 3" xfId="21642" xr:uid="{00000000-0005-0000-0000-0000972E0000}"/>
    <cellStyle name="Input [yellow] 2 2 3 2" xfId="43279" xr:uid="{00000000-0005-0000-0000-0000982E0000}"/>
    <cellStyle name="Input [yellow] 2 2 4" xfId="37291" xr:uid="{00000000-0005-0000-0000-0000992E0000}"/>
    <cellStyle name="Input [yellow] 2 3" xfId="24625" xr:uid="{00000000-0005-0000-0000-00009A2E0000}"/>
    <cellStyle name="Input [yellow] 2 4" xfId="18658" xr:uid="{00000000-0005-0000-0000-00009B2E0000}"/>
    <cellStyle name="Input [yellow] 2 4 2" xfId="40300" xr:uid="{00000000-0005-0000-0000-00009C2E0000}"/>
    <cellStyle name="Input [yellow] 3" xfId="3938" xr:uid="{00000000-0005-0000-0000-00009D2E0000}"/>
    <cellStyle name="Input [yellow] 3 2" xfId="15646" xr:uid="{00000000-0005-0000-0000-00009E2E0000}"/>
    <cellStyle name="Input [yellow] 3 2 2" xfId="27617" xr:uid="{00000000-0005-0000-0000-00009F2E0000}"/>
    <cellStyle name="Input [yellow] 3 2 2 2" xfId="49223" xr:uid="{00000000-0005-0000-0000-0000A02E0000}"/>
    <cellStyle name="Input [yellow] 3 2 3" xfId="21650" xr:uid="{00000000-0005-0000-0000-0000A12E0000}"/>
    <cellStyle name="Input [yellow] 3 2 3 2" xfId="43287" xr:uid="{00000000-0005-0000-0000-0000A22E0000}"/>
    <cellStyle name="Input [yellow] 3 2 4" xfId="37300" xr:uid="{00000000-0005-0000-0000-0000A32E0000}"/>
    <cellStyle name="Input [yellow] 3 3" xfId="24633" xr:uid="{00000000-0005-0000-0000-0000A42E0000}"/>
    <cellStyle name="Input [yellow] 3 4" xfId="18666" xr:uid="{00000000-0005-0000-0000-0000A52E0000}"/>
    <cellStyle name="Input [yellow] 3 4 2" xfId="40308" xr:uid="{00000000-0005-0000-0000-0000A62E0000}"/>
    <cellStyle name="Input [yellow] 4" xfId="10137" xr:uid="{00000000-0005-0000-0000-0000A72E0000}"/>
    <cellStyle name="Input [yellow] 4 2" xfId="15973" xr:uid="{00000000-0005-0000-0000-0000A82E0000}"/>
    <cellStyle name="Input [yellow] 4 2 2" xfId="27943" xr:uid="{00000000-0005-0000-0000-0000A92E0000}"/>
    <cellStyle name="Input [yellow] 4 2 2 2" xfId="49549" xr:uid="{00000000-0005-0000-0000-0000AA2E0000}"/>
    <cellStyle name="Input [yellow] 4 2 3" xfId="21976" xr:uid="{00000000-0005-0000-0000-0000AB2E0000}"/>
    <cellStyle name="Input [yellow] 4 2 3 2" xfId="43613" xr:uid="{00000000-0005-0000-0000-0000AC2E0000}"/>
    <cellStyle name="Input [yellow] 4 2 4" xfId="37627" xr:uid="{00000000-0005-0000-0000-0000AD2E0000}"/>
    <cellStyle name="Input [yellow] 4 3" xfId="24942" xr:uid="{00000000-0005-0000-0000-0000AE2E0000}"/>
    <cellStyle name="Input [yellow] 4 4" xfId="18975" xr:uid="{00000000-0005-0000-0000-0000AF2E0000}"/>
    <cellStyle name="Input [yellow] 4 4 2" xfId="40617" xr:uid="{00000000-0005-0000-0000-0000B02E0000}"/>
    <cellStyle name="Input 10" xfId="10138" xr:uid="{00000000-0005-0000-0000-0000B12E0000}"/>
    <cellStyle name="Input 10 2" xfId="15970" xr:uid="{00000000-0005-0000-0000-0000B22E0000}"/>
    <cellStyle name="Input 10 2 2" xfId="27940" xr:uid="{00000000-0005-0000-0000-0000B32E0000}"/>
    <cellStyle name="Input 10 2 2 2" xfId="49546" xr:uid="{00000000-0005-0000-0000-0000B42E0000}"/>
    <cellStyle name="Input 10 2 3" xfId="21973" xr:uid="{00000000-0005-0000-0000-0000B52E0000}"/>
    <cellStyle name="Input 10 2 3 2" xfId="43610" xr:uid="{00000000-0005-0000-0000-0000B62E0000}"/>
    <cellStyle name="Input 10 2 4" xfId="37624" xr:uid="{00000000-0005-0000-0000-0000B72E0000}"/>
    <cellStyle name="Input 10 3" xfId="24943" xr:uid="{00000000-0005-0000-0000-0000B82E0000}"/>
    <cellStyle name="Input 10 3 2" xfId="46560" xr:uid="{00000000-0005-0000-0000-0000B92E0000}"/>
    <cellStyle name="Input 10 4" xfId="18976" xr:uid="{00000000-0005-0000-0000-0000BA2E0000}"/>
    <cellStyle name="Input 10 4 2" xfId="40618" xr:uid="{00000000-0005-0000-0000-0000BB2E0000}"/>
    <cellStyle name="Input 11" xfId="10139" xr:uid="{00000000-0005-0000-0000-0000BC2E0000}"/>
    <cellStyle name="Input 11 2" xfId="15969" xr:uid="{00000000-0005-0000-0000-0000BD2E0000}"/>
    <cellStyle name="Input 11 2 2" xfId="27939" xr:uid="{00000000-0005-0000-0000-0000BE2E0000}"/>
    <cellStyle name="Input 11 2 2 2" xfId="49545" xr:uid="{00000000-0005-0000-0000-0000BF2E0000}"/>
    <cellStyle name="Input 11 2 3" xfId="21972" xr:uid="{00000000-0005-0000-0000-0000C02E0000}"/>
    <cellStyle name="Input 11 2 3 2" xfId="43609" xr:uid="{00000000-0005-0000-0000-0000C12E0000}"/>
    <cellStyle name="Input 11 2 4" xfId="37623" xr:uid="{00000000-0005-0000-0000-0000C22E0000}"/>
    <cellStyle name="Input 11 3" xfId="24944" xr:uid="{00000000-0005-0000-0000-0000C32E0000}"/>
    <cellStyle name="Input 11 3 2" xfId="46561" xr:uid="{00000000-0005-0000-0000-0000C42E0000}"/>
    <cellStyle name="Input 11 4" xfId="18977" xr:uid="{00000000-0005-0000-0000-0000C52E0000}"/>
    <cellStyle name="Input 11 4 2" xfId="40619" xr:uid="{00000000-0005-0000-0000-0000C62E0000}"/>
    <cellStyle name="Input 12" xfId="10140" xr:uid="{00000000-0005-0000-0000-0000C72E0000}"/>
    <cellStyle name="Input 12 2" xfId="15968" xr:uid="{00000000-0005-0000-0000-0000C82E0000}"/>
    <cellStyle name="Input 12 2 2" xfId="27938" xr:uid="{00000000-0005-0000-0000-0000C92E0000}"/>
    <cellStyle name="Input 12 2 2 2" xfId="49544" xr:uid="{00000000-0005-0000-0000-0000CA2E0000}"/>
    <cellStyle name="Input 12 2 3" xfId="21971" xr:uid="{00000000-0005-0000-0000-0000CB2E0000}"/>
    <cellStyle name="Input 12 2 3 2" xfId="43608" xr:uid="{00000000-0005-0000-0000-0000CC2E0000}"/>
    <cellStyle name="Input 12 2 4" xfId="37622" xr:uid="{00000000-0005-0000-0000-0000CD2E0000}"/>
    <cellStyle name="Input 12 3" xfId="24945" xr:uid="{00000000-0005-0000-0000-0000CE2E0000}"/>
    <cellStyle name="Input 12 3 2" xfId="46562" xr:uid="{00000000-0005-0000-0000-0000CF2E0000}"/>
    <cellStyle name="Input 12 4" xfId="18978" xr:uid="{00000000-0005-0000-0000-0000D02E0000}"/>
    <cellStyle name="Input 12 4 2" xfId="40620" xr:uid="{00000000-0005-0000-0000-0000D12E0000}"/>
    <cellStyle name="Input 13" xfId="10141" xr:uid="{00000000-0005-0000-0000-0000D22E0000}"/>
    <cellStyle name="Input 13 2" xfId="15967" xr:uid="{00000000-0005-0000-0000-0000D32E0000}"/>
    <cellStyle name="Input 13 2 2" xfId="27937" xr:uid="{00000000-0005-0000-0000-0000D42E0000}"/>
    <cellStyle name="Input 13 2 2 2" xfId="49543" xr:uid="{00000000-0005-0000-0000-0000D52E0000}"/>
    <cellStyle name="Input 13 2 3" xfId="21970" xr:uid="{00000000-0005-0000-0000-0000D62E0000}"/>
    <cellStyle name="Input 13 2 3 2" xfId="43607" xr:uid="{00000000-0005-0000-0000-0000D72E0000}"/>
    <cellStyle name="Input 13 2 4" xfId="37621" xr:uid="{00000000-0005-0000-0000-0000D82E0000}"/>
    <cellStyle name="Input 13 3" xfId="24946" xr:uid="{00000000-0005-0000-0000-0000D92E0000}"/>
    <cellStyle name="Input 13 3 2" xfId="46563" xr:uid="{00000000-0005-0000-0000-0000DA2E0000}"/>
    <cellStyle name="Input 13 4" xfId="18979" xr:uid="{00000000-0005-0000-0000-0000DB2E0000}"/>
    <cellStyle name="Input 13 4 2" xfId="40621" xr:uid="{00000000-0005-0000-0000-0000DC2E0000}"/>
    <cellStyle name="Input 14" xfId="10142" xr:uid="{00000000-0005-0000-0000-0000DD2E0000}"/>
    <cellStyle name="Input 14 2" xfId="15966" xr:uid="{00000000-0005-0000-0000-0000DE2E0000}"/>
    <cellStyle name="Input 14 2 2" xfId="27936" xr:uid="{00000000-0005-0000-0000-0000DF2E0000}"/>
    <cellStyle name="Input 14 2 2 2" xfId="49542" xr:uid="{00000000-0005-0000-0000-0000E02E0000}"/>
    <cellStyle name="Input 14 2 3" xfId="21969" xr:uid="{00000000-0005-0000-0000-0000E12E0000}"/>
    <cellStyle name="Input 14 2 3 2" xfId="43606" xr:uid="{00000000-0005-0000-0000-0000E22E0000}"/>
    <cellStyle name="Input 14 2 4" xfId="37620" xr:uid="{00000000-0005-0000-0000-0000E32E0000}"/>
    <cellStyle name="Input 14 3" xfId="24947" xr:uid="{00000000-0005-0000-0000-0000E42E0000}"/>
    <cellStyle name="Input 14 3 2" xfId="46564" xr:uid="{00000000-0005-0000-0000-0000E52E0000}"/>
    <cellStyle name="Input 14 4" xfId="18980" xr:uid="{00000000-0005-0000-0000-0000E62E0000}"/>
    <cellStyle name="Input 14 4 2" xfId="40622" xr:uid="{00000000-0005-0000-0000-0000E72E0000}"/>
    <cellStyle name="Input 15" xfId="10143" xr:uid="{00000000-0005-0000-0000-0000E82E0000}"/>
    <cellStyle name="Input 15 2" xfId="15965" xr:uid="{00000000-0005-0000-0000-0000E92E0000}"/>
    <cellStyle name="Input 15 2 2" xfId="27935" xr:uid="{00000000-0005-0000-0000-0000EA2E0000}"/>
    <cellStyle name="Input 15 2 2 2" xfId="49541" xr:uid="{00000000-0005-0000-0000-0000EB2E0000}"/>
    <cellStyle name="Input 15 2 3" xfId="21968" xr:uid="{00000000-0005-0000-0000-0000EC2E0000}"/>
    <cellStyle name="Input 15 2 3 2" xfId="43605" xr:uid="{00000000-0005-0000-0000-0000ED2E0000}"/>
    <cellStyle name="Input 15 2 4" xfId="37619" xr:uid="{00000000-0005-0000-0000-0000EE2E0000}"/>
    <cellStyle name="Input 15 3" xfId="24948" xr:uid="{00000000-0005-0000-0000-0000EF2E0000}"/>
    <cellStyle name="Input 15 3 2" xfId="46565" xr:uid="{00000000-0005-0000-0000-0000F02E0000}"/>
    <cellStyle name="Input 15 4" xfId="18981" xr:uid="{00000000-0005-0000-0000-0000F12E0000}"/>
    <cellStyle name="Input 15 4 2" xfId="40623" xr:uid="{00000000-0005-0000-0000-0000F22E0000}"/>
    <cellStyle name="Input 16" xfId="10144" xr:uid="{00000000-0005-0000-0000-0000F32E0000}"/>
    <cellStyle name="Input 16 2" xfId="15964" xr:uid="{00000000-0005-0000-0000-0000F42E0000}"/>
    <cellStyle name="Input 16 2 2" xfId="27934" xr:uid="{00000000-0005-0000-0000-0000F52E0000}"/>
    <cellStyle name="Input 16 2 2 2" xfId="49540" xr:uid="{00000000-0005-0000-0000-0000F62E0000}"/>
    <cellStyle name="Input 16 2 3" xfId="21967" xr:uid="{00000000-0005-0000-0000-0000F72E0000}"/>
    <cellStyle name="Input 16 2 3 2" xfId="43604" xr:uid="{00000000-0005-0000-0000-0000F82E0000}"/>
    <cellStyle name="Input 16 2 4" xfId="37618" xr:uid="{00000000-0005-0000-0000-0000F92E0000}"/>
    <cellStyle name="Input 16 3" xfId="24949" xr:uid="{00000000-0005-0000-0000-0000FA2E0000}"/>
    <cellStyle name="Input 16 3 2" xfId="46566" xr:uid="{00000000-0005-0000-0000-0000FB2E0000}"/>
    <cellStyle name="Input 16 4" xfId="18982" xr:uid="{00000000-0005-0000-0000-0000FC2E0000}"/>
    <cellStyle name="Input 16 4 2" xfId="40624" xr:uid="{00000000-0005-0000-0000-0000FD2E0000}"/>
    <cellStyle name="Input 17" xfId="10145" xr:uid="{00000000-0005-0000-0000-0000FE2E0000}"/>
    <cellStyle name="Input 17 2" xfId="15963" xr:uid="{00000000-0005-0000-0000-0000FF2E0000}"/>
    <cellStyle name="Input 17 2 2" xfId="27933" xr:uid="{00000000-0005-0000-0000-0000002F0000}"/>
    <cellStyle name="Input 17 2 2 2" xfId="49539" xr:uid="{00000000-0005-0000-0000-0000012F0000}"/>
    <cellStyle name="Input 17 2 3" xfId="21966" xr:uid="{00000000-0005-0000-0000-0000022F0000}"/>
    <cellStyle name="Input 17 2 3 2" xfId="43603" xr:uid="{00000000-0005-0000-0000-0000032F0000}"/>
    <cellStyle name="Input 17 2 4" xfId="37617" xr:uid="{00000000-0005-0000-0000-0000042F0000}"/>
    <cellStyle name="Input 17 3" xfId="24950" xr:uid="{00000000-0005-0000-0000-0000052F0000}"/>
    <cellStyle name="Input 17 3 2" xfId="46567" xr:uid="{00000000-0005-0000-0000-0000062F0000}"/>
    <cellStyle name="Input 17 4" xfId="18983" xr:uid="{00000000-0005-0000-0000-0000072F0000}"/>
    <cellStyle name="Input 17 4 2" xfId="40625" xr:uid="{00000000-0005-0000-0000-0000082F0000}"/>
    <cellStyle name="Input 2" xfId="10146" xr:uid="{00000000-0005-0000-0000-0000092F0000}"/>
    <cellStyle name="Input 2 2" xfId="15962" xr:uid="{00000000-0005-0000-0000-00000A2F0000}"/>
    <cellStyle name="Input 2 2 2" xfId="27932" xr:uid="{00000000-0005-0000-0000-00000B2F0000}"/>
    <cellStyle name="Input 2 2 2 2" xfId="49538" xr:uid="{00000000-0005-0000-0000-00000C2F0000}"/>
    <cellStyle name="Input 2 2 3" xfId="21965" xr:uid="{00000000-0005-0000-0000-00000D2F0000}"/>
    <cellStyle name="Input 2 2 3 2" xfId="43602" xr:uid="{00000000-0005-0000-0000-00000E2F0000}"/>
    <cellStyle name="Input 2 2 4" xfId="37616" xr:uid="{00000000-0005-0000-0000-00000F2F0000}"/>
    <cellStyle name="Input 2 3" xfId="24951" xr:uid="{00000000-0005-0000-0000-0000102F0000}"/>
    <cellStyle name="Input 2 3 2" xfId="46568" xr:uid="{00000000-0005-0000-0000-0000112F0000}"/>
    <cellStyle name="Input 2 4" xfId="18984" xr:uid="{00000000-0005-0000-0000-0000122F0000}"/>
    <cellStyle name="Input 2 4 2" xfId="40626" xr:uid="{00000000-0005-0000-0000-0000132F0000}"/>
    <cellStyle name="Input 3" xfId="10147" xr:uid="{00000000-0005-0000-0000-0000142F0000}"/>
    <cellStyle name="Input 3 2" xfId="15961" xr:uid="{00000000-0005-0000-0000-0000152F0000}"/>
    <cellStyle name="Input 3 2 2" xfId="27931" xr:uid="{00000000-0005-0000-0000-0000162F0000}"/>
    <cellStyle name="Input 3 2 2 2" xfId="49537" xr:uid="{00000000-0005-0000-0000-0000172F0000}"/>
    <cellStyle name="Input 3 2 3" xfId="21964" xr:uid="{00000000-0005-0000-0000-0000182F0000}"/>
    <cellStyle name="Input 3 2 3 2" xfId="43601" xr:uid="{00000000-0005-0000-0000-0000192F0000}"/>
    <cellStyle name="Input 3 2 4" xfId="37615" xr:uid="{00000000-0005-0000-0000-00001A2F0000}"/>
    <cellStyle name="Input 3 3" xfId="24952" xr:uid="{00000000-0005-0000-0000-00001B2F0000}"/>
    <cellStyle name="Input 3 3 2" xfId="46569" xr:uid="{00000000-0005-0000-0000-00001C2F0000}"/>
    <cellStyle name="Input 3 4" xfId="18985" xr:uid="{00000000-0005-0000-0000-00001D2F0000}"/>
    <cellStyle name="Input 3 4 2" xfId="40627" xr:uid="{00000000-0005-0000-0000-00001E2F0000}"/>
    <cellStyle name="Input 4" xfId="10148" xr:uid="{00000000-0005-0000-0000-00001F2F0000}"/>
    <cellStyle name="Input 4 2" xfId="15960" xr:uid="{00000000-0005-0000-0000-0000202F0000}"/>
    <cellStyle name="Input 4 2 2" xfId="27930" xr:uid="{00000000-0005-0000-0000-0000212F0000}"/>
    <cellStyle name="Input 4 2 2 2" xfId="49536" xr:uid="{00000000-0005-0000-0000-0000222F0000}"/>
    <cellStyle name="Input 4 2 3" xfId="21963" xr:uid="{00000000-0005-0000-0000-0000232F0000}"/>
    <cellStyle name="Input 4 2 3 2" xfId="43600" xr:uid="{00000000-0005-0000-0000-0000242F0000}"/>
    <cellStyle name="Input 4 2 4" xfId="37614" xr:uid="{00000000-0005-0000-0000-0000252F0000}"/>
    <cellStyle name="Input 4 3" xfId="24953" xr:uid="{00000000-0005-0000-0000-0000262F0000}"/>
    <cellStyle name="Input 4 3 2" xfId="46570" xr:uid="{00000000-0005-0000-0000-0000272F0000}"/>
    <cellStyle name="Input 4 4" xfId="18986" xr:uid="{00000000-0005-0000-0000-0000282F0000}"/>
    <cellStyle name="Input 4 4 2" xfId="40628" xr:uid="{00000000-0005-0000-0000-0000292F0000}"/>
    <cellStyle name="Input 5" xfId="10149" xr:uid="{00000000-0005-0000-0000-00002A2F0000}"/>
    <cellStyle name="Input 5 2" xfId="15959" xr:uid="{00000000-0005-0000-0000-00002B2F0000}"/>
    <cellStyle name="Input 5 2 2" xfId="27929" xr:uid="{00000000-0005-0000-0000-00002C2F0000}"/>
    <cellStyle name="Input 5 2 2 2" xfId="49535" xr:uid="{00000000-0005-0000-0000-00002D2F0000}"/>
    <cellStyle name="Input 5 2 3" xfId="21962" xr:uid="{00000000-0005-0000-0000-00002E2F0000}"/>
    <cellStyle name="Input 5 2 3 2" xfId="43599" xr:uid="{00000000-0005-0000-0000-00002F2F0000}"/>
    <cellStyle name="Input 5 2 4" xfId="37613" xr:uid="{00000000-0005-0000-0000-0000302F0000}"/>
    <cellStyle name="Input 5 3" xfId="24954" xr:uid="{00000000-0005-0000-0000-0000312F0000}"/>
    <cellStyle name="Input 5 3 2" xfId="46571" xr:uid="{00000000-0005-0000-0000-0000322F0000}"/>
    <cellStyle name="Input 5 4" xfId="18987" xr:uid="{00000000-0005-0000-0000-0000332F0000}"/>
    <cellStyle name="Input 5 4 2" xfId="40629" xr:uid="{00000000-0005-0000-0000-0000342F0000}"/>
    <cellStyle name="Input 6" xfId="10150" xr:uid="{00000000-0005-0000-0000-0000352F0000}"/>
    <cellStyle name="Input 6 2" xfId="15958" xr:uid="{00000000-0005-0000-0000-0000362F0000}"/>
    <cellStyle name="Input 6 2 2" xfId="27928" xr:uid="{00000000-0005-0000-0000-0000372F0000}"/>
    <cellStyle name="Input 6 2 2 2" xfId="49534" xr:uid="{00000000-0005-0000-0000-0000382F0000}"/>
    <cellStyle name="Input 6 2 3" xfId="21961" xr:uid="{00000000-0005-0000-0000-0000392F0000}"/>
    <cellStyle name="Input 6 2 3 2" xfId="43598" xr:uid="{00000000-0005-0000-0000-00003A2F0000}"/>
    <cellStyle name="Input 6 2 4" xfId="37612" xr:uid="{00000000-0005-0000-0000-00003B2F0000}"/>
    <cellStyle name="Input 6 3" xfId="24955" xr:uid="{00000000-0005-0000-0000-00003C2F0000}"/>
    <cellStyle name="Input 6 3 2" xfId="46572" xr:uid="{00000000-0005-0000-0000-00003D2F0000}"/>
    <cellStyle name="Input 6 4" xfId="18988" xr:uid="{00000000-0005-0000-0000-00003E2F0000}"/>
    <cellStyle name="Input 6 4 2" xfId="40630" xr:uid="{00000000-0005-0000-0000-00003F2F0000}"/>
    <cellStyle name="Input 7" xfId="10151" xr:uid="{00000000-0005-0000-0000-0000402F0000}"/>
    <cellStyle name="Input 7 2" xfId="15957" xr:uid="{00000000-0005-0000-0000-0000412F0000}"/>
    <cellStyle name="Input 7 2 2" xfId="27927" xr:uid="{00000000-0005-0000-0000-0000422F0000}"/>
    <cellStyle name="Input 7 2 2 2" xfId="49533" xr:uid="{00000000-0005-0000-0000-0000432F0000}"/>
    <cellStyle name="Input 7 2 3" xfId="21960" xr:uid="{00000000-0005-0000-0000-0000442F0000}"/>
    <cellStyle name="Input 7 2 3 2" xfId="43597" xr:uid="{00000000-0005-0000-0000-0000452F0000}"/>
    <cellStyle name="Input 7 2 4" xfId="37611" xr:uid="{00000000-0005-0000-0000-0000462F0000}"/>
    <cellStyle name="Input 7 3" xfId="24956" xr:uid="{00000000-0005-0000-0000-0000472F0000}"/>
    <cellStyle name="Input 7 3 2" xfId="46573" xr:uid="{00000000-0005-0000-0000-0000482F0000}"/>
    <cellStyle name="Input 7 4" xfId="18989" xr:uid="{00000000-0005-0000-0000-0000492F0000}"/>
    <cellStyle name="Input 7 4 2" xfId="40631" xr:uid="{00000000-0005-0000-0000-00004A2F0000}"/>
    <cellStyle name="Input 8" xfId="10152" xr:uid="{00000000-0005-0000-0000-00004B2F0000}"/>
    <cellStyle name="Input 8 2" xfId="15956" xr:uid="{00000000-0005-0000-0000-00004C2F0000}"/>
    <cellStyle name="Input 8 2 2" xfId="27926" xr:uid="{00000000-0005-0000-0000-00004D2F0000}"/>
    <cellStyle name="Input 8 2 2 2" xfId="49532" xr:uid="{00000000-0005-0000-0000-00004E2F0000}"/>
    <cellStyle name="Input 8 2 3" xfId="21959" xr:uid="{00000000-0005-0000-0000-00004F2F0000}"/>
    <cellStyle name="Input 8 2 3 2" xfId="43596" xr:uid="{00000000-0005-0000-0000-0000502F0000}"/>
    <cellStyle name="Input 8 2 4" xfId="37610" xr:uid="{00000000-0005-0000-0000-0000512F0000}"/>
    <cellStyle name="Input 8 3" xfId="24957" xr:uid="{00000000-0005-0000-0000-0000522F0000}"/>
    <cellStyle name="Input 8 3 2" xfId="46574" xr:uid="{00000000-0005-0000-0000-0000532F0000}"/>
    <cellStyle name="Input 8 4" xfId="18990" xr:uid="{00000000-0005-0000-0000-0000542F0000}"/>
    <cellStyle name="Input 8 4 2" xfId="40632" xr:uid="{00000000-0005-0000-0000-0000552F0000}"/>
    <cellStyle name="Input 9" xfId="10153" xr:uid="{00000000-0005-0000-0000-0000562F0000}"/>
    <cellStyle name="Input 9 2" xfId="15955" xr:uid="{00000000-0005-0000-0000-0000572F0000}"/>
    <cellStyle name="Input 9 2 2" xfId="27925" xr:uid="{00000000-0005-0000-0000-0000582F0000}"/>
    <cellStyle name="Input 9 2 2 2" xfId="49531" xr:uid="{00000000-0005-0000-0000-0000592F0000}"/>
    <cellStyle name="Input 9 2 3" xfId="21958" xr:uid="{00000000-0005-0000-0000-00005A2F0000}"/>
    <cellStyle name="Input 9 2 3 2" xfId="43595" xr:uid="{00000000-0005-0000-0000-00005B2F0000}"/>
    <cellStyle name="Input 9 2 4" xfId="37609" xr:uid="{00000000-0005-0000-0000-00005C2F0000}"/>
    <cellStyle name="Input 9 3" xfId="24958" xr:uid="{00000000-0005-0000-0000-00005D2F0000}"/>
    <cellStyle name="Input 9 3 2" xfId="46575" xr:uid="{00000000-0005-0000-0000-00005E2F0000}"/>
    <cellStyle name="Input 9 4" xfId="18991" xr:uid="{00000000-0005-0000-0000-00005F2F0000}"/>
    <cellStyle name="Input 9 4 2" xfId="40633"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3" xr:uid="{00000000-0005-0000-0000-0000862F0000}"/>
    <cellStyle name="moi 3" xfId="3943" xr:uid="{00000000-0005-0000-0000-0000872F0000}"/>
    <cellStyle name="moi 3 2" xfId="15974" xr:uid="{00000000-0005-0000-0000-0000882F0000}"/>
    <cellStyle name="moi 3 2 2" xfId="37628" xr:uid="{00000000-0005-0000-0000-0000892F0000}"/>
    <cellStyle name="moi 4" xfId="10156" xr:uid="{00000000-0005-0000-0000-00008A2F0000}"/>
    <cellStyle name="moi 4 2" xfId="15954" xr:uid="{00000000-0005-0000-0000-00008B2F0000}"/>
    <cellStyle name="moi 4 2 2" xfId="37608"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0"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3" xr:uid="{00000000-0005-0000-0000-000077310000}"/>
    <cellStyle name="Normal 131" xfId="30601" xr:uid="{00000000-0005-0000-0000-000078310000}"/>
    <cellStyle name="Normal 132" xfId="18617" xr:uid="{00000000-0005-0000-0000-000079310000}"/>
    <cellStyle name="Normal 133" xfId="30604" xr:uid="{00000000-0005-0000-0000-00007A310000}"/>
    <cellStyle name="Normal 134" xfId="30606" xr:uid="{00000000-0005-0000-0000-00007B310000}"/>
    <cellStyle name="Normal 135" xfId="30607" xr:uid="{00000000-0005-0000-0000-00007C310000}"/>
    <cellStyle name="Normal 136" xfId="30608" xr:uid="{00000000-0005-0000-0000-00007D310000}"/>
    <cellStyle name="Normal 137" xfId="30706" xr:uid="{00000000-0005-0000-0000-00007E310000}"/>
    <cellStyle name="Normal 138" xfId="52196" xr:uid="{00000000-0005-0000-0000-00007F310000}"/>
    <cellStyle name="Normal 139" xfId="52205"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6" xr:uid="{00000000-0005-0000-0000-0000CD310000}"/>
    <cellStyle name="Normal 141" xfId="52201" xr:uid="{00000000-0005-0000-0000-0000CE310000}"/>
    <cellStyle name="Normal 142" xfId="30603"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1" xr:uid="{00000000-0005-0000-0000-00001D320000}"/>
    <cellStyle name="Normal 153 2" xfId="18622"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6"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8"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4" xr:uid="{00000000-0005-0000-0000-00003B330000}"/>
    <cellStyle name="Normal 2 2 7 3" xfId="31345"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1" xr:uid="{00000000-0005-0000-0000-000042340000}"/>
    <cellStyle name="Normal 2 5 10 10 2" xfId="46255" xr:uid="{00000000-0005-0000-0000-000043340000}"/>
    <cellStyle name="Normal 2 5 10 11" xfId="18654" xr:uid="{00000000-0005-0000-0000-000044340000}"/>
    <cellStyle name="Normal 2 5 10 11 2" xfId="40296" xr:uid="{00000000-0005-0000-0000-000045340000}"/>
    <cellStyle name="Normal 2 5 10 12" xfId="30703" xr:uid="{00000000-0005-0000-0000-000046340000}"/>
    <cellStyle name="Normal 2 5 10 2" xfId="6984" xr:uid="{00000000-0005-0000-0000-000047340000}"/>
    <cellStyle name="Normal 2 5 10 2 10" xfId="18714" xr:uid="{00000000-0005-0000-0000-000048340000}"/>
    <cellStyle name="Normal 2 5 10 2 10 2" xfId="40356" xr:uid="{00000000-0005-0000-0000-000049340000}"/>
    <cellStyle name="Normal 2 5 10 2 11" xfId="31414"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2" xr:uid="{00000000-0005-0000-0000-00004F340000}"/>
    <cellStyle name="Normal 2 5 10 2 2 2 2 2 2 2" xfId="51188" xr:uid="{00000000-0005-0000-0000-000050340000}"/>
    <cellStyle name="Normal 2 5 10 2 2 2 2 2 3" xfId="23615" xr:uid="{00000000-0005-0000-0000-000051340000}"/>
    <cellStyle name="Normal 2 5 10 2 2 2 2 2 3 2" xfId="45252" xr:uid="{00000000-0005-0000-0000-000052340000}"/>
    <cellStyle name="Normal 2 5 10 2 2 2 2 2 4" xfId="39268" xr:uid="{00000000-0005-0000-0000-000053340000}"/>
    <cellStyle name="Normal 2 5 10 2 2 2 2 3" xfId="26600" xr:uid="{00000000-0005-0000-0000-000054340000}"/>
    <cellStyle name="Normal 2 5 10 2 2 2 2 3 2" xfId="48214" xr:uid="{00000000-0005-0000-0000-000055340000}"/>
    <cellStyle name="Normal 2 5 10 2 2 2 2 4" xfId="20633" xr:uid="{00000000-0005-0000-0000-000056340000}"/>
    <cellStyle name="Normal 2 5 10 2 2 2 2 4 2" xfId="42275" xr:uid="{00000000-0005-0000-0000-000057340000}"/>
    <cellStyle name="Normal 2 5 10 2 2 2 2 5" xfId="36265" xr:uid="{00000000-0005-0000-0000-000058340000}"/>
    <cellStyle name="Normal 2 5 10 2 2 2 3" xfId="15503" xr:uid="{00000000-0005-0000-0000-000059340000}"/>
    <cellStyle name="Normal 2 5 10 2 2 2 3 2" xfId="18588" xr:uid="{00000000-0005-0000-0000-00005A340000}"/>
    <cellStyle name="Normal 2 5 10 2 2 2 3 2 2" xfId="30554" xr:uid="{00000000-0005-0000-0000-00005B340000}"/>
    <cellStyle name="Normal 2 5 10 2 2 2 3 2 2 2" xfId="52160" xr:uid="{00000000-0005-0000-0000-00005C340000}"/>
    <cellStyle name="Normal 2 5 10 2 2 2 3 2 3" xfId="24587" xr:uid="{00000000-0005-0000-0000-00005D340000}"/>
    <cellStyle name="Normal 2 5 10 2 2 2 3 2 3 2" xfId="46224" xr:uid="{00000000-0005-0000-0000-00005E340000}"/>
    <cellStyle name="Normal 2 5 10 2 2 2 3 2 4" xfId="40242" xr:uid="{00000000-0005-0000-0000-00005F340000}"/>
    <cellStyle name="Normal 2 5 10 2 2 2 3 3" xfId="27572" xr:uid="{00000000-0005-0000-0000-000060340000}"/>
    <cellStyle name="Normal 2 5 10 2 2 2 3 3 2" xfId="49186" xr:uid="{00000000-0005-0000-0000-000061340000}"/>
    <cellStyle name="Normal 2 5 10 2 2 2 3 4" xfId="21605" xr:uid="{00000000-0005-0000-0000-000062340000}"/>
    <cellStyle name="Normal 2 5 10 2 2 2 3 4 2" xfId="43247" xr:uid="{00000000-0005-0000-0000-000063340000}"/>
    <cellStyle name="Normal 2 5 10 2 2 2 3 5" xfId="37239" xr:uid="{00000000-0005-0000-0000-000064340000}"/>
    <cellStyle name="Normal 2 5 10 2 2 2 4" xfId="16641" xr:uid="{00000000-0005-0000-0000-000065340000}"/>
    <cellStyle name="Normal 2 5 10 2 2 2 4 2" xfId="28610" xr:uid="{00000000-0005-0000-0000-000066340000}"/>
    <cellStyle name="Normal 2 5 10 2 2 2 4 2 2" xfId="50216" xr:uid="{00000000-0005-0000-0000-000067340000}"/>
    <cellStyle name="Normal 2 5 10 2 2 2 4 3" xfId="22643" xr:uid="{00000000-0005-0000-0000-000068340000}"/>
    <cellStyle name="Normal 2 5 10 2 2 2 4 3 2" xfId="44280" xr:uid="{00000000-0005-0000-0000-000069340000}"/>
    <cellStyle name="Normal 2 5 10 2 2 2 4 4" xfId="38295" xr:uid="{00000000-0005-0000-0000-00006A340000}"/>
    <cellStyle name="Normal 2 5 10 2 2 2 5" xfId="25628" xr:uid="{00000000-0005-0000-0000-00006B340000}"/>
    <cellStyle name="Normal 2 5 10 2 2 2 5 2" xfId="47242" xr:uid="{00000000-0005-0000-0000-00006C340000}"/>
    <cellStyle name="Normal 2 5 10 2 2 2 6" xfId="19661" xr:uid="{00000000-0005-0000-0000-00006D340000}"/>
    <cellStyle name="Normal 2 5 10 2 2 2 6 2" xfId="41303" xr:uid="{00000000-0005-0000-0000-00006E340000}"/>
    <cellStyle name="Normal 2 5 10 2 2 2 7" xfId="35291" xr:uid="{00000000-0005-0000-0000-00006F340000}"/>
    <cellStyle name="Normal 2 5 10 2 2 3" xfId="13929" xr:uid="{00000000-0005-0000-0000-000070340000}"/>
    <cellStyle name="Normal 2 5 10 2 2 3 2" xfId="17014" xr:uid="{00000000-0005-0000-0000-000071340000}"/>
    <cellStyle name="Normal 2 5 10 2 2 3 2 2" xfId="28982" xr:uid="{00000000-0005-0000-0000-000072340000}"/>
    <cellStyle name="Normal 2 5 10 2 2 3 2 2 2" xfId="50588" xr:uid="{00000000-0005-0000-0000-000073340000}"/>
    <cellStyle name="Normal 2 5 10 2 2 3 2 3" xfId="23015" xr:uid="{00000000-0005-0000-0000-000074340000}"/>
    <cellStyle name="Normal 2 5 10 2 2 3 2 3 2" xfId="44652" xr:uid="{00000000-0005-0000-0000-000075340000}"/>
    <cellStyle name="Normal 2 5 10 2 2 3 2 4" xfId="38668" xr:uid="{00000000-0005-0000-0000-000076340000}"/>
    <cellStyle name="Normal 2 5 10 2 2 3 3" xfId="26000" xr:uid="{00000000-0005-0000-0000-000077340000}"/>
    <cellStyle name="Normal 2 5 10 2 2 3 3 2" xfId="47614" xr:uid="{00000000-0005-0000-0000-000078340000}"/>
    <cellStyle name="Normal 2 5 10 2 2 3 4" xfId="20033" xr:uid="{00000000-0005-0000-0000-000079340000}"/>
    <cellStyle name="Normal 2 5 10 2 2 3 4 2" xfId="41675" xr:uid="{00000000-0005-0000-0000-00007A340000}"/>
    <cellStyle name="Normal 2 5 10 2 2 3 5" xfId="35665" xr:uid="{00000000-0005-0000-0000-00007B340000}"/>
    <cellStyle name="Normal 2 5 10 2 2 4" xfId="14903" xr:uid="{00000000-0005-0000-0000-00007C340000}"/>
    <cellStyle name="Normal 2 5 10 2 2 4 2" xfId="17988" xr:uid="{00000000-0005-0000-0000-00007D340000}"/>
    <cellStyle name="Normal 2 5 10 2 2 4 2 2" xfId="29954" xr:uid="{00000000-0005-0000-0000-00007E340000}"/>
    <cellStyle name="Normal 2 5 10 2 2 4 2 2 2" xfId="51560" xr:uid="{00000000-0005-0000-0000-00007F340000}"/>
    <cellStyle name="Normal 2 5 10 2 2 4 2 3" xfId="23987" xr:uid="{00000000-0005-0000-0000-000080340000}"/>
    <cellStyle name="Normal 2 5 10 2 2 4 2 3 2" xfId="45624" xr:uid="{00000000-0005-0000-0000-000081340000}"/>
    <cellStyle name="Normal 2 5 10 2 2 4 2 4" xfId="39642" xr:uid="{00000000-0005-0000-0000-000082340000}"/>
    <cellStyle name="Normal 2 5 10 2 2 4 3" xfId="26972" xr:uid="{00000000-0005-0000-0000-000083340000}"/>
    <cellStyle name="Normal 2 5 10 2 2 4 3 2" xfId="48586" xr:uid="{00000000-0005-0000-0000-000084340000}"/>
    <cellStyle name="Normal 2 5 10 2 2 4 4" xfId="21005" xr:uid="{00000000-0005-0000-0000-000085340000}"/>
    <cellStyle name="Normal 2 5 10 2 2 4 4 2" xfId="42647" xr:uid="{00000000-0005-0000-0000-000086340000}"/>
    <cellStyle name="Normal 2 5 10 2 2 4 5" xfId="36639" xr:uid="{00000000-0005-0000-0000-000087340000}"/>
    <cellStyle name="Normal 2 5 10 2 2 5" xfId="16037" xr:uid="{00000000-0005-0000-0000-000088340000}"/>
    <cellStyle name="Normal 2 5 10 2 2 5 2" xfId="28006" xr:uid="{00000000-0005-0000-0000-000089340000}"/>
    <cellStyle name="Normal 2 5 10 2 2 5 2 2" xfId="49612" xr:uid="{00000000-0005-0000-0000-00008A340000}"/>
    <cellStyle name="Normal 2 5 10 2 2 5 3" xfId="22039" xr:uid="{00000000-0005-0000-0000-00008B340000}"/>
    <cellStyle name="Normal 2 5 10 2 2 5 3 2" xfId="43676" xr:uid="{00000000-0005-0000-0000-00008C340000}"/>
    <cellStyle name="Normal 2 5 10 2 2 5 4" xfId="37691" xr:uid="{00000000-0005-0000-0000-00008D340000}"/>
    <cellStyle name="Normal 2 5 10 2 2 6" xfId="25024" xr:uid="{00000000-0005-0000-0000-00008E340000}"/>
    <cellStyle name="Normal 2 5 10 2 2 6 2" xfId="46641" xr:uid="{00000000-0005-0000-0000-00008F340000}"/>
    <cellStyle name="Normal 2 5 10 2 2 7" xfId="19057" xr:uid="{00000000-0005-0000-0000-000090340000}"/>
    <cellStyle name="Normal 2 5 10 2 2 7 2" xfId="40699" xr:uid="{00000000-0005-0000-0000-000091340000}"/>
    <cellStyle name="Normal 2 5 10 2 2 8" xfId="34685"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6" xr:uid="{00000000-0005-0000-0000-000096340000}"/>
    <cellStyle name="Normal 2 5 10 2 3 2 2 2 2" xfId="51192" xr:uid="{00000000-0005-0000-0000-000097340000}"/>
    <cellStyle name="Normal 2 5 10 2 3 2 2 3" xfId="23619" xr:uid="{00000000-0005-0000-0000-000098340000}"/>
    <cellStyle name="Normal 2 5 10 2 3 2 2 3 2" xfId="45256" xr:uid="{00000000-0005-0000-0000-000099340000}"/>
    <cellStyle name="Normal 2 5 10 2 3 2 2 4" xfId="39272" xr:uid="{00000000-0005-0000-0000-00009A340000}"/>
    <cellStyle name="Normal 2 5 10 2 3 2 3" xfId="26604" xr:uid="{00000000-0005-0000-0000-00009B340000}"/>
    <cellStyle name="Normal 2 5 10 2 3 2 3 2" xfId="48218" xr:uid="{00000000-0005-0000-0000-00009C340000}"/>
    <cellStyle name="Normal 2 5 10 2 3 2 4" xfId="20637" xr:uid="{00000000-0005-0000-0000-00009D340000}"/>
    <cellStyle name="Normal 2 5 10 2 3 2 4 2" xfId="42279" xr:uid="{00000000-0005-0000-0000-00009E340000}"/>
    <cellStyle name="Normal 2 5 10 2 3 2 5" xfId="36269" xr:uid="{00000000-0005-0000-0000-00009F340000}"/>
    <cellStyle name="Normal 2 5 10 2 3 3" xfId="15507" xr:uid="{00000000-0005-0000-0000-0000A0340000}"/>
    <cellStyle name="Normal 2 5 10 2 3 3 2" xfId="18592" xr:uid="{00000000-0005-0000-0000-0000A1340000}"/>
    <cellStyle name="Normal 2 5 10 2 3 3 2 2" xfId="30558" xr:uid="{00000000-0005-0000-0000-0000A2340000}"/>
    <cellStyle name="Normal 2 5 10 2 3 3 2 2 2" xfId="52164" xr:uid="{00000000-0005-0000-0000-0000A3340000}"/>
    <cellStyle name="Normal 2 5 10 2 3 3 2 3" xfId="24591" xr:uid="{00000000-0005-0000-0000-0000A4340000}"/>
    <cellStyle name="Normal 2 5 10 2 3 3 2 3 2" xfId="46228" xr:uid="{00000000-0005-0000-0000-0000A5340000}"/>
    <cellStyle name="Normal 2 5 10 2 3 3 2 4" xfId="40246" xr:uid="{00000000-0005-0000-0000-0000A6340000}"/>
    <cellStyle name="Normal 2 5 10 2 3 3 3" xfId="27576" xr:uid="{00000000-0005-0000-0000-0000A7340000}"/>
    <cellStyle name="Normal 2 5 10 2 3 3 3 2" xfId="49190" xr:uid="{00000000-0005-0000-0000-0000A8340000}"/>
    <cellStyle name="Normal 2 5 10 2 3 3 4" xfId="21609" xr:uid="{00000000-0005-0000-0000-0000A9340000}"/>
    <cellStyle name="Normal 2 5 10 2 3 3 4 2" xfId="43251" xr:uid="{00000000-0005-0000-0000-0000AA340000}"/>
    <cellStyle name="Normal 2 5 10 2 3 3 5" xfId="37243" xr:uid="{00000000-0005-0000-0000-0000AB340000}"/>
    <cellStyle name="Normal 2 5 10 2 3 4" xfId="16645" xr:uid="{00000000-0005-0000-0000-0000AC340000}"/>
    <cellStyle name="Normal 2 5 10 2 3 4 2" xfId="28614" xr:uid="{00000000-0005-0000-0000-0000AD340000}"/>
    <cellStyle name="Normal 2 5 10 2 3 4 2 2" xfId="50220" xr:uid="{00000000-0005-0000-0000-0000AE340000}"/>
    <cellStyle name="Normal 2 5 10 2 3 4 3" xfId="22647" xr:uid="{00000000-0005-0000-0000-0000AF340000}"/>
    <cellStyle name="Normal 2 5 10 2 3 4 3 2" xfId="44284" xr:uid="{00000000-0005-0000-0000-0000B0340000}"/>
    <cellStyle name="Normal 2 5 10 2 3 4 4" xfId="38299" xr:uid="{00000000-0005-0000-0000-0000B1340000}"/>
    <cellStyle name="Normal 2 5 10 2 3 5" xfId="25632" xr:uid="{00000000-0005-0000-0000-0000B2340000}"/>
    <cellStyle name="Normal 2 5 10 2 3 5 2" xfId="47246" xr:uid="{00000000-0005-0000-0000-0000B3340000}"/>
    <cellStyle name="Normal 2 5 10 2 3 6" xfId="19665" xr:uid="{00000000-0005-0000-0000-0000B4340000}"/>
    <cellStyle name="Normal 2 5 10 2 3 6 2" xfId="41307" xr:uid="{00000000-0005-0000-0000-0000B5340000}"/>
    <cellStyle name="Normal 2 5 10 2 3 7" xfId="35295"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8" xr:uid="{00000000-0005-0000-0000-0000BA340000}"/>
    <cellStyle name="Normal 2 5 10 2 4 2 2 2 2" xfId="51184" xr:uid="{00000000-0005-0000-0000-0000BB340000}"/>
    <cellStyle name="Normal 2 5 10 2 4 2 2 3" xfId="23611" xr:uid="{00000000-0005-0000-0000-0000BC340000}"/>
    <cellStyle name="Normal 2 5 10 2 4 2 2 3 2" xfId="45248" xr:uid="{00000000-0005-0000-0000-0000BD340000}"/>
    <cellStyle name="Normal 2 5 10 2 4 2 2 4" xfId="39264" xr:uid="{00000000-0005-0000-0000-0000BE340000}"/>
    <cellStyle name="Normal 2 5 10 2 4 2 3" xfId="26596" xr:uid="{00000000-0005-0000-0000-0000BF340000}"/>
    <cellStyle name="Normal 2 5 10 2 4 2 3 2" xfId="48210" xr:uid="{00000000-0005-0000-0000-0000C0340000}"/>
    <cellStyle name="Normal 2 5 10 2 4 2 4" xfId="20629" xr:uid="{00000000-0005-0000-0000-0000C1340000}"/>
    <cellStyle name="Normal 2 5 10 2 4 2 4 2" xfId="42271" xr:uid="{00000000-0005-0000-0000-0000C2340000}"/>
    <cellStyle name="Normal 2 5 10 2 4 2 5" xfId="36261" xr:uid="{00000000-0005-0000-0000-0000C3340000}"/>
    <cellStyle name="Normal 2 5 10 2 4 3" xfId="15499" xr:uid="{00000000-0005-0000-0000-0000C4340000}"/>
    <cellStyle name="Normal 2 5 10 2 4 3 2" xfId="18584" xr:uid="{00000000-0005-0000-0000-0000C5340000}"/>
    <cellStyle name="Normal 2 5 10 2 4 3 2 2" xfId="30550" xr:uid="{00000000-0005-0000-0000-0000C6340000}"/>
    <cellStyle name="Normal 2 5 10 2 4 3 2 2 2" xfId="52156" xr:uid="{00000000-0005-0000-0000-0000C7340000}"/>
    <cellStyle name="Normal 2 5 10 2 4 3 2 3" xfId="24583" xr:uid="{00000000-0005-0000-0000-0000C8340000}"/>
    <cellStyle name="Normal 2 5 10 2 4 3 2 3 2" xfId="46220" xr:uid="{00000000-0005-0000-0000-0000C9340000}"/>
    <cellStyle name="Normal 2 5 10 2 4 3 2 4" xfId="40238" xr:uid="{00000000-0005-0000-0000-0000CA340000}"/>
    <cellStyle name="Normal 2 5 10 2 4 3 3" xfId="27568" xr:uid="{00000000-0005-0000-0000-0000CB340000}"/>
    <cellStyle name="Normal 2 5 10 2 4 3 3 2" xfId="49182" xr:uid="{00000000-0005-0000-0000-0000CC340000}"/>
    <cellStyle name="Normal 2 5 10 2 4 3 4" xfId="21601" xr:uid="{00000000-0005-0000-0000-0000CD340000}"/>
    <cellStyle name="Normal 2 5 10 2 4 3 4 2" xfId="43243" xr:uid="{00000000-0005-0000-0000-0000CE340000}"/>
    <cellStyle name="Normal 2 5 10 2 4 3 5" xfId="37235" xr:uid="{00000000-0005-0000-0000-0000CF340000}"/>
    <cellStyle name="Normal 2 5 10 2 4 4" xfId="16633" xr:uid="{00000000-0005-0000-0000-0000D0340000}"/>
    <cellStyle name="Normal 2 5 10 2 4 4 2" xfId="28602" xr:uid="{00000000-0005-0000-0000-0000D1340000}"/>
    <cellStyle name="Normal 2 5 10 2 4 4 2 2" xfId="50208" xr:uid="{00000000-0005-0000-0000-0000D2340000}"/>
    <cellStyle name="Normal 2 5 10 2 4 4 3" xfId="22635" xr:uid="{00000000-0005-0000-0000-0000D3340000}"/>
    <cellStyle name="Normal 2 5 10 2 4 4 3 2" xfId="44272" xr:uid="{00000000-0005-0000-0000-0000D4340000}"/>
    <cellStyle name="Normal 2 5 10 2 4 4 4" xfId="38287" xr:uid="{00000000-0005-0000-0000-0000D5340000}"/>
    <cellStyle name="Normal 2 5 10 2 4 5" xfId="25620" xr:uid="{00000000-0005-0000-0000-0000D6340000}"/>
    <cellStyle name="Normal 2 5 10 2 4 5 2" xfId="47237" xr:uid="{00000000-0005-0000-0000-0000D7340000}"/>
    <cellStyle name="Normal 2 5 10 2 4 6" xfId="19653" xr:uid="{00000000-0005-0000-0000-0000D8340000}"/>
    <cellStyle name="Normal 2 5 10 2 4 6 2" xfId="41295" xr:uid="{00000000-0005-0000-0000-0000D9340000}"/>
    <cellStyle name="Normal 2 5 10 2 4 7" xfId="35286"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2" xr:uid="{00000000-0005-0000-0000-0000DE340000}"/>
    <cellStyle name="Normal 2 5 10 2 5 2 2 2 2" xfId="50908" xr:uid="{00000000-0005-0000-0000-0000DF340000}"/>
    <cellStyle name="Normal 2 5 10 2 5 2 2 3" xfId="23335" xr:uid="{00000000-0005-0000-0000-0000E0340000}"/>
    <cellStyle name="Normal 2 5 10 2 5 2 2 3 2" xfId="44972" xr:uid="{00000000-0005-0000-0000-0000E1340000}"/>
    <cellStyle name="Normal 2 5 10 2 5 2 2 4" xfId="38988" xr:uid="{00000000-0005-0000-0000-0000E2340000}"/>
    <cellStyle name="Normal 2 5 10 2 5 2 3" xfId="26320" xr:uid="{00000000-0005-0000-0000-0000E3340000}"/>
    <cellStyle name="Normal 2 5 10 2 5 2 3 2" xfId="47934" xr:uid="{00000000-0005-0000-0000-0000E4340000}"/>
    <cellStyle name="Normal 2 5 10 2 5 2 4" xfId="20353" xr:uid="{00000000-0005-0000-0000-0000E5340000}"/>
    <cellStyle name="Normal 2 5 10 2 5 2 4 2" xfId="41995" xr:uid="{00000000-0005-0000-0000-0000E6340000}"/>
    <cellStyle name="Normal 2 5 10 2 5 2 5" xfId="35985" xr:uid="{00000000-0005-0000-0000-0000E7340000}"/>
    <cellStyle name="Normal 2 5 10 2 5 3" xfId="15223" xr:uid="{00000000-0005-0000-0000-0000E8340000}"/>
    <cellStyle name="Normal 2 5 10 2 5 3 2" xfId="18308" xr:uid="{00000000-0005-0000-0000-0000E9340000}"/>
    <cellStyle name="Normal 2 5 10 2 5 3 2 2" xfId="30274" xr:uid="{00000000-0005-0000-0000-0000EA340000}"/>
    <cellStyle name="Normal 2 5 10 2 5 3 2 2 2" xfId="51880" xr:uid="{00000000-0005-0000-0000-0000EB340000}"/>
    <cellStyle name="Normal 2 5 10 2 5 3 2 3" xfId="24307" xr:uid="{00000000-0005-0000-0000-0000EC340000}"/>
    <cellStyle name="Normal 2 5 10 2 5 3 2 3 2" xfId="45944" xr:uid="{00000000-0005-0000-0000-0000ED340000}"/>
    <cellStyle name="Normal 2 5 10 2 5 3 2 4" xfId="39962" xr:uid="{00000000-0005-0000-0000-0000EE340000}"/>
    <cellStyle name="Normal 2 5 10 2 5 3 3" xfId="27292" xr:uid="{00000000-0005-0000-0000-0000EF340000}"/>
    <cellStyle name="Normal 2 5 10 2 5 3 3 2" xfId="48906" xr:uid="{00000000-0005-0000-0000-0000F0340000}"/>
    <cellStyle name="Normal 2 5 10 2 5 3 4" xfId="21325" xr:uid="{00000000-0005-0000-0000-0000F1340000}"/>
    <cellStyle name="Normal 2 5 10 2 5 3 4 2" xfId="42967" xr:uid="{00000000-0005-0000-0000-0000F2340000}"/>
    <cellStyle name="Normal 2 5 10 2 5 3 5" xfId="36959" xr:uid="{00000000-0005-0000-0000-0000F3340000}"/>
    <cellStyle name="Normal 2 5 10 2 5 4" xfId="16357" xr:uid="{00000000-0005-0000-0000-0000F4340000}"/>
    <cellStyle name="Normal 2 5 10 2 5 4 2" xfId="28326" xr:uid="{00000000-0005-0000-0000-0000F5340000}"/>
    <cellStyle name="Normal 2 5 10 2 5 4 2 2" xfId="49932" xr:uid="{00000000-0005-0000-0000-0000F6340000}"/>
    <cellStyle name="Normal 2 5 10 2 5 4 3" xfId="22359" xr:uid="{00000000-0005-0000-0000-0000F7340000}"/>
    <cellStyle name="Normal 2 5 10 2 5 4 3 2" xfId="43996" xr:uid="{00000000-0005-0000-0000-0000F8340000}"/>
    <cellStyle name="Normal 2 5 10 2 5 4 4" xfId="38011" xr:uid="{00000000-0005-0000-0000-0000F9340000}"/>
    <cellStyle name="Normal 2 5 10 2 5 5" xfId="25344" xr:uid="{00000000-0005-0000-0000-0000FA340000}"/>
    <cellStyle name="Normal 2 5 10 2 5 5 2" xfId="46961" xr:uid="{00000000-0005-0000-0000-0000FB340000}"/>
    <cellStyle name="Normal 2 5 10 2 5 6" xfId="19377" xr:uid="{00000000-0005-0000-0000-0000FC340000}"/>
    <cellStyle name="Normal 2 5 10 2 5 6 2" xfId="41019" xr:uid="{00000000-0005-0000-0000-0000FD340000}"/>
    <cellStyle name="Normal 2 5 10 2 5 7" xfId="35005" xr:uid="{00000000-0005-0000-0000-0000FE340000}"/>
    <cellStyle name="Normal 2 5 10 2 6" xfId="13608" xr:uid="{00000000-0005-0000-0000-0000FF340000}"/>
    <cellStyle name="Normal 2 5 10 2 6 2" xfId="16694" xr:uid="{00000000-0005-0000-0000-000000350000}"/>
    <cellStyle name="Normal 2 5 10 2 6 2 2" xfId="28662" xr:uid="{00000000-0005-0000-0000-000001350000}"/>
    <cellStyle name="Normal 2 5 10 2 6 2 2 2" xfId="50268" xr:uid="{00000000-0005-0000-0000-000002350000}"/>
    <cellStyle name="Normal 2 5 10 2 6 2 3" xfId="22695" xr:uid="{00000000-0005-0000-0000-000003350000}"/>
    <cellStyle name="Normal 2 5 10 2 6 2 3 2" xfId="44332" xr:uid="{00000000-0005-0000-0000-000004350000}"/>
    <cellStyle name="Normal 2 5 10 2 6 2 4" xfId="38348" xr:uid="{00000000-0005-0000-0000-000005350000}"/>
    <cellStyle name="Normal 2 5 10 2 6 3" xfId="25680" xr:uid="{00000000-0005-0000-0000-000006350000}"/>
    <cellStyle name="Normal 2 5 10 2 6 3 2" xfId="47294" xr:uid="{00000000-0005-0000-0000-000007350000}"/>
    <cellStyle name="Normal 2 5 10 2 6 4" xfId="19713" xr:uid="{00000000-0005-0000-0000-000008350000}"/>
    <cellStyle name="Normal 2 5 10 2 6 4 2" xfId="41355" xr:uid="{00000000-0005-0000-0000-000009350000}"/>
    <cellStyle name="Normal 2 5 10 2 6 5" xfId="35344" xr:uid="{00000000-0005-0000-0000-00000A350000}"/>
    <cellStyle name="Normal 2 5 10 2 7" xfId="14582" xr:uid="{00000000-0005-0000-0000-00000B350000}"/>
    <cellStyle name="Normal 2 5 10 2 7 2" xfId="17667" xr:uid="{00000000-0005-0000-0000-00000C350000}"/>
    <cellStyle name="Normal 2 5 10 2 7 2 2" xfId="29634" xr:uid="{00000000-0005-0000-0000-00000D350000}"/>
    <cellStyle name="Normal 2 5 10 2 7 2 2 2" xfId="51240" xr:uid="{00000000-0005-0000-0000-00000E350000}"/>
    <cellStyle name="Normal 2 5 10 2 7 2 3" xfId="23667" xr:uid="{00000000-0005-0000-0000-00000F350000}"/>
    <cellStyle name="Normal 2 5 10 2 7 2 3 2" xfId="45304" xr:uid="{00000000-0005-0000-0000-000010350000}"/>
    <cellStyle name="Normal 2 5 10 2 7 2 4" xfId="39321" xr:uid="{00000000-0005-0000-0000-000011350000}"/>
    <cellStyle name="Normal 2 5 10 2 7 3" xfId="26652" xr:uid="{00000000-0005-0000-0000-000012350000}"/>
    <cellStyle name="Normal 2 5 10 2 7 3 2" xfId="48266" xr:uid="{00000000-0005-0000-0000-000013350000}"/>
    <cellStyle name="Normal 2 5 10 2 7 4" xfId="20685" xr:uid="{00000000-0005-0000-0000-000014350000}"/>
    <cellStyle name="Normal 2 5 10 2 7 4 2" xfId="42327" xr:uid="{00000000-0005-0000-0000-000015350000}"/>
    <cellStyle name="Normal 2 5 10 2 7 5" xfId="36318" xr:uid="{00000000-0005-0000-0000-000016350000}"/>
    <cellStyle name="Normal 2 5 10 2 8" xfId="15695" xr:uid="{00000000-0005-0000-0000-000017350000}"/>
    <cellStyle name="Normal 2 5 10 2 8 2" xfId="27666" xr:uid="{00000000-0005-0000-0000-000018350000}"/>
    <cellStyle name="Normal 2 5 10 2 8 2 2" xfId="49272" xr:uid="{00000000-0005-0000-0000-000019350000}"/>
    <cellStyle name="Normal 2 5 10 2 8 3" xfId="21699" xr:uid="{00000000-0005-0000-0000-00001A350000}"/>
    <cellStyle name="Normal 2 5 10 2 8 3 2" xfId="43336" xr:uid="{00000000-0005-0000-0000-00001B350000}"/>
    <cellStyle name="Normal 2 5 10 2 8 4" xfId="37349" xr:uid="{00000000-0005-0000-0000-00001C350000}"/>
    <cellStyle name="Normal 2 5 10 2 9" xfId="24681" xr:uid="{00000000-0005-0000-0000-00001D350000}"/>
    <cellStyle name="Normal 2 5 10 2 9 2" xfId="46301"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0" xr:uid="{00000000-0005-0000-0000-000023350000}"/>
    <cellStyle name="Normal 2 5 10 3 2 2 2 2 2" xfId="51186" xr:uid="{00000000-0005-0000-0000-000024350000}"/>
    <cellStyle name="Normal 2 5 10 3 2 2 2 3" xfId="23613" xr:uid="{00000000-0005-0000-0000-000025350000}"/>
    <cellStyle name="Normal 2 5 10 3 2 2 2 3 2" xfId="45250" xr:uid="{00000000-0005-0000-0000-000026350000}"/>
    <cellStyle name="Normal 2 5 10 3 2 2 2 4" xfId="39266" xr:uid="{00000000-0005-0000-0000-000027350000}"/>
    <cellStyle name="Normal 2 5 10 3 2 2 3" xfId="26598" xr:uid="{00000000-0005-0000-0000-000028350000}"/>
    <cellStyle name="Normal 2 5 10 3 2 2 3 2" xfId="48212" xr:uid="{00000000-0005-0000-0000-000029350000}"/>
    <cellStyle name="Normal 2 5 10 3 2 2 4" xfId="20631" xr:uid="{00000000-0005-0000-0000-00002A350000}"/>
    <cellStyle name="Normal 2 5 10 3 2 2 4 2" xfId="42273" xr:uid="{00000000-0005-0000-0000-00002B350000}"/>
    <cellStyle name="Normal 2 5 10 3 2 2 5" xfId="36263" xr:uid="{00000000-0005-0000-0000-00002C350000}"/>
    <cellStyle name="Normal 2 5 10 3 2 3" xfId="15501" xr:uid="{00000000-0005-0000-0000-00002D350000}"/>
    <cellStyle name="Normal 2 5 10 3 2 3 2" xfId="18586" xr:uid="{00000000-0005-0000-0000-00002E350000}"/>
    <cellStyle name="Normal 2 5 10 3 2 3 2 2" xfId="30552" xr:uid="{00000000-0005-0000-0000-00002F350000}"/>
    <cellStyle name="Normal 2 5 10 3 2 3 2 2 2" xfId="52158" xr:uid="{00000000-0005-0000-0000-000030350000}"/>
    <cellStyle name="Normal 2 5 10 3 2 3 2 3" xfId="24585" xr:uid="{00000000-0005-0000-0000-000031350000}"/>
    <cellStyle name="Normal 2 5 10 3 2 3 2 3 2" xfId="46222" xr:uid="{00000000-0005-0000-0000-000032350000}"/>
    <cellStyle name="Normal 2 5 10 3 2 3 2 4" xfId="40240" xr:uid="{00000000-0005-0000-0000-000033350000}"/>
    <cellStyle name="Normal 2 5 10 3 2 3 3" xfId="27570" xr:uid="{00000000-0005-0000-0000-000034350000}"/>
    <cellStyle name="Normal 2 5 10 3 2 3 3 2" xfId="49184" xr:uid="{00000000-0005-0000-0000-000035350000}"/>
    <cellStyle name="Normal 2 5 10 3 2 3 4" xfId="21603" xr:uid="{00000000-0005-0000-0000-000036350000}"/>
    <cellStyle name="Normal 2 5 10 3 2 3 4 2" xfId="43245" xr:uid="{00000000-0005-0000-0000-000037350000}"/>
    <cellStyle name="Normal 2 5 10 3 2 3 5" xfId="37237" xr:uid="{00000000-0005-0000-0000-000038350000}"/>
    <cellStyle name="Normal 2 5 10 3 2 4" xfId="16636" xr:uid="{00000000-0005-0000-0000-000039350000}"/>
    <cellStyle name="Normal 2 5 10 3 2 4 2" xfId="28605" xr:uid="{00000000-0005-0000-0000-00003A350000}"/>
    <cellStyle name="Normal 2 5 10 3 2 4 2 2" xfId="50211" xr:uid="{00000000-0005-0000-0000-00003B350000}"/>
    <cellStyle name="Normal 2 5 10 3 2 4 3" xfId="22638" xr:uid="{00000000-0005-0000-0000-00003C350000}"/>
    <cellStyle name="Normal 2 5 10 3 2 4 3 2" xfId="44275" xr:uid="{00000000-0005-0000-0000-00003D350000}"/>
    <cellStyle name="Normal 2 5 10 3 2 4 4" xfId="38290" xr:uid="{00000000-0005-0000-0000-00003E350000}"/>
    <cellStyle name="Normal 2 5 10 3 2 5" xfId="25623" xr:uid="{00000000-0005-0000-0000-00003F350000}"/>
    <cellStyle name="Normal 2 5 10 3 2 5 2" xfId="47240" xr:uid="{00000000-0005-0000-0000-000040350000}"/>
    <cellStyle name="Normal 2 5 10 3 2 6" xfId="19656" xr:uid="{00000000-0005-0000-0000-000041350000}"/>
    <cellStyle name="Normal 2 5 10 3 2 6 2" xfId="41298" xr:uid="{00000000-0005-0000-0000-000042350000}"/>
    <cellStyle name="Normal 2 5 10 3 2 7" xfId="35289" xr:uid="{00000000-0005-0000-0000-000043350000}"/>
    <cellStyle name="Normal 2 5 10 3 3" xfId="13883" xr:uid="{00000000-0005-0000-0000-000044350000}"/>
    <cellStyle name="Normal 2 5 10 3 3 2" xfId="16968" xr:uid="{00000000-0005-0000-0000-000045350000}"/>
    <cellStyle name="Normal 2 5 10 3 3 2 2" xfId="28936" xr:uid="{00000000-0005-0000-0000-000046350000}"/>
    <cellStyle name="Normal 2 5 10 3 3 2 2 2" xfId="50542" xr:uid="{00000000-0005-0000-0000-000047350000}"/>
    <cellStyle name="Normal 2 5 10 3 3 2 3" xfId="22969" xr:uid="{00000000-0005-0000-0000-000048350000}"/>
    <cellStyle name="Normal 2 5 10 3 3 2 3 2" xfId="44606" xr:uid="{00000000-0005-0000-0000-000049350000}"/>
    <cellStyle name="Normal 2 5 10 3 3 2 4" xfId="38622" xr:uid="{00000000-0005-0000-0000-00004A350000}"/>
    <cellStyle name="Normal 2 5 10 3 3 3" xfId="25954" xr:uid="{00000000-0005-0000-0000-00004B350000}"/>
    <cellStyle name="Normal 2 5 10 3 3 3 2" xfId="47568" xr:uid="{00000000-0005-0000-0000-00004C350000}"/>
    <cellStyle name="Normal 2 5 10 3 3 4" xfId="19987" xr:uid="{00000000-0005-0000-0000-00004D350000}"/>
    <cellStyle name="Normal 2 5 10 3 3 4 2" xfId="41629" xr:uid="{00000000-0005-0000-0000-00004E350000}"/>
    <cellStyle name="Normal 2 5 10 3 3 5" xfId="35619" xr:uid="{00000000-0005-0000-0000-00004F350000}"/>
    <cellStyle name="Normal 2 5 10 3 4" xfId="14857" xr:uid="{00000000-0005-0000-0000-000050350000}"/>
    <cellStyle name="Normal 2 5 10 3 4 2" xfId="17942" xr:uid="{00000000-0005-0000-0000-000051350000}"/>
    <cellStyle name="Normal 2 5 10 3 4 2 2" xfId="29908" xr:uid="{00000000-0005-0000-0000-000052350000}"/>
    <cellStyle name="Normal 2 5 10 3 4 2 2 2" xfId="51514" xr:uid="{00000000-0005-0000-0000-000053350000}"/>
    <cellStyle name="Normal 2 5 10 3 4 2 3" xfId="23941" xr:uid="{00000000-0005-0000-0000-000054350000}"/>
    <cellStyle name="Normal 2 5 10 3 4 2 3 2" xfId="45578" xr:uid="{00000000-0005-0000-0000-000055350000}"/>
    <cellStyle name="Normal 2 5 10 3 4 2 4" xfId="39596" xr:uid="{00000000-0005-0000-0000-000056350000}"/>
    <cellStyle name="Normal 2 5 10 3 4 3" xfId="26926" xr:uid="{00000000-0005-0000-0000-000057350000}"/>
    <cellStyle name="Normal 2 5 10 3 4 3 2" xfId="48540" xr:uid="{00000000-0005-0000-0000-000058350000}"/>
    <cellStyle name="Normal 2 5 10 3 4 4" xfId="20959" xr:uid="{00000000-0005-0000-0000-000059350000}"/>
    <cellStyle name="Normal 2 5 10 3 4 4 2" xfId="42601" xr:uid="{00000000-0005-0000-0000-00005A350000}"/>
    <cellStyle name="Normal 2 5 10 3 4 5" xfId="36593" xr:uid="{00000000-0005-0000-0000-00005B350000}"/>
    <cellStyle name="Normal 2 5 10 3 5" xfId="15991" xr:uid="{00000000-0005-0000-0000-00005C350000}"/>
    <cellStyle name="Normal 2 5 10 3 5 2" xfId="27960" xr:uid="{00000000-0005-0000-0000-00005D350000}"/>
    <cellStyle name="Normal 2 5 10 3 5 2 2" xfId="49566" xr:uid="{00000000-0005-0000-0000-00005E350000}"/>
    <cellStyle name="Normal 2 5 10 3 5 3" xfId="21993" xr:uid="{00000000-0005-0000-0000-00005F350000}"/>
    <cellStyle name="Normal 2 5 10 3 5 3 2" xfId="43630" xr:uid="{00000000-0005-0000-0000-000060350000}"/>
    <cellStyle name="Normal 2 5 10 3 5 4" xfId="37645" xr:uid="{00000000-0005-0000-0000-000061350000}"/>
    <cellStyle name="Normal 2 5 10 3 6" xfId="24978" xr:uid="{00000000-0005-0000-0000-000062350000}"/>
    <cellStyle name="Normal 2 5 10 3 6 2" xfId="46595" xr:uid="{00000000-0005-0000-0000-000063350000}"/>
    <cellStyle name="Normal 2 5 10 3 7" xfId="19011" xr:uid="{00000000-0005-0000-0000-000064350000}"/>
    <cellStyle name="Normal 2 5 10 3 7 2" xfId="40653" xr:uid="{00000000-0005-0000-0000-000065350000}"/>
    <cellStyle name="Normal 2 5 10 3 8" xfId="34639"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4" xr:uid="{00000000-0005-0000-0000-00006A350000}"/>
    <cellStyle name="Normal 2 5 10 4 2 2 2 2" xfId="51190" xr:uid="{00000000-0005-0000-0000-00006B350000}"/>
    <cellStyle name="Normal 2 5 10 4 2 2 3" xfId="23617" xr:uid="{00000000-0005-0000-0000-00006C350000}"/>
    <cellStyle name="Normal 2 5 10 4 2 2 3 2" xfId="45254" xr:uid="{00000000-0005-0000-0000-00006D350000}"/>
    <cellStyle name="Normal 2 5 10 4 2 2 4" xfId="39270" xr:uid="{00000000-0005-0000-0000-00006E350000}"/>
    <cellStyle name="Normal 2 5 10 4 2 3" xfId="26602" xr:uid="{00000000-0005-0000-0000-00006F350000}"/>
    <cellStyle name="Normal 2 5 10 4 2 3 2" xfId="48216" xr:uid="{00000000-0005-0000-0000-000070350000}"/>
    <cellStyle name="Normal 2 5 10 4 2 4" xfId="20635" xr:uid="{00000000-0005-0000-0000-000071350000}"/>
    <cellStyle name="Normal 2 5 10 4 2 4 2" xfId="42277" xr:uid="{00000000-0005-0000-0000-000072350000}"/>
    <cellStyle name="Normal 2 5 10 4 2 5" xfId="36267" xr:uid="{00000000-0005-0000-0000-000073350000}"/>
    <cellStyle name="Normal 2 5 10 4 3" xfId="15505" xr:uid="{00000000-0005-0000-0000-000074350000}"/>
    <cellStyle name="Normal 2 5 10 4 3 2" xfId="18590" xr:uid="{00000000-0005-0000-0000-000075350000}"/>
    <cellStyle name="Normal 2 5 10 4 3 2 2" xfId="30556" xr:uid="{00000000-0005-0000-0000-000076350000}"/>
    <cellStyle name="Normal 2 5 10 4 3 2 2 2" xfId="52162" xr:uid="{00000000-0005-0000-0000-000077350000}"/>
    <cellStyle name="Normal 2 5 10 4 3 2 3" xfId="24589" xr:uid="{00000000-0005-0000-0000-000078350000}"/>
    <cellStyle name="Normal 2 5 10 4 3 2 3 2" xfId="46226" xr:uid="{00000000-0005-0000-0000-000079350000}"/>
    <cellStyle name="Normal 2 5 10 4 3 2 4" xfId="40244" xr:uid="{00000000-0005-0000-0000-00007A350000}"/>
    <cellStyle name="Normal 2 5 10 4 3 3" xfId="27574" xr:uid="{00000000-0005-0000-0000-00007B350000}"/>
    <cellStyle name="Normal 2 5 10 4 3 3 2" xfId="49188" xr:uid="{00000000-0005-0000-0000-00007C350000}"/>
    <cellStyle name="Normal 2 5 10 4 3 4" xfId="21607" xr:uid="{00000000-0005-0000-0000-00007D350000}"/>
    <cellStyle name="Normal 2 5 10 4 3 4 2" xfId="43249" xr:uid="{00000000-0005-0000-0000-00007E350000}"/>
    <cellStyle name="Normal 2 5 10 4 3 5" xfId="37241" xr:uid="{00000000-0005-0000-0000-00007F350000}"/>
    <cellStyle name="Normal 2 5 10 4 4" xfId="16643" xr:uid="{00000000-0005-0000-0000-000080350000}"/>
    <cellStyle name="Normal 2 5 10 4 4 2" xfId="28612" xr:uid="{00000000-0005-0000-0000-000081350000}"/>
    <cellStyle name="Normal 2 5 10 4 4 2 2" xfId="50218" xr:uid="{00000000-0005-0000-0000-000082350000}"/>
    <cellStyle name="Normal 2 5 10 4 4 3" xfId="22645" xr:uid="{00000000-0005-0000-0000-000083350000}"/>
    <cellStyle name="Normal 2 5 10 4 4 3 2" xfId="44282" xr:uid="{00000000-0005-0000-0000-000084350000}"/>
    <cellStyle name="Normal 2 5 10 4 4 4" xfId="38297" xr:uid="{00000000-0005-0000-0000-000085350000}"/>
    <cellStyle name="Normal 2 5 10 4 5" xfId="25630" xr:uid="{00000000-0005-0000-0000-000086350000}"/>
    <cellStyle name="Normal 2 5 10 4 5 2" xfId="47244" xr:uid="{00000000-0005-0000-0000-000087350000}"/>
    <cellStyle name="Normal 2 5 10 4 6" xfId="19663" xr:uid="{00000000-0005-0000-0000-000088350000}"/>
    <cellStyle name="Normal 2 5 10 4 6 2" xfId="41305" xr:uid="{00000000-0005-0000-0000-000089350000}"/>
    <cellStyle name="Normal 2 5 10 4 7" xfId="35293"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6" xr:uid="{00000000-0005-0000-0000-00008E350000}"/>
    <cellStyle name="Normal 2 5 10 5 2 2 2 2" xfId="51182" xr:uid="{00000000-0005-0000-0000-00008F350000}"/>
    <cellStyle name="Normal 2 5 10 5 2 2 3" xfId="23609" xr:uid="{00000000-0005-0000-0000-000090350000}"/>
    <cellStyle name="Normal 2 5 10 5 2 2 3 2" xfId="45246" xr:uid="{00000000-0005-0000-0000-000091350000}"/>
    <cellStyle name="Normal 2 5 10 5 2 2 4" xfId="39262" xr:uid="{00000000-0005-0000-0000-000092350000}"/>
    <cellStyle name="Normal 2 5 10 5 2 3" xfId="26594" xr:uid="{00000000-0005-0000-0000-000093350000}"/>
    <cellStyle name="Normal 2 5 10 5 2 3 2" xfId="48208" xr:uid="{00000000-0005-0000-0000-000094350000}"/>
    <cellStyle name="Normal 2 5 10 5 2 4" xfId="20627" xr:uid="{00000000-0005-0000-0000-000095350000}"/>
    <cellStyle name="Normal 2 5 10 5 2 4 2" xfId="42269" xr:uid="{00000000-0005-0000-0000-000096350000}"/>
    <cellStyle name="Normal 2 5 10 5 2 5" xfId="36259" xr:uid="{00000000-0005-0000-0000-000097350000}"/>
    <cellStyle name="Normal 2 5 10 5 3" xfId="15497" xr:uid="{00000000-0005-0000-0000-000098350000}"/>
    <cellStyle name="Normal 2 5 10 5 3 2" xfId="18582" xr:uid="{00000000-0005-0000-0000-000099350000}"/>
    <cellStyle name="Normal 2 5 10 5 3 2 2" xfId="30548" xr:uid="{00000000-0005-0000-0000-00009A350000}"/>
    <cellStyle name="Normal 2 5 10 5 3 2 2 2" xfId="52154" xr:uid="{00000000-0005-0000-0000-00009B350000}"/>
    <cellStyle name="Normal 2 5 10 5 3 2 3" xfId="24581" xr:uid="{00000000-0005-0000-0000-00009C350000}"/>
    <cellStyle name="Normal 2 5 10 5 3 2 3 2" xfId="46218" xr:uid="{00000000-0005-0000-0000-00009D350000}"/>
    <cellStyle name="Normal 2 5 10 5 3 2 4" xfId="40236" xr:uid="{00000000-0005-0000-0000-00009E350000}"/>
    <cellStyle name="Normal 2 5 10 5 3 3" xfId="27566" xr:uid="{00000000-0005-0000-0000-00009F350000}"/>
    <cellStyle name="Normal 2 5 10 5 3 3 2" xfId="49180" xr:uid="{00000000-0005-0000-0000-0000A0350000}"/>
    <cellStyle name="Normal 2 5 10 5 3 4" xfId="21599" xr:uid="{00000000-0005-0000-0000-0000A1350000}"/>
    <cellStyle name="Normal 2 5 10 5 3 4 2" xfId="43241" xr:uid="{00000000-0005-0000-0000-0000A2350000}"/>
    <cellStyle name="Normal 2 5 10 5 3 5" xfId="37233" xr:uid="{00000000-0005-0000-0000-0000A3350000}"/>
    <cellStyle name="Normal 2 5 10 5 4" xfId="16631" xr:uid="{00000000-0005-0000-0000-0000A4350000}"/>
    <cellStyle name="Normal 2 5 10 5 4 2" xfId="28600" xr:uid="{00000000-0005-0000-0000-0000A5350000}"/>
    <cellStyle name="Normal 2 5 10 5 4 2 2" xfId="50206" xr:uid="{00000000-0005-0000-0000-0000A6350000}"/>
    <cellStyle name="Normal 2 5 10 5 4 3" xfId="22633" xr:uid="{00000000-0005-0000-0000-0000A7350000}"/>
    <cellStyle name="Normal 2 5 10 5 4 3 2" xfId="44270" xr:uid="{00000000-0005-0000-0000-0000A8350000}"/>
    <cellStyle name="Normal 2 5 10 5 4 4" xfId="38285" xr:uid="{00000000-0005-0000-0000-0000A9350000}"/>
    <cellStyle name="Normal 2 5 10 5 5" xfId="25618" xr:uid="{00000000-0005-0000-0000-0000AA350000}"/>
    <cellStyle name="Normal 2 5 10 5 5 2" xfId="47235" xr:uid="{00000000-0005-0000-0000-0000AB350000}"/>
    <cellStyle name="Normal 2 5 10 5 6" xfId="19651" xr:uid="{00000000-0005-0000-0000-0000AC350000}"/>
    <cellStyle name="Normal 2 5 10 5 6 2" xfId="41293" xr:uid="{00000000-0005-0000-0000-0000AD350000}"/>
    <cellStyle name="Normal 2 5 10 5 7" xfId="35279"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6" xr:uid="{00000000-0005-0000-0000-0000B2350000}"/>
    <cellStyle name="Normal 2 5 10 6 2 2 2 2" xfId="50862" xr:uid="{00000000-0005-0000-0000-0000B3350000}"/>
    <cellStyle name="Normal 2 5 10 6 2 2 3" xfId="23289" xr:uid="{00000000-0005-0000-0000-0000B4350000}"/>
    <cellStyle name="Normal 2 5 10 6 2 2 3 2" xfId="44926" xr:uid="{00000000-0005-0000-0000-0000B5350000}"/>
    <cellStyle name="Normal 2 5 10 6 2 2 4" xfId="38942" xr:uid="{00000000-0005-0000-0000-0000B6350000}"/>
    <cellStyle name="Normal 2 5 10 6 2 3" xfId="26274" xr:uid="{00000000-0005-0000-0000-0000B7350000}"/>
    <cellStyle name="Normal 2 5 10 6 2 3 2" xfId="47888" xr:uid="{00000000-0005-0000-0000-0000B8350000}"/>
    <cellStyle name="Normal 2 5 10 6 2 4" xfId="20307" xr:uid="{00000000-0005-0000-0000-0000B9350000}"/>
    <cellStyle name="Normal 2 5 10 6 2 4 2" xfId="41949" xr:uid="{00000000-0005-0000-0000-0000BA350000}"/>
    <cellStyle name="Normal 2 5 10 6 2 5" xfId="35939" xr:uid="{00000000-0005-0000-0000-0000BB350000}"/>
    <cellStyle name="Normal 2 5 10 6 3" xfId="15177" xr:uid="{00000000-0005-0000-0000-0000BC350000}"/>
    <cellStyle name="Normal 2 5 10 6 3 2" xfId="18262" xr:uid="{00000000-0005-0000-0000-0000BD350000}"/>
    <cellStyle name="Normal 2 5 10 6 3 2 2" xfId="30228" xr:uid="{00000000-0005-0000-0000-0000BE350000}"/>
    <cellStyle name="Normal 2 5 10 6 3 2 2 2" xfId="51834" xr:uid="{00000000-0005-0000-0000-0000BF350000}"/>
    <cellStyle name="Normal 2 5 10 6 3 2 3" xfId="24261" xr:uid="{00000000-0005-0000-0000-0000C0350000}"/>
    <cellStyle name="Normal 2 5 10 6 3 2 3 2" xfId="45898" xr:uid="{00000000-0005-0000-0000-0000C1350000}"/>
    <cellStyle name="Normal 2 5 10 6 3 2 4" xfId="39916" xr:uid="{00000000-0005-0000-0000-0000C2350000}"/>
    <cellStyle name="Normal 2 5 10 6 3 3" xfId="27246" xr:uid="{00000000-0005-0000-0000-0000C3350000}"/>
    <cellStyle name="Normal 2 5 10 6 3 3 2" xfId="48860" xr:uid="{00000000-0005-0000-0000-0000C4350000}"/>
    <cellStyle name="Normal 2 5 10 6 3 4" xfId="21279" xr:uid="{00000000-0005-0000-0000-0000C5350000}"/>
    <cellStyle name="Normal 2 5 10 6 3 4 2" xfId="42921" xr:uid="{00000000-0005-0000-0000-0000C6350000}"/>
    <cellStyle name="Normal 2 5 10 6 3 5" xfId="36913" xr:uid="{00000000-0005-0000-0000-0000C7350000}"/>
    <cellStyle name="Normal 2 5 10 6 4" xfId="16311" xr:uid="{00000000-0005-0000-0000-0000C8350000}"/>
    <cellStyle name="Normal 2 5 10 6 4 2" xfId="28280" xr:uid="{00000000-0005-0000-0000-0000C9350000}"/>
    <cellStyle name="Normal 2 5 10 6 4 2 2" xfId="49886" xr:uid="{00000000-0005-0000-0000-0000CA350000}"/>
    <cellStyle name="Normal 2 5 10 6 4 3" xfId="22313" xr:uid="{00000000-0005-0000-0000-0000CB350000}"/>
    <cellStyle name="Normal 2 5 10 6 4 3 2" xfId="43950" xr:uid="{00000000-0005-0000-0000-0000CC350000}"/>
    <cellStyle name="Normal 2 5 10 6 4 4" xfId="37965" xr:uid="{00000000-0005-0000-0000-0000CD350000}"/>
    <cellStyle name="Normal 2 5 10 6 5" xfId="25298" xr:uid="{00000000-0005-0000-0000-0000CE350000}"/>
    <cellStyle name="Normal 2 5 10 6 5 2" xfId="46915" xr:uid="{00000000-0005-0000-0000-0000CF350000}"/>
    <cellStyle name="Normal 2 5 10 6 6" xfId="19331" xr:uid="{00000000-0005-0000-0000-0000D0350000}"/>
    <cellStyle name="Normal 2 5 10 6 6 2" xfId="40973" xr:uid="{00000000-0005-0000-0000-0000D1350000}"/>
    <cellStyle name="Normal 2 5 10 6 7" xfId="34959" xr:uid="{00000000-0005-0000-0000-0000D2350000}"/>
    <cellStyle name="Normal 2 5 10 7" xfId="13561" xr:uid="{00000000-0005-0000-0000-0000D3350000}"/>
    <cellStyle name="Normal 2 5 10 7 2" xfId="16647" xr:uid="{00000000-0005-0000-0000-0000D4350000}"/>
    <cellStyle name="Normal 2 5 10 7 2 2" xfId="28616" xr:uid="{00000000-0005-0000-0000-0000D5350000}"/>
    <cellStyle name="Normal 2 5 10 7 2 2 2" xfId="50222" xr:uid="{00000000-0005-0000-0000-0000D6350000}"/>
    <cellStyle name="Normal 2 5 10 7 2 3" xfId="22649" xr:uid="{00000000-0005-0000-0000-0000D7350000}"/>
    <cellStyle name="Normal 2 5 10 7 2 3 2" xfId="44286" xr:uid="{00000000-0005-0000-0000-0000D8350000}"/>
    <cellStyle name="Normal 2 5 10 7 2 4" xfId="38301" xr:uid="{00000000-0005-0000-0000-0000D9350000}"/>
    <cellStyle name="Normal 2 5 10 7 3" xfId="25634" xr:uid="{00000000-0005-0000-0000-0000DA350000}"/>
    <cellStyle name="Normal 2 5 10 7 3 2" xfId="47248" xr:uid="{00000000-0005-0000-0000-0000DB350000}"/>
    <cellStyle name="Normal 2 5 10 7 4" xfId="19667" xr:uid="{00000000-0005-0000-0000-0000DC350000}"/>
    <cellStyle name="Normal 2 5 10 7 4 2" xfId="41309" xr:uid="{00000000-0005-0000-0000-0000DD350000}"/>
    <cellStyle name="Normal 2 5 10 7 5" xfId="35297" xr:uid="{00000000-0005-0000-0000-0000DE350000}"/>
    <cellStyle name="Normal 2 5 10 8" xfId="14536" xr:uid="{00000000-0005-0000-0000-0000DF350000}"/>
    <cellStyle name="Normal 2 5 10 8 2" xfId="17621" xr:uid="{00000000-0005-0000-0000-0000E0350000}"/>
    <cellStyle name="Normal 2 5 10 8 2 2" xfId="29588" xr:uid="{00000000-0005-0000-0000-0000E1350000}"/>
    <cellStyle name="Normal 2 5 10 8 2 2 2" xfId="51194" xr:uid="{00000000-0005-0000-0000-0000E2350000}"/>
    <cellStyle name="Normal 2 5 10 8 2 3" xfId="23621" xr:uid="{00000000-0005-0000-0000-0000E3350000}"/>
    <cellStyle name="Normal 2 5 10 8 2 3 2" xfId="45258" xr:uid="{00000000-0005-0000-0000-0000E4350000}"/>
    <cellStyle name="Normal 2 5 10 8 2 4" xfId="39275" xr:uid="{00000000-0005-0000-0000-0000E5350000}"/>
    <cellStyle name="Normal 2 5 10 8 3" xfId="26606" xr:uid="{00000000-0005-0000-0000-0000E6350000}"/>
    <cellStyle name="Normal 2 5 10 8 3 2" xfId="48220" xr:uid="{00000000-0005-0000-0000-0000E7350000}"/>
    <cellStyle name="Normal 2 5 10 8 4" xfId="20639" xr:uid="{00000000-0005-0000-0000-0000E8350000}"/>
    <cellStyle name="Normal 2 5 10 8 4 2" xfId="42281" xr:uid="{00000000-0005-0000-0000-0000E9350000}"/>
    <cellStyle name="Normal 2 5 10 8 5" xfId="36272" xr:uid="{00000000-0005-0000-0000-0000EA350000}"/>
    <cellStyle name="Normal 2 5 10 9" xfId="15626" xr:uid="{00000000-0005-0000-0000-0000EB350000}"/>
    <cellStyle name="Normal 2 5 10 9 2" xfId="27598" xr:uid="{00000000-0005-0000-0000-0000EC350000}"/>
    <cellStyle name="Normal 2 5 10 9 2 2" xfId="49204" xr:uid="{00000000-0005-0000-0000-0000ED350000}"/>
    <cellStyle name="Normal 2 5 10 9 3" xfId="21631" xr:uid="{00000000-0005-0000-0000-0000EE350000}"/>
    <cellStyle name="Normal 2 5 10 9 3 2" xfId="43268" xr:uid="{00000000-0005-0000-0000-0000EF350000}"/>
    <cellStyle name="Normal 2 5 10 9 4" xfId="37280"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0"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5" xr:uid="{00000000-0005-0000-0000-0000FA350000}"/>
    <cellStyle name="Normal 2 5 14 3 2 2 2 2" xfId="50801" xr:uid="{00000000-0005-0000-0000-0000FB350000}"/>
    <cellStyle name="Normal 2 5 14 3 2 2 3" xfId="23228" xr:uid="{00000000-0005-0000-0000-0000FC350000}"/>
    <cellStyle name="Normal 2 5 14 3 2 2 3 2" xfId="44865" xr:uid="{00000000-0005-0000-0000-0000FD350000}"/>
    <cellStyle name="Normal 2 5 14 3 2 2 4" xfId="38881" xr:uid="{00000000-0005-0000-0000-0000FE350000}"/>
    <cellStyle name="Normal 2 5 14 3 2 3" xfId="26213" xr:uid="{00000000-0005-0000-0000-0000FF350000}"/>
    <cellStyle name="Normal 2 5 14 3 2 3 2" xfId="47827" xr:uid="{00000000-0005-0000-0000-000000360000}"/>
    <cellStyle name="Normal 2 5 14 3 2 4" xfId="20246" xr:uid="{00000000-0005-0000-0000-000001360000}"/>
    <cellStyle name="Normal 2 5 14 3 2 4 2" xfId="41888" xr:uid="{00000000-0005-0000-0000-000002360000}"/>
    <cellStyle name="Normal 2 5 14 3 2 5" xfId="35878" xr:uid="{00000000-0005-0000-0000-000003360000}"/>
    <cellStyle name="Normal 2 5 14 3 3" xfId="15116" xr:uid="{00000000-0005-0000-0000-000004360000}"/>
    <cellStyle name="Normal 2 5 14 3 3 2" xfId="18201" xr:uid="{00000000-0005-0000-0000-000005360000}"/>
    <cellStyle name="Normal 2 5 14 3 3 2 2" xfId="30167" xr:uid="{00000000-0005-0000-0000-000006360000}"/>
    <cellStyle name="Normal 2 5 14 3 3 2 2 2" xfId="51773" xr:uid="{00000000-0005-0000-0000-000007360000}"/>
    <cellStyle name="Normal 2 5 14 3 3 2 3" xfId="24200" xr:uid="{00000000-0005-0000-0000-000008360000}"/>
    <cellStyle name="Normal 2 5 14 3 3 2 3 2" xfId="45837" xr:uid="{00000000-0005-0000-0000-000009360000}"/>
    <cellStyle name="Normal 2 5 14 3 3 2 4" xfId="39855" xr:uid="{00000000-0005-0000-0000-00000A360000}"/>
    <cellStyle name="Normal 2 5 14 3 3 3" xfId="27185" xr:uid="{00000000-0005-0000-0000-00000B360000}"/>
    <cellStyle name="Normal 2 5 14 3 3 3 2" xfId="48799" xr:uid="{00000000-0005-0000-0000-00000C360000}"/>
    <cellStyle name="Normal 2 5 14 3 3 4" xfId="21218" xr:uid="{00000000-0005-0000-0000-00000D360000}"/>
    <cellStyle name="Normal 2 5 14 3 3 4 2" xfId="42860" xr:uid="{00000000-0005-0000-0000-00000E360000}"/>
    <cellStyle name="Normal 2 5 14 3 3 5" xfId="36852" xr:uid="{00000000-0005-0000-0000-00000F360000}"/>
    <cellStyle name="Normal 2 5 14 3 4" xfId="16250" xr:uid="{00000000-0005-0000-0000-000010360000}"/>
    <cellStyle name="Normal 2 5 14 3 4 2" xfId="28219" xr:uid="{00000000-0005-0000-0000-000011360000}"/>
    <cellStyle name="Normal 2 5 14 3 4 2 2" xfId="49825" xr:uid="{00000000-0005-0000-0000-000012360000}"/>
    <cellStyle name="Normal 2 5 14 3 4 3" xfId="22252" xr:uid="{00000000-0005-0000-0000-000013360000}"/>
    <cellStyle name="Normal 2 5 14 3 4 3 2" xfId="43889" xr:uid="{00000000-0005-0000-0000-000014360000}"/>
    <cellStyle name="Normal 2 5 14 3 4 4" xfId="37904" xr:uid="{00000000-0005-0000-0000-000015360000}"/>
    <cellStyle name="Normal 2 5 14 3 5" xfId="25237" xr:uid="{00000000-0005-0000-0000-000016360000}"/>
    <cellStyle name="Normal 2 5 14 3 5 2" xfId="46854" xr:uid="{00000000-0005-0000-0000-000017360000}"/>
    <cellStyle name="Normal 2 5 14 3 6" xfId="19270" xr:uid="{00000000-0005-0000-0000-000018360000}"/>
    <cellStyle name="Normal 2 5 14 3 6 2" xfId="40912" xr:uid="{00000000-0005-0000-0000-000019360000}"/>
    <cellStyle name="Normal 2 5 14 3 7" xfId="34898"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5" xr:uid="{00000000-0005-0000-0000-00001E360000}"/>
    <cellStyle name="Normal 2 5 14 4 2 2 2 2" xfId="51121" xr:uid="{00000000-0005-0000-0000-00001F360000}"/>
    <cellStyle name="Normal 2 5 14 4 2 2 3" xfId="23548" xr:uid="{00000000-0005-0000-0000-000020360000}"/>
    <cellStyle name="Normal 2 5 14 4 2 2 3 2" xfId="45185" xr:uid="{00000000-0005-0000-0000-000021360000}"/>
    <cellStyle name="Normal 2 5 14 4 2 2 4" xfId="39201" xr:uid="{00000000-0005-0000-0000-000022360000}"/>
    <cellStyle name="Normal 2 5 14 4 2 3" xfId="26533" xr:uid="{00000000-0005-0000-0000-000023360000}"/>
    <cellStyle name="Normal 2 5 14 4 2 3 2" xfId="48147" xr:uid="{00000000-0005-0000-0000-000024360000}"/>
    <cellStyle name="Normal 2 5 14 4 2 4" xfId="20566" xr:uid="{00000000-0005-0000-0000-000025360000}"/>
    <cellStyle name="Normal 2 5 14 4 2 4 2" xfId="42208" xr:uid="{00000000-0005-0000-0000-000026360000}"/>
    <cellStyle name="Normal 2 5 14 4 2 5" xfId="36198" xr:uid="{00000000-0005-0000-0000-000027360000}"/>
    <cellStyle name="Normal 2 5 14 4 3" xfId="15436" xr:uid="{00000000-0005-0000-0000-000028360000}"/>
    <cellStyle name="Normal 2 5 14 4 3 2" xfId="18521" xr:uid="{00000000-0005-0000-0000-000029360000}"/>
    <cellStyle name="Normal 2 5 14 4 3 2 2" xfId="30487" xr:uid="{00000000-0005-0000-0000-00002A360000}"/>
    <cellStyle name="Normal 2 5 14 4 3 2 2 2" xfId="52093" xr:uid="{00000000-0005-0000-0000-00002B360000}"/>
    <cellStyle name="Normal 2 5 14 4 3 2 3" xfId="24520" xr:uid="{00000000-0005-0000-0000-00002C360000}"/>
    <cellStyle name="Normal 2 5 14 4 3 2 3 2" xfId="46157" xr:uid="{00000000-0005-0000-0000-00002D360000}"/>
    <cellStyle name="Normal 2 5 14 4 3 2 4" xfId="40175" xr:uid="{00000000-0005-0000-0000-00002E360000}"/>
    <cellStyle name="Normal 2 5 14 4 3 3" xfId="27505" xr:uid="{00000000-0005-0000-0000-00002F360000}"/>
    <cellStyle name="Normal 2 5 14 4 3 3 2" xfId="49119" xr:uid="{00000000-0005-0000-0000-000030360000}"/>
    <cellStyle name="Normal 2 5 14 4 3 4" xfId="21538" xr:uid="{00000000-0005-0000-0000-000031360000}"/>
    <cellStyle name="Normal 2 5 14 4 3 4 2" xfId="43180" xr:uid="{00000000-0005-0000-0000-000032360000}"/>
    <cellStyle name="Normal 2 5 14 4 3 5" xfId="37172" xr:uid="{00000000-0005-0000-0000-000033360000}"/>
    <cellStyle name="Normal 2 5 14 4 4" xfId="16570" xr:uid="{00000000-0005-0000-0000-000034360000}"/>
    <cellStyle name="Normal 2 5 14 4 4 2" xfId="28539" xr:uid="{00000000-0005-0000-0000-000035360000}"/>
    <cellStyle name="Normal 2 5 14 4 4 2 2" xfId="50145" xr:uid="{00000000-0005-0000-0000-000036360000}"/>
    <cellStyle name="Normal 2 5 14 4 4 3" xfId="22572" xr:uid="{00000000-0005-0000-0000-000037360000}"/>
    <cellStyle name="Normal 2 5 14 4 4 3 2" xfId="44209" xr:uid="{00000000-0005-0000-0000-000038360000}"/>
    <cellStyle name="Normal 2 5 14 4 4 4" xfId="38224" xr:uid="{00000000-0005-0000-0000-000039360000}"/>
    <cellStyle name="Normal 2 5 14 4 5" xfId="25557" xr:uid="{00000000-0005-0000-0000-00003A360000}"/>
    <cellStyle name="Normal 2 5 14 4 5 2" xfId="47174" xr:uid="{00000000-0005-0000-0000-00003B360000}"/>
    <cellStyle name="Normal 2 5 14 4 6" xfId="19590" xr:uid="{00000000-0005-0000-0000-00003C360000}"/>
    <cellStyle name="Normal 2 5 14 4 6 2" xfId="41232" xr:uid="{00000000-0005-0000-0000-00003D360000}"/>
    <cellStyle name="Normal 2 5 14 4 7" xfId="35218" xr:uid="{00000000-0005-0000-0000-00003E360000}"/>
    <cellStyle name="Normal 2 5 14 5" xfId="13821" xr:uid="{00000000-0005-0000-0000-00003F360000}"/>
    <cellStyle name="Normal 2 5 14 5 2" xfId="16907" xr:uid="{00000000-0005-0000-0000-000040360000}"/>
    <cellStyle name="Normal 2 5 14 5 2 2" xfId="28875" xr:uid="{00000000-0005-0000-0000-000041360000}"/>
    <cellStyle name="Normal 2 5 14 5 2 2 2" xfId="50481" xr:uid="{00000000-0005-0000-0000-000042360000}"/>
    <cellStyle name="Normal 2 5 14 5 2 3" xfId="22908" xr:uid="{00000000-0005-0000-0000-000043360000}"/>
    <cellStyle name="Normal 2 5 14 5 2 3 2" xfId="44545" xr:uid="{00000000-0005-0000-0000-000044360000}"/>
    <cellStyle name="Normal 2 5 14 5 2 4" xfId="38561" xr:uid="{00000000-0005-0000-0000-000045360000}"/>
    <cellStyle name="Normal 2 5 14 5 3" xfId="25893" xr:uid="{00000000-0005-0000-0000-000046360000}"/>
    <cellStyle name="Normal 2 5 14 5 3 2" xfId="47507" xr:uid="{00000000-0005-0000-0000-000047360000}"/>
    <cellStyle name="Normal 2 5 14 5 4" xfId="19926" xr:uid="{00000000-0005-0000-0000-000048360000}"/>
    <cellStyle name="Normal 2 5 14 5 4 2" xfId="41568" xr:uid="{00000000-0005-0000-0000-000049360000}"/>
    <cellStyle name="Normal 2 5 14 5 5" xfId="35557" xr:uid="{00000000-0005-0000-0000-00004A360000}"/>
    <cellStyle name="Normal 2 5 14 6" xfId="14795" xr:uid="{00000000-0005-0000-0000-00004B360000}"/>
    <cellStyle name="Normal 2 5 14 6 2" xfId="17880" xr:uid="{00000000-0005-0000-0000-00004C360000}"/>
    <cellStyle name="Normal 2 5 14 6 2 2" xfId="29847" xr:uid="{00000000-0005-0000-0000-00004D360000}"/>
    <cellStyle name="Normal 2 5 14 6 2 2 2" xfId="51453" xr:uid="{00000000-0005-0000-0000-00004E360000}"/>
    <cellStyle name="Normal 2 5 14 6 2 3" xfId="23880" xr:uid="{00000000-0005-0000-0000-00004F360000}"/>
    <cellStyle name="Normal 2 5 14 6 2 3 2" xfId="45517" xr:uid="{00000000-0005-0000-0000-000050360000}"/>
    <cellStyle name="Normal 2 5 14 6 2 4" xfId="39534" xr:uid="{00000000-0005-0000-0000-000051360000}"/>
    <cellStyle name="Normal 2 5 14 6 3" xfId="26865" xr:uid="{00000000-0005-0000-0000-000052360000}"/>
    <cellStyle name="Normal 2 5 14 6 3 2" xfId="48479" xr:uid="{00000000-0005-0000-0000-000053360000}"/>
    <cellStyle name="Normal 2 5 14 6 4" xfId="20898" xr:uid="{00000000-0005-0000-0000-000054360000}"/>
    <cellStyle name="Normal 2 5 14 6 4 2" xfId="42540" xr:uid="{00000000-0005-0000-0000-000055360000}"/>
    <cellStyle name="Normal 2 5 14 6 5" xfId="36531" xr:uid="{00000000-0005-0000-0000-000056360000}"/>
    <cellStyle name="Normal 2 5 14 7" xfId="15908" xr:uid="{00000000-0005-0000-0000-000057360000}"/>
    <cellStyle name="Normal 2 5 14 7 2" xfId="27879" xr:uid="{00000000-0005-0000-0000-000058360000}"/>
    <cellStyle name="Normal 2 5 14 7 2 2" xfId="49485" xr:uid="{00000000-0005-0000-0000-000059360000}"/>
    <cellStyle name="Normal 2 5 14 7 3" xfId="21912" xr:uid="{00000000-0005-0000-0000-00005A360000}"/>
    <cellStyle name="Normal 2 5 14 7 3 2" xfId="43549" xr:uid="{00000000-0005-0000-0000-00005B360000}"/>
    <cellStyle name="Normal 2 5 14 7 4" xfId="37562" xr:uid="{00000000-0005-0000-0000-00005C360000}"/>
    <cellStyle name="Normal 2 5 14 8" xfId="24894" xr:uid="{00000000-0005-0000-0000-00005D360000}"/>
    <cellStyle name="Normal 2 5 14 8 2" xfId="46514" xr:uid="{00000000-0005-0000-0000-00005E360000}"/>
    <cellStyle name="Normal 2 5 14 9" xfId="18927" xr:uid="{00000000-0005-0000-0000-00005F360000}"/>
    <cellStyle name="Normal 2 5 14 9 2" xfId="40569"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4" xr:uid="{00000000-0005-0000-0000-000065360000}"/>
    <cellStyle name="Normal 2 5 15 2 2 2 2 2" xfId="50860" xr:uid="{00000000-0005-0000-0000-000066360000}"/>
    <cellStyle name="Normal 2 5 15 2 2 2 3" xfId="23287" xr:uid="{00000000-0005-0000-0000-000067360000}"/>
    <cellStyle name="Normal 2 5 15 2 2 2 3 2" xfId="44924" xr:uid="{00000000-0005-0000-0000-000068360000}"/>
    <cellStyle name="Normal 2 5 15 2 2 2 4" xfId="38940" xr:uid="{00000000-0005-0000-0000-000069360000}"/>
    <cellStyle name="Normal 2 5 15 2 2 3" xfId="26272" xr:uid="{00000000-0005-0000-0000-00006A360000}"/>
    <cellStyle name="Normal 2 5 15 2 2 3 2" xfId="47886" xr:uid="{00000000-0005-0000-0000-00006B360000}"/>
    <cellStyle name="Normal 2 5 15 2 2 4" xfId="20305" xr:uid="{00000000-0005-0000-0000-00006C360000}"/>
    <cellStyle name="Normal 2 5 15 2 2 4 2" xfId="41947" xr:uid="{00000000-0005-0000-0000-00006D360000}"/>
    <cellStyle name="Normal 2 5 15 2 2 5" xfId="35937" xr:uid="{00000000-0005-0000-0000-00006E360000}"/>
    <cellStyle name="Normal 2 5 15 2 3" xfId="15175" xr:uid="{00000000-0005-0000-0000-00006F360000}"/>
    <cellStyle name="Normal 2 5 15 2 3 2" xfId="18260" xr:uid="{00000000-0005-0000-0000-000070360000}"/>
    <cellStyle name="Normal 2 5 15 2 3 2 2" xfId="30226" xr:uid="{00000000-0005-0000-0000-000071360000}"/>
    <cellStyle name="Normal 2 5 15 2 3 2 2 2" xfId="51832" xr:uid="{00000000-0005-0000-0000-000072360000}"/>
    <cellStyle name="Normal 2 5 15 2 3 2 3" xfId="24259" xr:uid="{00000000-0005-0000-0000-000073360000}"/>
    <cellStyle name="Normal 2 5 15 2 3 2 3 2" xfId="45896" xr:uid="{00000000-0005-0000-0000-000074360000}"/>
    <cellStyle name="Normal 2 5 15 2 3 2 4" xfId="39914" xr:uid="{00000000-0005-0000-0000-000075360000}"/>
    <cellStyle name="Normal 2 5 15 2 3 3" xfId="27244" xr:uid="{00000000-0005-0000-0000-000076360000}"/>
    <cellStyle name="Normal 2 5 15 2 3 3 2" xfId="48858" xr:uid="{00000000-0005-0000-0000-000077360000}"/>
    <cellStyle name="Normal 2 5 15 2 3 4" xfId="21277" xr:uid="{00000000-0005-0000-0000-000078360000}"/>
    <cellStyle name="Normal 2 5 15 2 3 4 2" xfId="42919" xr:uid="{00000000-0005-0000-0000-000079360000}"/>
    <cellStyle name="Normal 2 5 15 2 3 5" xfId="36911" xr:uid="{00000000-0005-0000-0000-00007A360000}"/>
    <cellStyle name="Normal 2 5 15 2 4" xfId="16309" xr:uid="{00000000-0005-0000-0000-00007B360000}"/>
    <cellStyle name="Normal 2 5 15 2 4 2" xfId="28278" xr:uid="{00000000-0005-0000-0000-00007C360000}"/>
    <cellStyle name="Normal 2 5 15 2 4 2 2" xfId="49884" xr:uid="{00000000-0005-0000-0000-00007D360000}"/>
    <cellStyle name="Normal 2 5 15 2 4 3" xfId="22311" xr:uid="{00000000-0005-0000-0000-00007E360000}"/>
    <cellStyle name="Normal 2 5 15 2 4 3 2" xfId="43948" xr:uid="{00000000-0005-0000-0000-00007F360000}"/>
    <cellStyle name="Normal 2 5 15 2 4 4" xfId="37963" xr:uid="{00000000-0005-0000-0000-000080360000}"/>
    <cellStyle name="Normal 2 5 15 2 5" xfId="25296" xr:uid="{00000000-0005-0000-0000-000081360000}"/>
    <cellStyle name="Normal 2 5 15 2 5 2" xfId="46913" xr:uid="{00000000-0005-0000-0000-000082360000}"/>
    <cellStyle name="Normal 2 5 15 2 6" xfId="19329" xr:uid="{00000000-0005-0000-0000-000083360000}"/>
    <cellStyle name="Normal 2 5 15 2 6 2" xfId="40971" xr:uid="{00000000-0005-0000-0000-000084360000}"/>
    <cellStyle name="Normal 2 5 15 2 7" xfId="34957"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4" xr:uid="{00000000-0005-0000-0000-000089360000}"/>
    <cellStyle name="Normal 2 5 15 3 2 2 2 2" xfId="51180" xr:uid="{00000000-0005-0000-0000-00008A360000}"/>
    <cellStyle name="Normal 2 5 15 3 2 2 3" xfId="23607" xr:uid="{00000000-0005-0000-0000-00008B360000}"/>
    <cellStyle name="Normal 2 5 15 3 2 2 3 2" xfId="45244" xr:uid="{00000000-0005-0000-0000-00008C360000}"/>
    <cellStyle name="Normal 2 5 15 3 2 2 4" xfId="39260" xr:uid="{00000000-0005-0000-0000-00008D360000}"/>
    <cellStyle name="Normal 2 5 15 3 2 3" xfId="26592" xr:uid="{00000000-0005-0000-0000-00008E360000}"/>
    <cellStyle name="Normal 2 5 15 3 2 3 2" xfId="48206" xr:uid="{00000000-0005-0000-0000-00008F360000}"/>
    <cellStyle name="Normal 2 5 15 3 2 4" xfId="20625" xr:uid="{00000000-0005-0000-0000-000090360000}"/>
    <cellStyle name="Normal 2 5 15 3 2 4 2" xfId="42267" xr:uid="{00000000-0005-0000-0000-000091360000}"/>
    <cellStyle name="Normal 2 5 15 3 2 5" xfId="36257" xr:uid="{00000000-0005-0000-0000-000092360000}"/>
    <cellStyle name="Normal 2 5 15 3 3" xfId="15495" xr:uid="{00000000-0005-0000-0000-000093360000}"/>
    <cellStyle name="Normal 2 5 15 3 3 2" xfId="18580" xr:uid="{00000000-0005-0000-0000-000094360000}"/>
    <cellStyle name="Normal 2 5 15 3 3 2 2" xfId="30546" xr:uid="{00000000-0005-0000-0000-000095360000}"/>
    <cellStyle name="Normal 2 5 15 3 3 2 2 2" xfId="52152" xr:uid="{00000000-0005-0000-0000-000096360000}"/>
    <cellStyle name="Normal 2 5 15 3 3 2 3" xfId="24579" xr:uid="{00000000-0005-0000-0000-000097360000}"/>
    <cellStyle name="Normal 2 5 15 3 3 2 3 2" xfId="46216" xr:uid="{00000000-0005-0000-0000-000098360000}"/>
    <cellStyle name="Normal 2 5 15 3 3 2 4" xfId="40234" xr:uid="{00000000-0005-0000-0000-000099360000}"/>
    <cellStyle name="Normal 2 5 15 3 3 3" xfId="27564" xr:uid="{00000000-0005-0000-0000-00009A360000}"/>
    <cellStyle name="Normal 2 5 15 3 3 3 2" xfId="49178" xr:uid="{00000000-0005-0000-0000-00009B360000}"/>
    <cellStyle name="Normal 2 5 15 3 3 4" xfId="21597" xr:uid="{00000000-0005-0000-0000-00009C360000}"/>
    <cellStyle name="Normal 2 5 15 3 3 4 2" xfId="43239" xr:uid="{00000000-0005-0000-0000-00009D360000}"/>
    <cellStyle name="Normal 2 5 15 3 3 5" xfId="37231" xr:uid="{00000000-0005-0000-0000-00009E360000}"/>
    <cellStyle name="Normal 2 5 15 3 4" xfId="16629" xr:uid="{00000000-0005-0000-0000-00009F360000}"/>
    <cellStyle name="Normal 2 5 15 3 4 2" xfId="28598" xr:uid="{00000000-0005-0000-0000-0000A0360000}"/>
    <cellStyle name="Normal 2 5 15 3 4 2 2" xfId="50204" xr:uid="{00000000-0005-0000-0000-0000A1360000}"/>
    <cellStyle name="Normal 2 5 15 3 4 3" xfId="22631" xr:uid="{00000000-0005-0000-0000-0000A2360000}"/>
    <cellStyle name="Normal 2 5 15 3 4 3 2" xfId="44268" xr:uid="{00000000-0005-0000-0000-0000A3360000}"/>
    <cellStyle name="Normal 2 5 15 3 4 4" xfId="38283" xr:uid="{00000000-0005-0000-0000-0000A4360000}"/>
    <cellStyle name="Normal 2 5 15 3 5" xfId="25616" xr:uid="{00000000-0005-0000-0000-0000A5360000}"/>
    <cellStyle name="Normal 2 5 15 3 5 2" xfId="47233" xr:uid="{00000000-0005-0000-0000-0000A6360000}"/>
    <cellStyle name="Normal 2 5 15 3 6" xfId="19649" xr:uid="{00000000-0005-0000-0000-0000A7360000}"/>
    <cellStyle name="Normal 2 5 15 3 6 2" xfId="41291" xr:uid="{00000000-0005-0000-0000-0000A8360000}"/>
    <cellStyle name="Normal 2 5 15 3 7" xfId="35277" xr:uid="{00000000-0005-0000-0000-0000A9360000}"/>
    <cellStyle name="Normal 2 5 15 4" xfId="13880" xr:uid="{00000000-0005-0000-0000-0000AA360000}"/>
    <cellStyle name="Normal 2 5 15 4 2" xfId="16966" xr:uid="{00000000-0005-0000-0000-0000AB360000}"/>
    <cellStyle name="Normal 2 5 15 4 2 2" xfId="28934" xr:uid="{00000000-0005-0000-0000-0000AC360000}"/>
    <cellStyle name="Normal 2 5 15 4 2 2 2" xfId="50540" xr:uid="{00000000-0005-0000-0000-0000AD360000}"/>
    <cellStyle name="Normal 2 5 15 4 2 3" xfId="22967" xr:uid="{00000000-0005-0000-0000-0000AE360000}"/>
    <cellStyle name="Normal 2 5 15 4 2 3 2" xfId="44604" xr:uid="{00000000-0005-0000-0000-0000AF360000}"/>
    <cellStyle name="Normal 2 5 15 4 2 4" xfId="38620" xr:uid="{00000000-0005-0000-0000-0000B0360000}"/>
    <cellStyle name="Normal 2 5 15 4 3" xfId="25952" xr:uid="{00000000-0005-0000-0000-0000B1360000}"/>
    <cellStyle name="Normal 2 5 15 4 3 2" xfId="47566" xr:uid="{00000000-0005-0000-0000-0000B2360000}"/>
    <cellStyle name="Normal 2 5 15 4 4" xfId="19985" xr:uid="{00000000-0005-0000-0000-0000B3360000}"/>
    <cellStyle name="Normal 2 5 15 4 4 2" xfId="41627" xr:uid="{00000000-0005-0000-0000-0000B4360000}"/>
    <cellStyle name="Normal 2 5 15 4 5" xfId="35616" xr:uid="{00000000-0005-0000-0000-0000B5360000}"/>
    <cellStyle name="Normal 2 5 15 5" xfId="14854" xr:uid="{00000000-0005-0000-0000-0000B6360000}"/>
    <cellStyle name="Normal 2 5 15 5 2" xfId="17939" xr:uid="{00000000-0005-0000-0000-0000B7360000}"/>
    <cellStyle name="Normal 2 5 15 5 2 2" xfId="29906" xr:uid="{00000000-0005-0000-0000-0000B8360000}"/>
    <cellStyle name="Normal 2 5 15 5 2 2 2" xfId="51512" xr:uid="{00000000-0005-0000-0000-0000B9360000}"/>
    <cellStyle name="Normal 2 5 15 5 2 3" xfId="23939" xr:uid="{00000000-0005-0000-0000-0000BA360000}"/>
    <cellStyle name="Normal 2 5 15 5 2 3 2" xfId="45576" xr:uid="{00000000-0005-0000-0000-0000BB360000}"/>
    <cellStyle name="Normal 2 5 15 5 2 4" xfId="39593" xr:uid="{00000000-0005-0000-0000-0000BC360000}"/>
    <cellStyle name="Normal 2 5 15 5 3" xfId="26924" xr:uid="{00000000-0005-0000-0000-0000BD360000}"/>
    <cellStyle name="Normal 2 5 15 5 3 2" xfId="48538" xr:uid="{00000000-0005-0000-0000-0000BE360000}"/>
    <cellStyle name="Normal 2 5 15 5 4" xfId="20957" xr:uid="{00000000-0005-0000-0000-0000BF360000}"/>
    <cellStyle name="Normal 2 5 15 5 4 2" xfId="42599" xr:uid="{00000000-0005-0000-0000-0000C0360000}"/>
    <cellStyle name="Normal 2 5 15 5 5" xfId="36590" xr:uid="{00000000-0005-0000-0000-0000C1360000}"/>
    <cellStyle name="Normal 2 5 15 6" xfId="15989" xr:uid="{00000000-0005-0000-0000-0000C2360000}"/>
    <cellStyle name="Normal 2 5 15 6 2" xfId="27958" xr:uid="{00000000-0005-0000-0000-0000C3360000}"/>
    <cellStyle name="Normal 2 5 15 6 2 2" xfId="49564" xr:uid="{00000000-0005-0000-0000-0000C4360000}"/>
    <cellStyle name="Normal 2 5 15 6 3" xfId="21991" xr:uid="{00000000-0005-0000-0000-0000C5360000}"/>
    <cellStyle name="Normal 2 5 15 6 3 2" xfId="43628" xr:uid="{00000000-0005-0000-0000-0000C6360000}"/>
    <cellStyle name="Normal 2 5 15 6 4" xfId="37643" xr:uid="{00000000-0005-0000-0000-0000C7360000}"/>
    <cellStyle name="Normal 2 5 15 7" xfId="24976" xr:uid="{00000000-0005-0000-0000-0000C8360000}"/>
    <cellStyle name="Normal 2 5 15 7 2" xfId="46593" xr:uid="{00000000-0005-0000-0000-0000C9360000}"/>
    <cellStyle name="Normal 2 5 15 8" xfId="19009" xr:uid="{00000000-0005-0000-0000-0000CA360000}"/>
    <cellStyle name="Normal 2 5 15 8 2" xfId="40651" xr:uid="{00000000-0005-0000-0000-0000CB360000}"/>
    <cellStyle name="Normal 2 5 15 9" xfId="32167"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7" xr:uid="{00000000-0005-0000-0000-0000D1360000}"/>
    <cellStyle name="Normal 2 5 16 2 2 2 2 2" xfId="50543" xr:uid="{00000000-0005-0000-0000-0000D2360000}"/>
    <cellStyle name="Normal 2 5 16 2 2 2 3" xfId="22970" xr:uid="{00000000-0005-0000-0000-0000D3360000}"/>
    <cellStyle name="Normal 2 5 16 2 2 2 3 2" xfId="44607" xr:uid="{00000000-0005-0000-0000-0000D4360000}"/>
    <cellStyle name="Normal 2 5 16 2 2 2 4" xfId="38623" xr:uid="{00000000-0005-0000-0000-0000D5360000}"/>
    <cellStyle name="Normal 2 5 16 2 2 3" xfId="25955" xr:uid="{00000000-0005-0000-0000-0000D6360000}"/>
    <cellStyle name="Normal 2 5 16 2 2 3 2" xfId="47569" xr:uid="{00000000-0005-0000-0000-0000D7360000}"/>
    <cellStyle name="Normal 2 5 16 2 2 4" xfId="19988" xr:uid="{00000000-0005-0000-0000-0000D8360000}"/>
    <cellStyle name="Normal 2 5 16 2 2 4 2" xfId="41630" xr:uid="{00000000-0005-0000-0000-0000D9360000}"/>
    <cellStyle name="Normal 2 5 16 2 2 5" xfId="35620" xr:uid="{00000000-0005-0000-0000-0000DA360000}"/>
    <cellStyle name="Normal 2 5 16 2 3" xfId="14858" xr:uid="{00000000-0005-0000-0000-0000DB360000}"/>
    <cellStyle name="Normal 2 5 16 2 3 2" xfId="17943" xr:uid="{00000000-0005-0000-0000-0000DC360000}"/>
    <cellStyle name="Normal 2 5 16 2 3 2 2" xfId="29909" xr:uid="{00000000-0005-0000-0000-0000DD360000}"/>
    <cellStyle name="Normal 2 5 16 2 3 2 2 2" xfId="51515" xr:uid="{00000000-0005-0000-0000-0000DE360000}"/>
    <cellStyle name="Normal 2 5 16 2 3 2 3" xfId="23942" xr:uid="{00000000-0005-0000-0000-0000DF360000}"/>
    <cellStyle name="Normal 2 5 16 2 3 2 3 2" xfId="45579" xr:uid="{00000000-0005-0000-0000-0000E0360000}"/>
    <cellStyle name="Normal 2 5 16 2 3 2 4" xfId="39597" xr:uid="{00000000-0005-0000-0000-0000E1360000}"/>
    <cellStyle name="Normal 2 5 16 2 3 3" xfId="26927" xr:uid="{00000000-0005-0000-0000-0000E2360000}"/>
    <cellStyle name="Normal 2 5 16 2 3 3 2" xfId="48541" xr:uid="{00000000-0005-0000-0000-0000E3360000}"/>
    <cellStyle name="Normal 2 5 16 2 3 4" xfId="20960" xr:uid="{00000000-0005-0000-0000-0000E4360000}"/>
    <cellStyle name="Normal 2 5 16 2 3 4 2" xfId="42602" xr:uid="{00000000-0005-0000-0000-0000E5360000}"/>
    <cellStyle name="Normal 2 5 16 2 3 5" xfId="36594" xr:uid="{00000000-0005-0000-0000-0000E6360000}"/>
    <cellStyle name="Normal 2 5 16 2 4" xfId="15992" xr:uid="{00000000-0005-0000-0000-0000E7360000}"/>
    <cellStyle name="Normal 2 5 16 2 4 2" xfId="27961" xr:uid="{00000000-0005-0000-0000-0000E8360000}"/>
    <cellStyle name="Normal 2 5 16 2 4 2 2" xfId="49567" xr:uid="{00000000-0005-0000-0000-0000E9360000}"/>
    <cellStyle name="Normal 2 5 16 2 4 3" xfId="21994" xr:uid="{00000000-0005-0000-0000-0000EA360000}"/>
    <cellStyle name="Normal 2 5 16 2 4 3 2" xfId="43631" xr:uid="{00000000-0005-0000-0000-0000EB360000}"/>
    <cellStyle name="Normal 2 5 16 2 4 4" xfId="37646" xr:uid="{00000000-0005-0000-0000-0000EC360000}"/>
    <cellStyle name="Normal 2 5 16 2 5" xfId="24979" xr:uid="{00000000-0005-0000-0000-0000ED360000}"/>
    <cellStyle name="Normal 2 5 16 2 5 2" xfId="46596" xr:uid="{00000000-0005-0000-0000-0000EE360000}"/>
    <cellStyle name="Normal 2 5 16 2 6" xfId="19012" xr:uid="{00000000-0005-0000-0000-0000EF360000}"/>
    <cellStyle name="Normal 2 5 16 2 6 2" xfId="40654" xr:uid="{00000000-0005-0000-0000-0000F0360000}"/>
    <cellStyle name="Normal 2 5 16 2 7" xfId="34640"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7" xr:uid="{00000000-0005-0000-0000-0000F5360000}"/>
    <cellStyle name="Normal 2 5 16 3 2 2 2 2" xfId="50863" xr:uid="{00000000-0005-0000-0000-0000F6360000}"/>
    <cellStyle name="Normal 2 5 16 3 2 2 3" xfId="23290" xr:uid="{00000000-0005-0000-0000-0000F7360000}"/>
    <cellStyle name="Normal 2 5 16 3 2 2 3 2" xfId="44927" xr:uid="{00000000-0005-0000-0000-0000F8360000}"/>
    <cellStyle name="Normal 2 5 16 3 2 2 4" xfId="38943" xr:uid="{00000000-0005-0000-0000-0000F9360000}"/>
    <cellStyle name="Normal 2 5 16 3 2 3" xfId="26275" xr:uid="{00000000-0005-0000-0000-0000FA360000}"/>
    <cellStyle name="Normal 2 5 16 3 2 3 2" xfId="47889" xr:uid="{00000000-0005-0000-0000-0000FB360000}"/>
    <cellStyle name="Normal 2 5 16 3 2 4" xfId="20308" xr:uid="{00000000-0005-0000-0000-0000FC360000}"/>
    <cellStyle name="Normal 2 5 16 3 2 4 2" xfId="41950" xr:uid="{00000000-0005-0000-0000-0000FD360000}"/>
    <cellStyle name="Normal 2 5 16 3 2 5" xfId="35940" xr:uid="{00000000-0005-0000-0000-0000FE360000}"/>
    <cellStyle name="Normal 2 5 16 3 3" xfId="15178" xr:uid="{00000000-0005-0000-0000-0000FF360000}"/>
    <cellStyle name="Normal 2 5 16 3 3 2" xfId="18263" xr:uid="{00000000-0005-0000-0000-000000370000}"/>
    <cellStyle name="Normal 2 5 16 3 3 2 2" xfId="30229" xr:uid="{00000000-0005-0000-0000-000001370000}"/>
    <cellStyle name="Normal 2 5 16 3 3 2 2 2" xfId="51835" xr:uid="{00000000-0005-0000-0000-000002370000}"/>
    <cellStyle name="Normal 2 5 16 3 3 2 3" xfId="24262" xr:uid="{00000000-0005-0000-0000-000003370000}"/>
    <cellStyle name="Normal 2 5 16 3 3 2 3 2" xfId="45899" xr:uid="{00000000-0005-0000-0000-000004370000}"/>
    <cellStyle name="Normal 2 5 16 3 3 2 4" xfId="39917" xr:uid="{00000000-0005-0000-0000-000005370000}"/>
    <cellStyle name="Normal 2 5 16 3 3 3" xfId="27247" xr:uid="{00000000-0005-0000-0000-000006370000}"/>
    <cellStyle name="Normal 2 5 16 3 3 3 2" xfId="48861" xr:uid="{00000000-0005-0000-0000-000007370000}"/>
    <cellStyle name="Normal 2 5 16 3 3 4" xfId="21280" xr:uid="{00000000-0005-0000-0000-000008370000}"/>
    <cellStyle name="Normal 2 5 16 3 3 4 2" xfId="42922" xr:uid="{00000000-0005-0000-0000-000009370000}"/>
    <cellStyle name="Normal 2 5 16 3 3 5" xfId="36914" xr:uid="{00000000-0005-0000-0000-00000A370000}"/>
    <cellStyle name="Normal 2 5 16 3 4" xfId="16312" xr:uid="{00000000-0005-0000-0000-00000B370000}"/>
    <cellStyle name="Normal 2 5 16 3 4 2" xfId="28281" xr:uid="{00000000-0005-0000-0000-00000C370000}"/>
    <cellStyle name="Normal 2 5 16 3 4 2 2" xfId="49887" xr:uid="{00000000-0005-0000-0000-00000D370000}"/>
    <cellStyle name="Normal 2 5 16 3 4 3" xfId="22314" xr:uid="{00000000-0005-0000-0000-00000E370000}"/>
    <cellStyle name="Normal 2 5 16 3 4 3 2" xfId="43951" xr:uid="{00000000-0005-0000-0000-00000F370000}"/>
    <cellStyle name="Normal 2 5 16 3 4 4" xfId="37966" xr:uid="{00000000-0005-0000-0000-000010370000}"/>
    <cellStyle name="Normal 2 5 16 3 5" xfId="25299" xr:uid="{00000000-0005-0000-0000-000011370000}"/>
    <cellStyle name="Normal 2 5 16 3 5 2" xfId="46916" xr:uid="{00000000-0005-0000-0000-000012370000}"/>
    <cellStyle name="Normal 2 5 16 3 6" xfId="19332" xr:uid="{00000000-0005-0000-0000-000013370000}"/>
    <cellStyle name="Normal 2 5 16 3 6 2" xfId="40974" xr:uid="{00000000-0005-0000-0000-000014370000}"/>
    <cellStyle name="Normal 2 5 16 3 7" xfId="34960" xr:uid="{00000000-0005-0000-0000-000015370000}"/>
    <cellStyle name="Normal 2 5 16 4" xfId="13562" xr:uid="{00000000-0005-0000-0000-000016370000}"/>
    <cellStyle name="Normal 2 5 16 4 2" xfId="16648" xr:uid="{00000000-0005-0000-0000-000017370000}"/>
    <cellStyle name="Normal 2 5 16 4 2 2" xfId="28617" xr:uid="{00000000-0005-0000-0000-000018370000}"/>
    <cellStyle name="Normal 2 5 16 4 2 2 2" xfId="50223" xr:uid="{00000000-0005-0000-0000-000019370000}"/>
    <cellStyle name="Normal 2 5 16 4 2 3" xfId="22650" xr:uid="{00000000-0005-0000-0000-00001A370000}"/>
    <cellStyle name="Normal 2 5 16 4 2 3 2" xfId="44287" xr:uid="{00000000-0005-0000-0000-00001B370000}"/>
    <cellStyle name="Normal 2 5 16 4 2 4" xfId="38302" xr:uid="{00000000-0005-0000-0000-00001C370000}"/>
    <cellStyle name="Normal 2 5 16 4 3" xfId="25635" xr:uid="{00000000-0005-0000-0000-00001D370000}"/>
    <cellStyle name="Normal 2 5 16 4 3 2" xfId="47249" xr:uid="{00000000-0005-0000-0000-00001E370000}"/>
    <cellStyle name="Normal 2 5 16 4 4" xfId="19668" xr:uid="{00000000-0005-0000-0000-00001F370000}"/>
    <cellStyle name="Normal 2 5 16 4 4 2" xfId="41310" xr:uid="{00000000-0005-0000-0000-000020370000}"/>
    <cellStyle name="Normal 2 5 16 4 5" xfId="35298" xr:uid="{00000000-0005-0000-0000-000021370000}"/>
    <cellStyle name="Normal 2 5 16 5" xfId="14537" xr:uid="{00000000-0005-0000-0000-000022370000}"/>
    <cellStyle name="Normal 2 5 16 5 2" xfId="17622" xr:uid="{00000000-0005-0000-0000-000023370000}"/>
    <cellStyle name="Normal 2 5 16 5 2 2" xfId="29589" xr:uid="{00000000-0005-0000-0000-000024370000}"/>
    <cellStyle name="Normal 2 5 16 5 2 2 2" xfId="51195" xr:uid="{00000000-0005-0000-0000-000025370000}"/>
    <cellStyle name="Normal 2 5 16 5 2 3" xfId="23622" xr:uid="{00000000-0005-0000-0000-000026370000}"/>
    <cellStyle name="Normal 2 5 16 5 2 3 2" xfId="45259" xr:uid="{00000000-0005-0000-0000-000027370000}"/>
    <cellStyle name="Normal 2 5 16 5 2 4" xfId="39276" xr:uid="{00000000-0005-0000-0000-000028370000}"/>
    <cellStyle name="Normal 2 5 16 5 3" xfId="26607" xr:uid="{00000000-0005-0000-0000-000029370000}"/>
    <cellStyle name="Normal 2 5 16 5 3 2" xfId="48221" xr:uid="{00000000-0005-0000-0000-00002A370000}"/>
    <cellStyle name="Normal 2 5 16 5 4" xfId="20640" xr:uid="{00000000-0005-0000-0000-00002B370000}"/>
    <cellStyle name="Normal 2 5 16 5 4 2" xfId="42282" xr:uid="{00000000-0005-0000-0000-00002C370000}"/>
    <cellStyle name="Normal 2 5 16 5 5" xfId="36273" xr:uid="{00000000-0005-0000-0000-00002D370000}"/>
    <cellStyle name="Normal 2 5 16 6" xfId="15638" xr:uid="{00000000-0005-0000-0000-00002E370000}"/>
    <cellStyle name="Normal 2 5 16 6 2" xfId="27610" xr:uid="{00000000-0005-0000-0000-00002F370000}"/>
    <cellStyle name="Normal 2 5 16 6 2 2" xfId="49216" xr:uid="{00000000-0005-0000-0000-000030370000}"/>
    <cellStyle name="Normal 2 5 16 6 3" xfId="21643" xr:uid="{00000000-0005-0000-0000-000031370000}"/>
    <cellStyle name="Normal 2 5 16 6 3 2" xfId="43280" xr:uid="{00000000-0005-0000-0000-000032370000}"/>
    <cellStyle name="Normal 2 5 16 6 4" xfId="37292" xr:uid="{00000000-0005-0000-0000-000033370000}"/>
    <cellStyle name="Normal 2 5 16 7" xfId="24626" xr:uid="{00000000-0005-0000-0000-000034370000}"/>
    <cellStyle name="Normal 2 5 16 7 2" xfId="46256" xr:uid="{00000000-0005-0000-0000-000035370000}"/>
    <cellStyle name="Normal 2 5 16 8" xfId="18659" xr:uid="{00000000-0005-0000-0000-000036370000}"/>
    <cellStyle name="Normal 2 5 16 8 2" xfId="40301" xr:uid="{00000000-0005-0000-0000-000037370000}"/>
    <cellStyle name="Normal 2 5 16 9" xfId="30843"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5" xr:uid="{00000000-0005-0000-0000-00003D370000}"/>
    <cellStyle name="Normal 2 5 17 2 2 2 2 2" xfId="51181" xr:uid="{00000000-0005-0000-0000-00003E370000}"/>
    <cellStyle name="Normal 2 5 17 2 2 2 3" xfId="23608" xr:uid="{00000000-0005-0000-0000-00003F370000}"/>
    <cellStyle name="Normal 2 5 17 2 2 2 3 2" xfId="45245" xr:uid="{00000000-0005-0000-0000-000040370000}"/>
    <cellStyle name="Normal 2 5 17 2 2 2 4" xfId="39261" xr:uid="{00000000-0005-0000-0000-000041370000}"/>
    <cellStyle name="Normal 2 5 17 2 2 3" xfId="26593" xr:uid="{00000000-0005-0000-0000-000042370000}"/>
    <cellStyle name="Normal 2 5 17 2 2 3 2" xfId="48207" xr:uid="{00000000-0005-0000-0000-000043370000}"/>
    <cellStyle name="Normal 2 5 17 2 2 4" xfId="20626" xr:uid="{00000000-0005-0000-0000-000044370000}"/>
    <cellStyle name="Normal 2 5 17 2 2 4 2" xfId="42268" xr:uid="{00000000-0005-0000-0000-000045370000}"/>
    <cellStyle name="Normal 2 5 17 2 2 5" xfId="36258" xr:uid="{00000000-0005-0000-0000-000046370000}"/>
    <cellStyle name="Normal 2 5 17 2 3" xfId="15496" xr:uid="{00000000-0005-0000-0000-000047370000}"/>
    <cellStyle name="Normal 2 5 17 2 3 2" xfId="18581" xr:uid="{00000000-0005-0000-0000-000048370000}"/>
    <cellStyle name="Normal 2 5 17 2 3 2 2" xfId="30547" xr:uid="{00000000-0005-0000-0000-000049370000}"/>
    <cellStyle name="Normal 2 5 17 2 3 2 2 2" xfId="52153" xr:uid="{00000000-0005-0000-0000-00004A370000}"/>
    <cellStyle name="Normal 2 5 17 2 3 2 3" xfId="24580" xr:uid="{00000000-0005-0000-0000-00004B370000}"/>
    <cellStyle name="Normal 2 5 17 2 3 2 3 2" xfId="46217" xr:uid="{00000000-0005-0000-0000-00004C370000}"/>
    <cellStyle name="Normal 2 5 17 2 3 2 4" xfId="40235" xr:uid="{00000000-0005-0000-0000-00004D370000}"/>
    <cellStyle name="Normal 2 5 17 2 3 3" xfId="27565" xr:uid="{00000000-0005-0000-0000-00004E370000}"/>
    <cellStyle name="Normal 2 5 17 2 3 3 2" xfId="49179" xr:uid="{00000000-0005-0000-0000-00004F370000}"/>
    <cellStyle name="Normal 2 5 17 2 3 4" xfId="21598" xr:uid="{00000000-0005-0000-0000-000050370000}"/>
    <cellStyle name="Normal 2 5 17 2 3 4 2" xfId="43240" xr:uid="{00000000-0005-0000-0000-000051370000}"/>
    <cellStyle name="Normal 2 5 17 2 3 5" xfId="37232" xr:uid="{00000000-0005-0000-0000-000052370000}"/>
    <cellStyle name="Normal 2 5 17 2 4" xfId="16630" xr:uid="{00000000-0005-0000-0000-000053370000}"/>
    <cellStyle name="Normal 2 5 17 2 4 2" xfId="28599" xr:uid="{00000000-0005-0000-0000-000054370000}"/>
    <cellStyle name="Normal 2 5 17 2 4 2 2" xfId="50205" xr:uid="{00000000-0005-0000-0000-000055370000}"/>
    <cellStyle name="Normal 2 5 17 2 4 3" xfId="22632" xr:uid="{00000000-0005-0000-0000-000056370000}"/>
    <cellStyle name="Normal 2 5 17 2 4 3 2" xfId="44269" xr:uid="{00000000-0005-0000-0000-000057370000}"/>
    <cellStyle name="Normal 2 5 17 2 4 4" xfId="38284" xr:uid="{00000000-0005-0000-0000-000058370000}"/>
    <cellStyle name="Normal 2 5 17 2 5" xfId="25617" xr:uid="{00000000-0005-0000-0000-000059370000}"/>
    <cellStyle name="Normal 2 5 17 2 5 2" xfId="47234" xr:uid="{00000000-0005-0000-0000-00005A370000}"/>
    <cellStyle name="Normal 2 5 17 2 6" xfId="19650" xr:uid="{00000000-0005-0000-0000-00005B370000}"/>
    <cellStyle name="Normal 2 5 17 2 6 2" xfId="41292" xr:uid="{00000000-0005-0000-0000-00005C370000}"/>
    <cellStyle name="Normal 2 5 17 2 7" xfId="35278" xr:uid="{00000000-0005-0000-0000-00005D370000}"/>
    <cellStyle name="Normal 2 5 17 3" xfId="13882" xr:uid="{00000000-0005-0000-0000-00005E370000}"/>
    <cellStyle name="Normal 2 5 17 3 2" xfId="16967" xr:uid="{00000000-0005-0000-0000-00005F370000}"/>
    <cellStyle name="Normal 2 5 17 3 2 2" xfId="28935" xr:uid="{00000000-0005-0000-0000-000060370000}"/>
    <cellStyle name="Normal 2 5 17 3 2 2 2" xfId="50541" xr:uid="{00000000-0005-0000-0000-000061370000}"/>
    <cellStyle name="Normal 2 5 17 3 2 3" xfId="22968" xr:uid="{00000000-0005-0000-0000-000062370000}"/>
    <cellStyle name="Normal 2 5 17 3 2 3 2" xfId="44605" xr:uid="{00000000-0005-0000-0000-000063370000}"/>
    <cellStyle name="Normal 2 5 17 3 2 4" xfId="38621" xr:uid="{00000000-0005-0000-0000-000064370000}"/>
    <cellStyle name="Normal 2 5 17 3 3" xfId="25953" xr:uid="{00000000-0005-0000-0000-000065370000}"/>
    <cellStyle name="Normal 2 5 17 3 3 2" xfId="47567" xr:uid="{00000000-0005-0000-0000-000066370000}"/>
    <cellStyle name="Normal 2 5 17 3 4" xfId="19986" xr:uid="{00000000-0005-0000-0000-000067370000}"/>
    <cellStyle name="Normal 2 5 17 3 4 2" xfId="41628" xr:uid="{00000000-0005-0000-0000-000068370000}"/>
    <cellStyle name="Normal 2 5 17 3 5" xfId="35618" xr:uid="{00000000-0005-0000-0000-000069370000}"/>
    <cellStyle name="Normal 2 5 17 4" xfId="14856" xr:uid="{00000000-0005-0000-0000-00006A370000}"/>
    <cellStyle name="Normal 2 5 17 4 2" xfId="17941" xr:uid="{00000000-0005-0000-0000-00006B370000}"/>
    <cellStyle name="Normal 2 5 17 4 2 2" xfId="29907" xr:uid="{00000000-0005-0000-0000-00006C370000}"/>
    <cellStyle name="Normal 2 5 17 4 2 2 2" xfId="51513" xr:uid="{00000000-0005-0000-0000-00006D370000}"/>
    <cellStyle name="Normal 2 5 17 4 2 3" xfId="23940" xr:uid="{00000000-0005-0000-0000-00006E370000}"/>
    <cellStyle name="Normal 2 5 17 4 2 3 2" xfId="45577" xr:uid="{00000000-0005-0000-0000-00006F370000}"/>
    <cellStyle name="Normal 2 5 17 4 2 4" xfId="39595" xr:uid="{00000000-0005-0000-0000-000070370000}"/>
    <cellStyle name="Normal 2 5 17 4 3" xfId="26925" xr:uid="{00000000-0005-0000-0000-000071370000}"/>
    <cellStyle name="Normal 2 5 17 4 3 2" xfId="48539" xr:uid="{00000000-0005-0000-0000-000072370000}"/>
    <cellStyle name="Normal 2 5 17 4 4" xfId="20958" xr:uid="{00000000-0005-0000-0000-000073370000}"/>
    <cellStyle name="Normal 2 5 17 4 4 2" xfId="42600" xr:uid="{00000000-0005-0000-0000-000074370000}"/>
    <cellStyle name="Normal 2 5 17 4 5" xfId="36592" xr:uid="{00000000-0005-0000-0000-000075370000}"/>
    <cellStyle name="Normal 2 5 17 5" xfId="15990" xr:uid="{00000000-0005-0000-0000-000076370000}"/>
    <cellStyle name="Normal 2 5 17 5 2" xfId="27959" xr:uid="{00000000-0005-0000-0000-000077370000}"/>
    <cellStyle name="Normal 2 5 17 5 2 2" xfId="49565" xr:uid="{00000000-0005-0000-0000-000078370000}"/>
    <cellStyle name="Normal 2 5 17 5 3" xfId="21992" xr:uid="{00000000-0005-0000-0000-000079370000}"/>
    <cellStyle name="Normal 2 5 17 5 3 2" xfId="43629" xr:uid="{00000000-0005-0000-0000-00007A370000}"/>
    <cellStyle name="Normal 2 5 17 5 4" xfId="37644" xr:uid="{00000000-0005-0000-0000-00007B370000}"/>
    <cellStyle name="Normal 2 5 17 6" xfId="24977" xr:uid="{00000000-0005-0000-0000-00007C370000}"/>
    <cellStyle name="Normal 2 5 17 6 2" xfId="46594" xr:uid="{00000000-0005-0000-0000-00007D370000}"/>
    <cellStyle name="Normal 2 5 17 7" xfId="19010" xr:uid="{00000000-0005-0000-0000-00007E370000}"/>
    <cellStyle name="Normal 2 5 17 7 2" xfId="40652" xr:uid="{00000000-0005-0000-0000-00007F370000}"/>
    <cellStyle name="Normal 2 5 17 8" xfId="34638"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5" xr:uid="{00000000-0005-0000-0000-000084370000}"/>
    <cellStyle name="Normal 2 5 18 2 2 2 2" xfId="50861" xr:uid="{00000000-0005-0000-0000-000085370000}"/>
    <cellStyle name="Normal 2 5 18 2 2 3" xfId="23288" xr:uid="{00000000-0005-0000-0000-000086370000}"/>
    <cellStyle name="Normal 2 5 18 2 2 3 2" xfId="44925" xr:uid="{00000000-0005-0000-0000-000087370000}"/>
    <cellStyle name="Normal 2 5 18 2 2 4" xfId="38941" xr:uid="{00000000-0005-0000-0000-000088370000}"/>
    <cellStyle name="Normal 2 5 18 2 3" xfId="26273" xr:uid="{00000000-0005-0000-0000-000089370000}"/>
    <cellStyle name="Normal 2 5 18 2 3 2" xfId="47887" xr:uid="{00000000-0005-0000-0000-00008A370000}"/>
    <cellStyle name="Normal 2 5 18 2 4" xfId="20306" xr:uid="{00000000-0005-0000-0000-00008B370000}"/>
    <cellStyle name="Normal 2 5 18 2 4 2" xfId="41948" xr:uid="{00000000-0005-0000-0000-00008C370000}"/>
    <cellStyle name="Normal 2 5 18 2 5" xfId="35938" xr:uid="{00000000-0005-0000-0000-00008D370000}"/>
    <cellStyle name="Normal 2 5 18 3" xfId="15176" xr:uid="{00000000-0005-0000-0000-00008E370000}"/>
    <cellStyle name="Normal 2 5 18 3 2" xfId="18261" xr:uid="{00000000-0005-0000-0000-00008F370000}"/>
    <cellStyle name="Normal 2 5 18 3 2 2" xfId="30227" xr:uid="{00000000-0005-0000-0000-000090370000}"/>
    <cellStyle name="Normal 2 5 18 3 2 2 2" xfId="51833" xr:uid="{00000000-0005-0000-0000-000091370000}"/>
    <cellStyle name="Normal 2 5 18 3 2 3" xfId="24260" xr:uid="{00000000-0005-0000-0000-000092370000}"/>
    <cellStyle name="Normal 2 5 18 3 2 3 2" xfId="45897" xr:uid="{00000000-0005-0000-0000-000093370000}"/>
    <cellStyle name="Normal 2 5 18 3 2 4" xfId="39915" xr:uid="{00000000-0005-0000-0000-000094370000}"/>
    <cellStyle name="Normal 2 5 18 3 3" xfId="27245" xr:uid="{00000000-0005-0000-0000-000095370000}"/>
    <cellStyle name="Normal 2 5 18 3 3 2" xfId="48859" xr:uid="{00000000-0005-0000-0000-000096370000}"/>
    <cellStyle name="Normal 2 5 18 3 4" xfId="21278" xr:uid="{00000000-0005-0000-0000-000097370000}"/>
    <cellStyle name="Normal 2 5 18 3 4 2" xfId="42920" xr:uid="{00000000-0005-0000-0000-000098370000}"/>
    <cellStyle name="Normal 2 5 18 3 5" xfId="36912" xr:uid="{00000000-0005-0000-0000-000099370000}"/>
    <cellStyle name="Normal 2 5 18 4" xfId="16310" xr:uid="{00000000-0005-0000-0000-00009A370000}"/>
    <cellStyle name="Normal 2 5 18 4 2" xfId="28279" xr:uid="{00000000-0005-0000-0000-00009B370000}"/>
    <cellStyle name="Normal 2 5 18 4 2 2" xfId="49885" xr:uid="{00000000-0005-0000-0000-00009C370000}"/>
    <cellStyle name="Normal 2 5 18 4 3" xfId="22312" xr:uid="{00000000-0005-0000-0000-00009D370000}"/>
    <cellStyle name="Normal 2 5 18 4 3 2" xfId="43949" xr:uid="{00000000-0005-0000-0000-00009E370000}"/>
    <cellStyle name="Normal 2 5 18 4 4" xfId="37964" xr:uid="{00000000-0005-0000-0000-00009F370000}"/>
    <cellStyle name="Normal 2 5 18 5" xfId="25297" xr:uid="{00000000-0005-0000-0000-0000A0370000}"/>
    <cellStyle name="Normal 2 5 18 5 2" xfId="46914" xr:uid="{00000000-0005-0000-0000-0000A1370000}"/>
    <cellStyle name="Normal 2 5 18 6" xfId="19330" xr:uid="{00000000-0005-0000-0000-0000A2370000}"/>
    <cellStyle name="Normal 2 5 18 6 2" xfId="40972" xr:uid="{00000000-0005-0000-0000-0000A3370000}"/>
    <cellStyle name="Normal 2 5 18 7" xfId="34958" xr:uid="{00000000-0005-0000-0000-0000A4370000}"/>
    <cellStyle name="Normal 2 5 19" xfId="13560" xr:uid="{00000000-0005-0000-0000-0000A5370000}"/>
    <cellStyle name="Normal 2 5 19 2" xfId="16646" xr:uid="{00000000-0005-0000-0000-0000A6370000}"/>
    <cellStyle name="Normal 2 5 19 2 2" xfId="28615" xr:uid="{00000000-0005-0000-0000-0000A7370000}"/>
    <cellStyle name="Normal 2 5 19 2 2 2" xfId="50221" xr:uid="{00000000-0005-0000-0000-0000A8370000}"/>
    <cellStyle name="Normal 2 5 19 2 3" xfId="22648" xr:uid="{00000000-0005-0000-0000-0000A9370000}"/>
    <cellStyle name="Normal 2 5 19 2 3 2" xfId="44285" xr:uid="{00000000-0005-0000-0000-0000AA370000}"/>
    <cellStyle name="Normal 2 5 19 2 4" xfId="38300" xr:uid="{00000000-0005-0000-0000-0000AB370000}"/>
    <cellStyle name="Normal 2 5 19 3" xfId="25633" xr:uid="{00000000-0005-0000-0000-0000AC370000}"/>
    <cellStyle name="Normal 2 5 19 3 2" xfId="47247" xr:uid="{00000000-0005-0000-0000-0000AD370000}"/>
    <cellStyle name="Normal 2 5 19 4" xfId="19666" xr:uid="{00000000-0005-0000-0000-0000AE370000}"/>
    <cellStyle name="Normal 2 5 19 4 2" xfId="41308" xr:uid="{00000000-0005-0000-0000-0000AF370000}"/>
    <cellStyle name="Normal 2 5 19 5" xfId="35296"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1" xr:uid="{00000000-0005-0000-0000-0000B5370000}"/>
    <cellStyle name="Normal 2 5 2 2 2 2 2 2" xfId="51187" xr:uid="{00000000-0005-0000-0000-0000B6370000}"/>
    <cellStyle name="Normal 2 5 2 2 2 2 3" xfId="23614" xr:uid="{00000000-0005-0000-0000-0000B7370000}"/>
    <cellStyle name="Normal 2 5 2 2 2 2 3 2" xfId="45251" xr:uid="{00000000-0005-0000-0000-0000B8370000}"/>
    <cellStyle name="Normal 2 5 2 2 2 2 4" xfId="39267" xr:uid="{00000000-0005-0000-0000-0000B9370000}"/>
    <cellStyle name="Normal 2 5 2 2 2 3" xfId="26599" xr:uid="{00000000-0005-0000-0000-0000BA370000}"/>
    <cellStyle name="Normal 2 5 2 2 2 3 2" xfId="48213" xr:uid="{00000000-0005-0000-0000-0000BB370000}"/>
    <cellStyle name="Normal 2 5 2 2 2 4" xfId="20632" xr:uid="{00000000-0005-0000-0000-0000BC370000}"/>
    <cellStyle name="Normal 2 5 2 2 2 4 2" xfId="42274" xr:uid="{00000000-0005-0000-0000-0000BD370000}"/>
    <cellStyle name="Normal 2 5 2 2 2 5" xfId="36264" xr:uid="{00000000-0005-0000-0000-0000BE370000}"/>
    <cellStyle name="Normal 2 5 2 2 3" xfId="15502" xr:uid="{00000000-0005-0000-0000-0000BF370000}"/>
    <cellStyle name="Normal 2 5 2 2 3 2" xfId="18587" xr:uid="{00000000-0005-0000-0000-0000C0370000}"/>
    <cellStyle name="Normal 2 5 2 2 3 2 2" xfId="30553" xr:uid="{00000000-0005-0000-0000-0000C1370000}"/>
    <cellStyle name="Normal 2 5 2 2 3 2 2 2" xfId="52159" xr:uid="{00000000-0005-0000-0000-0000C2370000}"/>
    <cellStyle name="Normal 2 5 2 2 3 2 3" xfId="24586" xr:uid="{00000000-0005-0000-0000-0000C3370000}"/>
    <cellStyle name="Normal 2 5 2 2 3 2 3 2" xfId="46223" xr:uid="{00000000-0005-0000-0000-0000C4370000}"/>
    <cellStyle name="Normal 2 5 2 2 3 2 4" xfId="40241" xr:uid="{00000000-0005-0000-0000-0000C5370000}"/>
    <cellStyle name="Normal 2 5 2 2 3 3" xfId="27571" xr:uid="{00000000-0005-0000-0000-0000C6370000}"/>
    <cellStyle name="Normal 2 5 2 2 3 3 2" xfId="49185" xr:uid="{00000000-0005-0000-0000-0000C7370000}"/>
    <cellStyle name="Normal 2 5 2 2 3 4" xfId="21604" xr:uid="{00000000-0005-0000-0000-0000C8370000}"/>
    <cellStyle name="Normal 2 5 2 2 3 4 2" xfId="43246" xr:uid="{00000000-0005-0000-0000-0000C9370000}"/>
    <cellStyle name="Normal 2 5 2 2 3 5" xfId="37238" xr:uid="{00000000-0005-0000-0000-0000CA370000}"/>
    <cellStyle name="Normal 2 5 2 2 4" xfId="16640" xr:uid="{00000000-0005-0000-0000-0000CB370000}"/>
    <cellStyle name="Normal 2 5 2 2 4 2" xfId="28609" xr:uid="{00000000-0005-0000-0000-0000CC370000}"/>
    <cellStyle name="Normal 2 5 2 2 4 2 2" xfId="50215" xr:uid="{00000000-0005-0000-0000-0000CD370000}"/>
    <cellStyle name="Normal 2 5 2 2 4 3" xfId="22642" xr:uid="{00000000-0005-0000-0000-0000CE370000}"/>
    <cellStyle name="Normal 2 5 2 2 4 3 2" xfId="44279" xr:uid="{00000000-0005-0000-0000-0000CF370000}"/>
    <cellStyle name="Normal 2 5 2 2 4 4" xfId="38294" xr:uid="{00000000-0005-0000-0000-0000D0370000}"/>
    <cellStyle name="Normal 2 5 2 2 5" xfId="25627" xr:uid="{00000000-0005-0000-0000-0000D1370000}"/>
    <cellStyle name="Normal 2 5 2 2 5 2" xfId="47241" xr:uid="{00000000-0005-0000-0000-0000D2370000}"/>
    <cellStyle name="Normal 2 5 2 2 6" xfId="19660" xr:uid="{00000000-0005-0000-0000-0000D3370000}"/>
    <cellStyle name="Normal 2 5 2 2 6 2" xfId="41302" xr:uid="{00000000-0005-0000-0000-0000D4370000}"/>
    <cellStyle name="Normal 2 5 2 2 7" xfId="35290"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5" xr:uid="{00000000-0005-0000-0000-0000D9370000}"/>
    <cellStyle name="Normal 2 5 2 3 2 2 2 2" xfId="51191" xr:uid="{00000000-0005-0000-0000-0000DA370000}"/>
    <cellStyle name="Normal 2 5 2 3 2 2 3" xfId="23618" xr:uid="{00000000-0005-0000-0000-0000DB370000}"/>
    <cellStyle name="Normal 2 5 2 3 2 2 3 2" xfId="45255" xr:uid="{00000000-0005-0000-0000-0000DC370000}"/>
    <cellStyle name="Normal 2 5 2 3 2 2 4" xfId="39271" xr:uid="{00000000-0005-0000-0000-0000DD370000}"/>
    <cellStyle name="Normal 2 5 2 3 2 3" xfId="26603" xr:uid="{00000000-0005-0000-0000-0000DE370000}"/>
    <cellStyle name="Normal 2 5 2 3 2 3 2" xfId="48217" xr:uid="{00000000-0005-0000-0000-0000DF370000}"/>
    <cellStyle name="Normal 2 5 2 3 2 4" xfId="20636" xr:uid="{00000000-0005-0000-0000-0000E0370000}"/>
    <cellStyle name="Normal 2 5 2 3 2 4 2" xfId="42278" xr:uid="{00000000-0005-0000-0000-0000E1370000}"/>
    <cellStyle name="Normal 2 5 2 3 2 5" xfId="36268" xr:uid="{00000000-0005-0000-0000-0000E2370000}"/>
    <cellStyle name="Normal 2 5 2 3 3" xfId="15506" xr:uid="{00000000-0005-0000-0000-0000E3370000}"/>
    <cellStyle name="Normal 2 5 2 3 3 2" xfId="18591" xr:uid="{00000000-0005-0000-0000-0000E4370000}"/>
    <cellStyle name="Normal 2 5 2 3 3 2 2" xfId="30557" xr:uid="{00000000-0005-0000-0000-0000E5370000}"/>
    <cellStyle name="Normal 2 5 2 3 3 2 2 2" xfId="52163" xr:uid="{00000000-0005-0000-0000-0000E6370000}"/>
    <cellStyle name="Normal 2 5 2 3 3 2 3" xfId="24590" xr:uid="{00000000-0005-0000-0000-0000E7370000}"/>
    <cellStyle name="Normal 2 5 2 3 3 2 3 2" xfId="46227" xr:uid="{00000000-0005-0000-0000-0000E8370000}"/>
    <cellStyle name="Normal 2 5 2 3 3 2 4" xfId="40245" xr:uid="{00000000-0005-0000-0000-0000E9370000}"/>
    <cellStyle name="Normal 2 5 2 3 3 3" xfId="27575" xr:uid="{00000000-0005-0000-0000-0000EA370000}"/>
    <cellStyle name="Normal 2 5 2 3 3 3 2" xfId="49189" xr:uid="{00000000-0005-0000-0000-0000EB370000}"/>
    <cellStyle name="Normal 2 5 2 3 3 4" xfId="21608" xr:uid="{00000000-0005-0000-0000-0000EC370000}"/>
    <cellStyle name="Normal 2 5 2 3 3 4 2" xfId="43250" xr:uid="{00000000-0005-0000-0000-0000ED370000}"/>
    <cellStyle name="Normal 2 5 2 3 3 5" xfId="37242" xr:uid="{00000000-0005-0000-0000-0000EE370000}"/>
    <cellStyle name="Normal 2 5 2 3 4" xfId="16644" xr:uid="{00000000-0005-0000-0000-0000EF370000}"/>
    <cellStyle name="Normal 2 5 2 3 4 2" xfId="28613" xr:uid="{00000000-0005-0000-0000-0000F0370000}"/>
    <cellStyle name="Normal 2 5 2 3 4 2 2" xfId="50219" xr:uid="{00000000-0005-0000-0000-0000F1370000}"/>
    <cellStyle name="Normal 2 5 2 3 4 3" xfId="22646" xr:uid="{00000000-0005-0000-0000-0000F2370000}"/>
    <cellStyle name="Normal 2 5 2 3 4 3 2" xfId="44283" xr:uid="{00000000-0005-0000-0000-0000F3370000}"/>
    <cellStyle name="Normal 2 5 2 3 4 4" xfId="38298" xr:uid="{00000000-0005-0000-0000-0000F4370000}"/>
    <cellStyle name="Normal 2 5 2 3 5" xfId="25631" xr:uid="{00000000-0005-0000-0000-0000F5370000}"/>
    <cellStyle name="Normal 2 5 2 3 5 2" xfId="47245" xr:uid="{00000000-0005-0000-0000-0000F6370000}"/>
    <cellStyle name="Normal 2 5 2 3 6" xfId="19664" xr:uid="{00000000-0005-0000-0000-0000F7370000}"/>
    <cellStyle name="Normal 2 5 2 3 6 2" xfId="41306" xr:uid="{00000000-0005-0000-0000-0000F8370000}"/>
    <cellStyle name="Normal 2 5 2 3 7" xfId="35294"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7" xr:uid="{00000000-0005-0000-0000-0000FD370000}"/>
    <cellStyle name="Normal 2 5 2 4 2 2 2 2" xfId="51183" xr:uid="{00000000-0005-0000-0000-0000FE370000}"/>
    <cellStyle name="Normal 2 5 2 4 2 2 3" xfId="23610" xr:uid="{00000000-0005-0000-0000-0000FF370000}"/>
    <cellStyle name="Normal 2 5 2 4 2 2 3 2" xfId="45247" xr:uid="{00000000-0005-0000-0000-000000380000}"/>
    <cellStyle name="Normal 2 5 2 4 2 2 4" xfId="39263" xr:uid="{00000000-0005-0000-0000-000001380000}"/>
    <cellStyle name="Normal 2 5 2 4 2 3" xfId="26595" xr:uid="{00000000-0005-0000-0000-000002380000}"/>
    <cellStyle name="Normal 2 5 2 4 2 3 2" xfId="48209" xr:uid="{00000000-0005-0000-0000-000003380000}"/>
    <cellStyle name="Normal 2 5 2 4 2 4" xfId="20628" xr:uid="{00000000-0005-0000-0000-000004380000}"/>
    <cellStyle name="Normal 2 5 2 4 2 4 2" xfId="42270" xr:uid="{00000000-0005-0000-0000-000005380000}"/>
    <cellStyle name="Normal 2 5 2 4 2 5" xfId="36260" xr:uid="{00000000-0005-0000-0000-000006380000}"/>
    <cellStyle name="Normal 2 5 2 4 3" xfId="15498" xr:uid="{00000000-0005-0000-0000-000007380000}"/>
    <cellStyle name="Normal 2 5 2 4 3 2" xfId="18583" xr:uid="{00000000-0005-0000-0000-000008380000}"/>
    <cellStyle name="Normal 2 5 2 4 3 2 2" xfId="30549" xr:uid="{00000000-0005-0000-0000-000009380000}"/>
    <cellStyle name="Normal 2 5 2 4 3 2 2 2" xfId="52155" xr:uid="{00000000-0005-0000-0000-00000A380000}"/>
    <cellStyle name="Normal 2 5 2 4 3 2 3" xfId="24582" xr:uid="{00000000-0005-0000-0000-00000B380000}"/>
    <cellStyle name="Normal 2 5 2 4 3 2 3 2" xfId="46219" xr:uid="{00000000-0005-0000-0000-00000C380000}"/>
    <cellStyle name="Normal 2 5 2 4 3 2 4" xfId="40237" xr:uid="{00000000-0005-0000-0000-00000D380000}"/>
    <cellStyle name="Normal 2 5 2 4 3 3" xfId="27567" xr:uid="{00000000-0005-0000-0000-00000E380000}"/>
    <cellStyle name="Normal 2 5 2 4 3 3 2" xfId="49181" xr:uid="{00000000-0005-0000-0000-00000F380000}"/>
    <cellStyle name="Normal 2 5 2 4 3 4" xfId="21600" xr:uid="{00000000-0005-0000-0000-000010380000}"/>
    <cellStyle name="Normal 2 5 2 4 3 4 2" xfId="43242" xr:uid="{00000000-0005-0000-0000-000011380000}"/>
    <cellStyle name="Normal 2 5 2 4 3 5" xfId="37234" xr:uid="{00000000-0005-0000-0000-000012380000}"/>
    <cellStyle name="Normal 2 5 2 4 4" xfId="16632" xr:uid="{00000000-0005-0000-0000-000013380000}"/>
    <cellStyle name="Normal 2 5 2 4 4 2" xfId="28601" xr:uid="{00000000-0005-0000-0000-000014380000}"/>
    <cellStyle name="Normal 2 5 2 4 4 2 2" xfId="50207" xr:uid="{00000000-0005-0000-0000-000015380000}"/>
    <cellStyle name="Normal 2 5 2 4 4 3" xfId="22634" xr:uid="{00000000-0005-0000-0000-000016380000}"/>
    <cellStyle name="Normal 2 5 2 4 4 3 2" xfId="44271" xr:uid="{00000000-0005-0000-0000-000017380000}"/>
    <cellStyle name="Normal 2 5 2 4 4 4" xfId="38286" xr:uid="{00000000-0005-0000-0000-000018380000}"/>
    <cellStyle name="Normal 2 5 2 4 5" xfId="25619" xr:uid="{00000000-0005-0000-0000-000019380000}"/>
    <cellStyle name="Normal 2 5 2 4 5 2" xfId="47236" xr:uid="{00000000-0005-0000-0000-00001A380000}"/>
    <cellStyle name="Normal 2 5 2 4 6" xfId="19652" xr:uid="{00000000-0005-0000-0000-00001B380000}"/>
    <cellStyle name="Normal 2 5 2 4 6 2" xfId="41294" xr:uid="{00000000-0005-0000-0000-00001C380000}"/>
    <cellStyle name="Normal 2 5 2 4 7" xfId="35285"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7" xr:uid="{00000000-0005-0000-0000-000021380000}"/>
    <cellStyle name="Normal 2 5 20 2 2 2" xfId="51193" xr:uid="{00000000-0005-0000-0000-000022380000}"/>
    <cellStyle name="Normal 2 5 20 2 3" xfId="23620" xr:uid="{00000000-0005-0000-0000-000023380000}"/>
    <cellStyle name="Normal 2 5 20 2 3 2" xfId="45257" xr:uid="{00000000-0005-0000-0000-000024380000}"/>
    <cellStyle name="Normal 2 5 20 2 4" xfId="39274" xr:uid="{00000000-0005-0000-0000-000025380000}"/>
    <cellStyle name="Normal 2 5 20 3" xfId="26605" xr:uid="{00000000-0005-0000-0000-000026380000}"/>
    <cellStyle name="Normal 2 5 20 3 2" xfId="48219" xr:uid="{00000000-0005-0000-0000-000027380000}"/>
    <cellStyle name="Normal 2 5 20 4" xfId="20638" xr:uid="{00000000-0005-0000-0000-000028380000}"/>
    <cellStyle name="Normal 2 5 20 4 2" xfId="42280" xr:uid="{00000000-0005-0000-0000-000029380000}"/>
    <cellStyle name="Normal 2 5 20 5" xfId="36271" xr:uid="{00000000-0005-0000-0000-00002A380000}"/>
    <cellStyle name="Normal 2 5 21" xfId="15625" xr:uid="{00000000-0005-0000-0000-00002B380000}"/>
    <cellStyle name="Normal 2 5 21 2" xfId="27597" xr:uid="{00000000-0005-0000-0000-00002C380000}"/>
    <cellStyle name="Normal 2 5 21 2 2" xfId="49203" xr:uid="{00000000-0005-0000-0000-00002D380000}"/>
    <cellStyle name="Normal 2 5 21 3" xfId="21630" xr:uid="{00000000-0005-0000-0000-00002E380000}"/>
    <cellStyle name="Normal 2 5 21 3 2" xfId="43267" xr:uid="{00000000-0005-0000-0000-00002F380000}"/>
    <cellStyle name="Normal 2 5 21 4" xfId="37279" xr:uid="{00000000-0005-0000-0000-000030380000}"/>
    <cellStyle name="Normal 2 5 22" xfId="18620" xr:uid="{00000000-0005-0000-0000-000031380000}"/>
    <cellStyle name="Normal 2 5 22 2" xfId="30578" xr:uid="{00000000-0005-0000-0000-000032380000}"/>
    <cellStyle name="Normal 2 5 22 2 2" xfId="52184" xr:uid="{00000000-0005-0000-0000-000033380000}"/>
    <cellStyle name="Normal 2 5 22 3" xfId="24611" xr:uid="{00000000-0005-0000-0000-000034380000}"/>
    <cellStyle name="Normal 2 5 22 3 2" xfId="46248" xr:uid="{00000000-0005-0000-0000-000035380000}"/>
    <cellStyle name="Normal 2 5 22 4" xfId="40272" xr:uid="{00000000-0005-0000-0000-000036380000}"/>
    <cellStyle name="Normal 2 5 23" xfId="18629" xr:uid="{00000000-0005-0000-0000-000037380000}"/>
    <cellStyle name="Normal 2 5 23 2" xfId="30579" xr:uid="{00000000-0005-0000-0000-000038380000}"/>
    <cellStyle name="Normal 2 5 23 2 2" xfId="52185" xr:uid="{00000000-0005-0000-0000-000039380000}"/>
    <cellStyle name="Normal 2 5 23 3" xfId="24612" xr:uid="{00000000-0005-0000-0000-00003A380000}"/>
    <cellStyle name="Normal 2 5 23 3 2" xfId="46249" xr:uid="{00000000-0005-0000-0000-00003B380000}"/>
    <cellStyle name="Normal 2 5 23 4" xfId="40276" xr:uid="{00000000-0005-0000-0000-00003C380000}"/>
    <cellStyle name="Normal 2 5 24" xfId="18636" xr:uid="{00000000-0005-0000-0000-00003D380000}"/>
    <cellStyle name="Normal 2 5 24 2" xfId="30581" xr:uid="{00000000-0005-0000-0000-00003E380000}"/>
    <cellStyle name="Normal 2 5 24 2 2" xfId="52187" xr:uid="{00000000-0005-0000-0000-00003F380000}"/>
    <cellStyle name="Normal 2 5 24 3" xfId="24614" xr:uid="{00000000-0005-0000-0000-000040380000}"/>
    <cellStyle name="Normal 2 5 24 3 2" xfId="46251" xr:uid="{00000000-0005-0000-0000-000041380000}"/>
    <cellStyle name="Normal 2 5 24 4" xfId="40282" xr:uid="{00000000-0005-0000-0000-000042380000}"/>
    <cellStyle name="Normal 2 5 25" xfId="18646" xr:uid="{00000000-0005-0000-0000-000043380000}"/>
    <cellStyle name="Normal 2 5 25 2" xfId="30585" xr:uid="{00000000-0005-0000-0000-000044380000}"/>
    <cellStyle name="Normal 2 5 25 2 2" xfId="52188" xr:uid="{00000000-0005-0000-0000-000045380000}"/>
    <cellStyle name="Normal 2 5 25 3" xfId="24618" xr:uid="{00000000-0005-0000-0000-000046380000}"/>
    <cellStyle name="Normal 2 5 25 3 2" xfId="46252" xr:uid="{00000000-0005-0000-0000-000047380000}"/>
    <cellStyle name="Normal 2 5 25 4" xfId="40288" xr:uid="{00000000-0005-0000-0000-000048380000}"/>
    <cellStyle name="Normal 2 5 26" xfId="18650" xr:uid="{00000000-0005-0000-0000-000049380000}"/>
    <cellStyle name="Normal 2 5 26 2" xfId="30586" xr:uid="{00000000-0005-0000-0000-00004A380000}"/>
    <cellStyle name="Normal 2 5 26 2 2" xfId="52189" xr:uid="{00000000-0005-0000-0000-00004B380000}"/>
    <cellStyle name="Normal 2 5 26 3" xfId="24619" xr:uid="{00000000-0005-0000-0000-00004C380000}"/>
    <cellStyle name="Normal 2 5 26 3 2" xfId="46253" xr:uid="{00000000-0005-0000-0000-00004D380000}"/>
    <cellStyle name="Normal 2 5 26 4" xfId="40292" xr:uid="{00000000-0005-0000-0000-00004E380000}"/>
    <cellStyle name="Normal 2 5 27" xfId="24620" xr:uid="{00000000-0005-0000-0000-00004F380000}"/>
    <cellStyle name="Normal 2 5 27 2" xfId="46254" xr:uid="{00000000-0005-0000-0000-000050380000}"/>
    <cellStyle name="Normal 2 5 28" xfId="18653" xr:uid="{00000000-0005-0000-0000-000051380000}"/>
    <cellStyle name="Normal 2 5 28 2" xfId="40295" xr:uid="{00000000-0005-0000-0000-000052380000}"/>
    <cellStyle name="Normal 2 5 29" xfId="30588" xr:uid="{00000000-0005-0000-0000-000053380000}"/>
    <cellStyle name="Normal 2 5 29 2" xfId="52191"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79" xr:uid="{00000000-0005-0000-0000-000059380000}"/>
    <cellStyle name="Normal 2 5 3 2 2 2 2 2" xfId="51185" xr:uid="{00000000-0005-0000-0000-00005A380000}"/>
    <cellStyle name="Normal 2 5 3 2 2 2 3" xfId="23612" xr:uid="{00000000-0005-0000-0000-00005B380000}"/>
    <cellStyle name="Normal 2 5 3 2 2 2 3 2" xfId="45249" xr:uid="{00000000-0005-0000-0000-00005C380000}"/>
    <cellStyle name="Normal 2 5 3 2 2 2 4" xfId="39265" xr:uid="{00000000-0005-0000-0000-00005D380000}"/>
    <cellStyle name="Normal 2 5 3 2 2 3" xfId="26597" xr:uid="{00000000-0005-0000-0000-00005E380000}"/>
    <cellStyle name="Normal 2 5 3 2 2 3 2" xfId="48211" xr:uid="{00000000-0005-0000-0000-00005F380000}"/>
    <cellStyle name="Normal 2 5 3 2 2 4" xfId="20630" xr:uid="{00000000-0005-0000-0000-000060380000}"/>
    <cellStyle name="Normal 2 5 3 2 2 4 2" xfId="42272" xr:uid="{00000000-0005-0000-0000-000061380000}"/>
    <cellStyle name="Normal 2 5 3 2 2 5" xfId="36262" xr:uid="{00000000-0005-0000-0000-000062380000}"/>
    <cellStyle name="Normal 2 5 3 2 3" xfId="15500" xr:uid="{00000000-0005-0000-0000-000063380000}"/>
    <cellStyle name="Normal 2 5 3 2 3 2" xfId="18585" xr:uid="{00000000-0005-0000-0000-000064380000}"/>
    <cellStyle name="Normal 2 5 3 2 3 2 2" xfId="30551" xr:uid="{00000000-0005-0000-0000-000065380000}"/>
    <cellStyle name="Normal 2 5 3 2 3 2 2 2" xfId="52157" xr:uid="{00000000-0005-0000-0000-000066380000}"/>
    <cellStyle name="Normal 2 5 3 2 3 2 3" xfId="24584" xr:uid="{00000000-0005-0000-0000-000067380000}"/>
    <cellStyle name="Normal 2 5 3 2 3 2 3 2" xfId="46221" xr:uid="{00000000-0005-0000-0000-000068380000}"/>
    <cellStyle name="Normal 2 5 3 2 3 2 4" xfId="40239" xr:uid="{00000000-0005-0000-0000-000069380000}"/>
    <cellStyle name="Normal 2 5 3 2 3 3" xfId="27569" xr:uid="{00000000-0005-0000-0000-00006A380000}"/>
    <cellStyle name="Normal 2 5 3 2 3 3 2" xfId="49183" xr:uid="{00000000-0005-0000-0000-00006B380000}"/>
    <cellStyle name="Normal 2 5 3 2 3 4" xfId="21602" xr:uid="{00000000-0005-0000-0000-00006C380000}"/>
    <cellStyle name="Normal 2 5 3 2 3 4 2" xfId="43244" xr:uid="{00000000-0005-0000-0000-00006D380000}"/>
    <cellStyle name="Normal 2 5 3 2 3 5" xfId="37236" xr:uid="{00000000-0005-0000-0000-00006E380000}"/>
    <cellStyle name="Normal 2 5 3 2 4" xfId="16635" xr:uid="{00000000-0005-0000-0000-00006F380000}"/>
    <cellStyle name="Normal 2 5 3 2 4 2" xfId="28604" xr:uid="{00000000-0005-0000-0000-000070380000}"/>
    <cellStyle name="Normal 2 5 3 2 4 2 2" xfId="50210" xr:uid="{00000000-0005-0000-0000-000071380000}"/>
    <cellStyle name="Normal 2 5 3 2 4 3" xfId="22637" xr:uid="{00000000-0005-0000-0000-000072380000}"/>
    <cellStyle name="Normal 2 5 3 2 4 3 2" xfId="44274" xr:uid="{00000000-0005-0000-0000-000073380000}"/>
    <cellStyle name="Normal 2 5 3 2 4 4" xfId="38289" xr:uid="{00000000-0005-0000-0000-000074380000}"/>
    <cellStyle name="Normal 2 5 3 2 5" xfId="25622" xr:uid="{00000000-0005-0000-0000-000075380000}"/>
    <cellStyle name="Normal 2 5 3 2 5 2" xfId="47239" xr:uid="{00000000-0005-0000-0000-000076380000}"/>
    <cellStyle name="Normal 2 5 3 2 6" xfId="19655" xr:uid="{00000000-0005-0000-0000-000077380000}"/>
    <cellStyle name="Normal 2 5 3 2 6 2" xfId="41297" xr:uid="{00000000-0005-0000-0000-000078380000}"/>
    <cellStyle name="Normal 2 5 3 2 7" xfId="35288" xr:uid="{00000000-0005-0000-0000-000079380000}"/>
    <cellStyle name="Normal 2 5 3 3" xfId="15584" xr:uid="{00000000-0005-0000-0000-00007A380000}"/>
    <cellStyle name="Normal 2 5 30" xfId="30600" xr:uid="{00000000-0005-0000-0000-00007B380000}"/>
    <cellStyle name="Normal 2 5 31" xfId="30702"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3" xr:uid="{00000000-0005-0000-0000-000081380000}"/>
    <cellStyle name="Normal 2 5 4 2 2 2 2 2" xfId="51189" xr:uid="{00000000-0005-0000-0000-000082380000}"/>
    <cellStyle name="Normal 2 5 4 2 2 2 3" xfId="23616" xr:uid="{00000000-0005-0000-0000-000083380000}"/>
    <cellStyle name="Normal 2 5 4 2 2 2 3 2" xfId="45253" xr:uid="{00000000-0005-0000-0000-000084380000}"/>
    <cellStyle name="Normal 2 5 4 2 2 2 4" xfId="39269" xr:uid="{00000000-0005-0000-0000-000085380000}"/>
    <cellStyle name="Normal 2 5 4 2 2 3" xfId="26601" xr:uid="{00000000-0005-0000-0000-000086380000}"/>
    <cellStyle name="Normal 2 5 4 2 2 3 2" xfId="48215" xr:uid="{00000000-0005-0000-0000-000087380000}"/>
    <cellStyle name="Normal 2 5 4 2 2 4" xfId="20634" xr:uid="{00000000-0005-0000-0000-000088380000}"/>
    <cellStyle name="Normal 2 5 4 2 2 4 2" xfId="42276" xr:uid="{00000000-0005-0000-0000-000089380000}"/>
    <cellStyle name="Normal 2 5 4 2 2 5" xfId="36266" xr:uid="{00000000-0005-0000-0000-00008A380000}"/>
    <cellStyle name="Normal 2 5 4 2 3" xfId="15504" xr:uid="{00000000-0005-0000-0000-00008B380000}"/>
    <cellStyle name="Normal 2 5 4 2 3 2" xfId="18589" xr:uid="{00000000-0005-0000-0000-00008C380000}"/>
    <cellStyle name="Normal 2 5 4 2 3 2 2" xfId="30555" xr:uid="{00000000-0005-0000-0000-00008D380000}"/>
    <cellStyle name="Normal 2 5 4 2 3 2 2 2" xfId="52161" xr:uid="{00000000-0005-0000-0000-00008E380000}"/>
    <cellStyle name="Normal 2 5 4 2 3 2 3" xfId="24588" xr:uid="{00000000-0005-0000-0000-00008F380000}"/>
    <cellStyle name="Normal 2 5 4 2 3 2 3 2" xfId="46225" xr:uid="{00000000-0005-0000-0000-000090380000}"/>
    <cellStyle name="Normal 2 5 4 2 3 2 4" xfId="40243" xr:uid="{00000000-0005-0000-0000-000091380000}"/>
    <cellStyle name="Normal 2 5 4 2 3 3" xfId="27573" xr:uid="{00000000-0005-0000-0000-000092380000}"/>
    <cellStyle name="Normal 2 5 4 2 3 3 2" xfId="49187" xr:uid="{00000000-0005-0000-0000-000093380000}"/>
    <cellStyle name="Normal 2 5 4 2 3 4" xfId="21606" xr:uid="{00000000-0005-0000-0000-000094380000}"/>
    <cellStyle name="Normal 2 5 4 2 3 4 2" xfId="43248" xr:uid="{00000000-0005-0000-0000-000095380000}"/>
    <cellStyle name="Normal 2 5 4 2 3 5" xfId="37240" xr:uid="{00000000-0005-0000-0000-000096380000}"/>
    <cellStyle name="Normal 2 5 4 2 4" xfId="16642" xr:uid="{00000000-0005-0000-0000-000097380000}"/>
    <cellStyle name="Normal 2 5 4 2 4 2" xfId="28611" xr:uid="{00000000-0005-0000-0000-000098380000}"/>
    <cellStyle name="Normal 2 5 4 2 4 2 2" xfId="50217" xr:uid="{00000000-0005-0000-0000-000099380000}"/>
    <cellStyle name="Normal 2 5 4 2 4 3" xfId="22644" xr:uid="{00000000-0005-0000-0000-00009A380000}"/>
    <cellStyle name="Normal 2 5 4 2 4 3 2" xfId="44281" xr:uid="{00000000-0005-0000-0000-00009B380000}"/>
    <cellStyle name="Normal 2 5 4 2 4 4" xfId="38296" xr:uid="{00000000-0005-0000-0000-00009C380000}"/>
    <cellStyle name="Normal 2 5 4 2 5" xfId="25629" xr:uid="{00000000-0005-0000-0000-00009D380000}"/>
    <cellStyle name="Normal 2 5 4 2 5 2" xfId="47243" xr:uid="{00000000-0005-0000-0000-00009E380000}"/>
    <cellStyle name="Normal 2 5 4 2 6" xfId="19662" xr:uid="{00000000-0005-0000-0000-00009F380000}"/>
    <cellStyle name="Normal 2 5 4 2 6 2" xfId="41304" xr:uid="{00000000-0005-0000-0000-0000A0380000}"/>
    <cellStyle name="Normal 2 5 4 2 7" xfId="35292"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5"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8" xr:uid="{00000000-0005-0000-0000-0000B63E0000}"/>
    <cellStyle name="Normal 41 10 10 2 2 2" xfId="50224" xr:uid="{00000000-0005-0000-0000-0000B73E0000}"/>
    <cellStyle name="Normal 41 10 10 2 3" xfId="22651" xr:uid="{00000000-0005-0000-0000-0000B83E0000}"/>
    <cellStyle name="Normal 41 10 10 2 3 2" xfId="44288" xr:uid="{00000000-0005-0000-0000-0000B93E0000}"/>
    <cellStyle name="Normal 41 10 10 2 4" xfId="38303" xr:uid="{00000000-0005-0000-0000-0000BA3E0000}"/>
    <cellStyle name="Normal 41 10 10 3" xfId="25636" xr:uid="{00000000-0005-0000-0000-0000BB3E0000}"/>
    <cellStyle name="Normal 41 10 10 3 2" xfId="47250" xr:uid="{00000000-0005-0000-0000-0000BC3E0000}"/>
    <cellStyle name="Normal 41 10 10 4" xfId="19669" xr:uid="{00000000-0005-0000-0000-0000BD3E0000}"/>
    <cellStyle name="Normal 41 10 10 4 2" xfId="41311" xr:uid="{00000000-0005-0000-0000-0000BE3E0000}"/>
    <cellStyle name="Normal 41 10 10 5" xfId="35299" xr:uid="{00000000-0005-0000-0000-0000BF3E0000}"/>
    <cellStyle name="Normal 41 10 11" xfId="14538" xr:uid="{00000000-0005-0000-0000-0000C03E0000}"/>
    <cellStyle name="Normal 41 10 11 2" xfId="17623" xr:uid="{00000000-0005-0000-0000-0000C13E0000}"/>
    <cellStyle name="Normal 41 10 11 2 2" xfId="29590" xr:uid="{00000000-0005-0000-0000-0000C23E0000}"/>
    <cellStyle name="Normal 41 10 11 2 2 2" xfId="51196" xr:uid="{00000000-0005-0000-0000-0000C33E0000}"/>
    <cellStyle name="Normal 41 10 11 2 3" xfId="23623" xr:uid="{00000000-0005-0000-0000-0000C43E0000}"/>
    <cellStyle name="Normal 41 10 11 2 3 2" xfId="45260" xr:uid="{00000000-0005-0000-0000-0000C53E0000}"/>
    <cellStyle name="Normal 41 10 11 2 4" xfId="39277" xr:uid="{00000000-0005-0000-0000-0000C63E0000}"/>
    <cellStyle name="Normal 41 10 11 3" xfId="26608" xr:uid="{00000000-0005-0000-0000-0000C73E0000}"/>
    <cellStyle name="Normal 41 10 11 3 2" xfId="48222" xr:uid="{00000000-0005-0000-0000-0000C83E0000}"/>
    <cellStyle name="Normal 41 10 11 4" xfId="20641" xr:uid="{00000000-0005-0000-0000-0000C93E0000}"/>
    <cellStyle name="Normal 41 10 11 4 2" xfId="42283" xr:uid="{00000000-0005-0000-0000-0000CA3E0000}"/>
    <cellStyle name="Normal 41 10 11 5" xfId="36274" xr:uid="{00000000-0005-0000-0000-0000CB3E0000}"/>
    <cellStyle name="Normal 41 10 12" xfId="15651" xr:uid="{00000000-0005-0000-0000-0000CC3E0000}"/>
    <cellStyle name="Normal 41 10 12 2" xfId="27622" xr:uid="{00000000-0005-0000-0000-0000CD3E0000}"/>
    <cellStyle name="Normal 41 10 12 2 2" xfId="49228" xr:uid="{00000000-0005-0000-0000-0000CE3E0000}"/>
    <cellStyle name="Normal 41 10 12 3" xfId="21655" xr:uid="{00000000-0005-0000-0000-0000CF3E0000}"/>
    <cellStyle name="Normal 41 10 12 3 2" xfId="43292" xr:uid="{00000000-0005-0000-0000-0000D03E0000}"/>
    <cellStyle name="Normal 41 10 12 4" xfId="37305" xr:uid="{00000000-0005-0000-0000-0000D13E0000}"/>
    <cellStyle name="Normal 41 10 13" xfId="24637" xr:uid="{00000000-0005-0000-0000-0000D23E0000}"/>
    <cellStyle name="Normal 41 10 13 2" xfId="46257" xr:uid="{00000000-0005-0000-0000-0000D33E0000}"/>
    <cellStyle name="Normal 41 10 14" xfId="18670" xr:uid="{00000000-0005-0000-0000-0000D43E0000}"/>
    <cellStyle name="Normal 41 10 14 2" xfId="40312" xr:uid="{00000000-0005-0000-0000-0000D53E0000}"/>
    <cellStyle name="Normal 41 10 15" xfId="31235"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7" xr:uid="{00000000-0005-0000-0000-0000DB3E0000}"/>
    <cellStyle name="Normal 41 10 2 2 2 2 2 2" xfId="50633" xr:uid="{00000000-0005-0000-0000-0000DC3E0000}"/>
    <cellStyle name="Normal 41 10 2 2 2 2 3" xfId="23060" xr:uid="{00000000-0005-0000-0000-0000DD3E0000}"/>
    <cellStyle name="Normal 41 10 2 2 2 2 3 2" xfId="44697" xr:uid="{00000000-0005-0000-0000-0000DE3E0000}"/>
    <cellStyle name="Normal 41 10 2 2 2 2 4" xfId="38713" xr:uid="{00000000-0005-0000-0000-0000DF3E0000}"/>
    <cellStyle name="Normal 41 10 2 2 2 3" xfId="26045" xr:uid="{00000000-0005-0000-0000-0000E03E0000}"/>
    <cellStyle name="Normal 41 10 2 2 2 3 2" xfId="47659" xr:uid="{00000000-0005-0000-0000-0000E13E0000}"/>
    <cellStyle name="Normal 41 10 2 2 2 4" xfId="20078" xr:uid="{00000000-0005-0000-0000-0000E23E0000}"/>
    <cellStyle name="Normal 41 10 2 2 2 4 2" xfId="41720" xr:uid="{00000000-0005-0000-0000-0000E33E0000}"/>
    <cellStyle name="Normal 41 10 2 2 2 5" xfId="35710" xr:uid="{00000000-0005-0000-0000-0000E43E0000}"/>
    <cellStyle name="Normal 41 10 2 2 3" xfId="14948" xr:uid="{00000000-0005-0000-0000-0000E53E0000}"/>
    <cellStyle name="Normal 41 10 2 2 3 2" xfId="18033" xr:uid="{00000000-0005-0000-0000-0000E63E0000}"/>
    <cellStyle name="Normal 41 10 2 2 3 2 2" xfId="29999" xr:uid="{00000000-0005-0000-0000-0000E73E0000}"/>
    <cellStyle name="Normal 41 10 2 2 3 2 2 2" xfId="51605" xr:uid="{00000000-0005-0000-0000-0000E83E0000}"/>
    <cellStyle name="Normal 41 10 2 2 3 2 3" xfId="24032" xr:uid="{00000000-0005-0000-0000-0000E93E0000}"/>
    <cellStyle name="Normal 41 10 2 2 3 2 3 2" xfId="45669" xr:uid="{00000000-0005-0000-0000-0000EA3E0000}"/>
    <cellStyle name="Normal 41 10 2 2 3 2 4" xfId="39687" xr:uid="{00000000-0005-0000-0000-0000EB3E0000}"/>
    <cellStyle name="Normal 41 10 2 2 3 3" xfId="27017" xr:uid="{00000000-0005-0000-0000-0000EC3E0000}"/>
    <cellStyle name="Normal 41 10 2 2 3 3 2" xfId="48631" xr:uid="{00000000-0005-0000-0000-0000ED3E0000}"/>
    <cellStyle name="Normal 41 10 2 2 3 4" xfId="21050" xr:uid="{00000000-0005-0000-0000-0000EE3E0000}"/>
    <cellStyle name="Normal 41 10 2 2 3 4 2" xfId="42692" xr:uid="{00000000-0005-0000-0000-0000EF3E0000}"/>
    <cellStyle name="Normal 41 10 2 2 3 5" xfId="36684" xr:uid="{00000000-0005-0000-0000-0000F03E0000}"/>
    <cellStyle name="Normal 41 10 2 2 4" xfId="16082" xr:uid="{00000000-0005-0000-0000-0000F13E0000}"/>
    <cellStyle name="Normal 41 10 2 2 4 2" xfId="28051" xr:uid="{00000000-0005-0000-0000-0000F23E0000}"/>
    <cellStyle name="Normal 41 10 2 2 4 2 2" xfId="49657" xr:uid="{00000000-0005-0000-0000-0000F33E0000}"/>
    <cellStyle name="Normal 41 10 2 2 4 3" xfId="22084" xr:uid="{00000000-0005-0000-0000-0000F43E0000}"/>
    <cellStyle name="Normal 41 10 2 2 4 3 2" xfId="43721" xr:uid="{00000000-0005-0000-0000-0000F53E0000}"/>
    <cellStyle name="Normal 41 10 2 2 4 4" xfId="37736" xr:uid="{00000000-0005-0000-0000-0000F63E0000}"/>
    <cellStyle name="Normal 41 10 2 2 5" xfId="25069" xr:uid="{00000000-0005-0000-0000-0000F73E0000}"/>
    <cellStyle name="Normal 41 10 2 2 5 2" xfId="46686" xr:uid="{00000000-0005-0000-0000-0000F83E0000}"/>
    <cellStyle name="Normal 41 10 2 2 6" xfId="19102" xr:uid="{00000000-0005-0000-0000-0000F93E0000}"/>
    <cellStyle name="Normal 41 10 2 2 6 2" xfId="40744" xr:uid="{00000000-0005-0000-0000-0000FA3E0000}"/>
    <cellStyle name="Normal 41 10 2 2 7" xfId="34730"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7" xr:uid="{00000000-0005-0000-0000-0000FF3E0000}"/>
    <cellStyle name="Normal 41 10 2 3 2 2 2 2" xfId="50953" xr:uid="{00000000-0005-0000-0000-0000003F0000}"/>
    <cellStyle name="Normal 41 10 2 3 2 2 3" xfId="23380" xr:uid="{00000000-0005-0000-0000-0000013F0000}"/>
    <cellStyle name="Normal 41 10 2 3 2 2 3 2" xfId="45017" xr:uid="{00000000-0005-0000-0000-0000023F0000}"/>
    <cellStyle name="Normal 41 10 2 3 2 2 4" xfId="39033" xr:uid="{00000000-0005-0000-0000-0000033F0000}"/>
    <cellStyle name="Normal 41 10 2 3 2 3" xfId="26365" xr:uid="{00000000-0005-0000-0000-0000043F0000}"/>
    <cellStyle name="Normal 41 10 2 3 2 3 2" xfId="47979" xr:uid="{00000000-0005-0000-0000-0000053F0000}"/>
    <cellStyle name="Normal 41 10 2 3 2 4" xfId="20398" xr:uid="{00000000-0005-0000-0000-0000063F0000}"/>
    <cellStyle name="Normal 41 10 2 3 2 4 2" xfId="42040" xr:uid="{00000000-0005-0000-0000-0000073F0000}"/>
    <cellStyle name="Normal 41 10 2 3 2 5" xfId="36030" xr:uid="{00000000-0005-0000-0000-0000083F0000}"/>
    <cellStyle name="Normal 41 10 2 3 3" xfId="15268" xr:uid="{00000000-0005-0000-0000-0000093F0000}"/>
    <cellStyle name="Normal 41 10 2 3 3 2" xfId="18353" xr:uid="{00000000-0005-0000-0000-00000A3F0000}"/>
    <cellStyle name="Normal 41 10 2 3 3 2 2" xfId="30319" xr:uid="{00000000-0005-0000-0000-00000B3F0000}"/>
    <cellStyle name="Normal 41 10 2 3 3 2 2 2" xfId="51925" xr:uid="{00000000-0005-0000-0000-00000C3F0000}"/>
    <cellStyle name="Normal 41 10 2 3 3 2 3" xfId="24352" xr:uid="{00000000-0005-0000-0000-00000D3F0000}"/>
    <cellStyle name="Normal 41 10 2 3 3 2 3 2" xfId="45989" xr:uid="{00000000-0005-0000-0000-00000E3F0000}"/>
    <cellStyle name="Normal 41 10 2 3 3 2 4" xfId="40007" xr:uid="{00000000-0005-0000-0000-00000F3F0000}"/>
    <cellStyle name="Normal 41 10 2 3 3 3" xfId="27337" xr:uid="{00000000-0005-0000-0000-0000103F0000}"/>
    <cellStyle name="Normal 41 10 2 3 3 3 2" xfId="48951" xr:uid="{00000000-0005-0000-0000-0000113F0000}"/>
    <cellStyle name="Normal 41 10 2 3 3 4" xfId="21370" xr:uid="{00000000-0005-0000-0000-0000123F0000}"/>
    <cellStyle name="Normal 41 10 2 3 3 4 2" xfId="43012" xr:uid="{00000000-0005-0000-0000-0000133F0000}"/>
    <cellStyle name="Normal 41 10 2 3 3 5" xfId="37004" xr:uid="{00000000-0005-0000-0000-0000143F0000}"/>
    <cellStyle name="Normal 41 10 2 3 4" xfId="16402" xr:uid="{00000000-0005-0000-0000-0000153F0000}"/>
    <cellStyle name="Normal 41 10 2 3 4 2" xfId="28371" xr:uid="{00000000-0005-0000-0000-0000163F0000}"/>
    <cellStyle name="Normal 41 10 2 3 4 2 2" xfId="49977" xr:uid="{00000000-0005-0000-0000-0000173F0000}"/>
    <cellStyle name="Normal 41 10 2 3 4 3" xfId="22404" xr:uid="{00000000-0005-0000-0000-0000183F0000}"/>
    <cellStyle name="Normal 41 10 2 3 4 3 2" xfId="44041" xr:uid="{00000000-0005-0000-0000-0000193F0000}"/>
    <cellStyle name="Normal 41 10 2 3 4 4" xfId="38056" xr:uid="{00000000-0005-0000-0000-00001A3F0000}"/>
    <cellStyle name="Normal 41 10 2 3 5" xfId="25389" xr:uid="{00000000-0005-0000-0000-00001B3F0000}"/>
    <cellStyle name="Normal 41 10 2 3 5 2" xfId="47006" xr:uid="{00000000-0005-0000-0000-00001C3F0000}"/>
    <cellStyle name="Normal 41 10 2 3 6" xfId="19422" xr:uid="{00000000-0005-0000-0000-00001D3F0000}"/>
    <cellStyle name="Normal 41 10 2 3 6 2" xfId="41064" xr:uid="{00000000-0005-0000-0000-00001E3F0000}"/>
    <cellStyle name="Normal 41 10 2 3 7" xfId="35050" xr:uid="{00000000-0005-0000-0000-00001F3F0000}"/>
    <cellStyle name="Normal 41 10 2 4" xfId="13653" xr:uid="{00000000-0005-0000-0000-0000203F0000}"/>
    <cellStyle name="Normal 41 10 2 4 2" xfId="16739" xr:uid="{00000000-0005-0000-0000-0000213F0000}"/>
    <cellStyle name="Normal 41 10 2 4 2 2" xfId="28707" xr:uid="{00000000-0005-0000-0000-0000223F0000}"/>
    <cellStyle name="Normal 41 10 2 4 2 2 2" xfId="50313" xr:uid="{00000000-0005-0000-0000-0000233F0000}"/>
    <cellStyle name="Normal 41 10 2 4 2 3" xfId="22740" xr:uid="{00000000-0005-0000-0000-0000243F0000}"/>
    <cellStyle name="Normal 41 10 2 4 2 3 2" xfId="44377" xr:uid="{00000000-0005-0000-0000-0000253F0000}"/>
    <cellStyle name="Normal 41 10 2 4 2 4" xfId="38393" xr:uid="{00000000-0005-0000-0000-0000263F0000}"/>
    <cellStyle name="Normal 41 10 2 4 3" xfId="25725" xr:uid="{00000000-0005-0000-0000-0000273F0000}"/>
    <cellStyle name="Normal 41 10 2 4 3 2" xfId="47339" xr:uid="{00000000-0005-0000-0000-0000283F0000}"/>
    <cellStyle name="Normal 41 10 2 4 4" xfId="19758" xr:uid="{00000000-0005-0000-0000-0000293F0000}"/>
    <cellStyle name="Normal 41 10 2 4 4 2" xfId="41400" xr:uid="{00000000-0005-0000-0000-00002A3F0000}"/>
    <cellStyle name="Normal 41 10 2 4 5" xfId="35389" xr:uid="{00000000-0005-0000-0000-00002B3F0000}"/>
    <cellStyle name="Normal 41 10 2 5" xfId="14627" xr:uid="{00000000-0005-0000-0000-00002C3F0000}"/>
    <cellStyle name="Normal 41 10 2 5 2" xfId="17712" xr:uid="{00000000-0005-0000-0000-00002D3F0000}"/>
    <cellStyle name="Normal 41 10 2 5 2 2" xfId="29679" xr:uid="{00000000-0005-0000-0000-00002E3F0000}"/>
    <cellStyle name="Normal 41 10 2 5 2 2 2" xfId="51285" xr:uid="{00000000-0005-0000-0000-00002F3F0000}"/>
    <cellStyle name="Normal 41 10 2 5 2 3" xfId="23712" xr:uid="{00000000-0005-0000-0000-0000303F0000}"/>
    <cellStyle name="Normal 41 10 2 5 2 3 2" xfId="45349" xr:uid="{00000000-0005-0000-0000-0000313F0000}"/>
    <cellStyle name="Normal 41 10 2 5 2 4" xfId="39366" xr:uid="{00000000-0005-0000-0000-0000323F0000}"/>
    <cellStyle name="Normal 41 10 2 5 3" xfId="26697" xr:uid="{00000000-0005-0000-0000-0000333F0000}"/>
    <cellStyle name="Normal 41 10 2 5 3 2" xfId="48311" xr:uid="{00000000-0005-0000-0000-0000343F0000}"/>
    <cellStyle name="Normal 41 10 2 5 4" xfId="20730" xr:uid="{00000000-0005-0000-0000-0000353F0000}"/>
    <cellStyle name="Normal 41 10 2 5 4 2" xfId="42372" xr:uid="{00000000-0005-0000-0000-0000363F0000}"/>
    <cellStyle name="Normal 41 10 2 5 5" xfId="36363" xr:uid="{00000000-0005-0000-0000-0000373F0000}"/>
    <cellStyle name="Normal 41 10 2 6" xfId="15740" xr:uid="{00000000-0005-0000-0000-0000383F0000}"/>
    <cellStyle name="Normal 41 10 2 6 2" xfId="27711" xr:uid="{00000000-0005-0000-0000-0000393F0000}"/>
    <cellStyle name="Normal 41 10 2 6 2 2" xfId="49317" xr:uid="{00000000-0005-0000-0000-00003A3F0000}"/>
    <cellStyle name="Normal 41 10 2 6 3" xfId="21744" xr:uid="{00000000-0005-0000-0000-00003B3F0000}"/>
    <cellStyle name="Normal 41 10 2 6 3 2" xfId="43381" xr:uid="{00000000-0005-0000-0000-00003C3F0000}"/>
    <cellStyle name="Normal 41 10 2 6 4" xfId="37394" xr:uid="{00000000-0005-0000-0000-00003D3F0000}"/>
    <cellStyle name="Normal 41 10 2 7" xfId="24726" xr:uid="{00000000-0005-0000-0000-00003E3F0000}"/>
    <cellStyle name="Normal 41 10 2 7 2" xfId="46346" xr:uid="{00000000-0005-0000-0000-00003F3F0000}"/>
    <cellStyle name="Normal 41 10 2 8" xfId="18759" xr:uid="{00000000-0005-0000-0000-0000403F0000}"/>
    <cellStyle name="Normal 41 10 2 8 2" xfId="40401" xr:uid="{00000000-0005-0000-0000-0000413F0000}"/>
    <cellStyle name="Normal 41 10 2 9" xfId="31572"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3" xr:uid="{00000000-0005-0000-0000-0000473F0000}"/>
    <cellStyle name="Normal 41 10 3 2 2 2 2 2" xfId="50589" xr:uid="{00000000-0005-0000-0000-0000483F0000}"/>
    <cellStyle name="Normal 41 10 3 2 2 2 3" xfId="23016" xr:uid="{00000000-0005-0000-0000-0000493F0000}"/>
    <cellStyle name="Normal 41 10 3 2 2 2 3 2" xfId="44653" xr:uid="{00000000-0005-0000-0000-00004A3F0000}"/>
    <cellStyle name="Normal 41 10 3 2 2 2 4" xfId="38669" xr:uid="{00000000-0005-0000-0000-00004B3F0000}"/>
    <cellStyle name="Normal 41 10 3 2 2 3" xfId="26001" xr:uid="{00000000-0005-0000-0000-00004C3F0000}"/>
    <cellStyle name="Normal 41 10 3 2 2 3 2" xfId="47615" xr:uid="{00000000-0005-0000-0000-00004D3F0000}"/>
    <cellStyle name="Normal 41 10 3 2 2 4" xfId="20034" xr:uid="{00000000-0005-0000-0000-00004E3F0000}"/>
    <cellStyle name="Normal 41 10 3 2 2 4 2" xfId="41676" xr:uid="{00000000-0005-0000-0000-00004F3F0000}"/>
    <cellStyle name="Normal 41 10 3 2 2 5" xfId="35666" xr:uid="{00000000-0005-0000-0000-0000503F0000}"/>
    <cellStyle name="Normal 41 10 3 2 3" xfId="14904" xr:uid="{00000000-0005-0000-0000-0000513F0000}"/>
    <cellStyle name="Normal 41 10 3 2 3 2" xfId="17989" xr:uid="{00000000-0005-0000-0000-0000523F0000}"/>
    <cellStyle name="Normal 41 10 3 2 3 2 2" xfId="29955" xr:uid="{00000000-0005-0000-0000-0000533F0000}"/>
    <cellStyle name="Normal 41 10 3 2 3 2 2 2" xfId="51561" xr:uid="{00000000-0005-0000-0000-0000543F0000}"/>
    <cellStyle name="Normal 41 10 3 2 3 2 3" xfId="23988" xr:uid="{00000000-0005-0000-0000-0000553F0000}"/>
    <cellStyle name="Normal 41 10 3 2 3 2 3 2" xfId="45625" xr:uid="{00000000-0005-0000-0000-0000563F0000}"/>
    <cellStyle name="Normal 41 10 3 2 3 2 4" xfId="39643" xr:uid="{00000000-0005-0000-0000-0000573F0000}"/>
    <cellStyle name="Normal 41 10 3 2 3 3" xfId="26973" xr:uid="{00000000-0005-0000-0000-0000583F0000}"/>
    <cellStyle name="Normal 41 10 3 2 3 3 2" xfId="48587" xr:uid="{00000000-0005-0000-0000-0000593F0000}"/>
    <cellStyle name="Normal 41 10 3 2 3 4" xfId="21006" xr:uid="{00000000-0005-0000-0000-00005A3F0000}"/>
    <cellStyle name="Normal 41 10 3 2 3 4 2" xfId="42648" xr:uid="{00000000-0005-0000-0000-00005B3F0000}"/>
    <cellStyle name="Normal 41 10 3 2 3 5" xfId="36640" xr:uid="{00000000-0005-0000-0000-00005C3F0000}"/>
    <cellStyle name="Normal 41 10 3 2 4" xfId="16038" xr:uid="{00000000-0005-0000-0000-00005D3F0000}"/>
    <cellStyle name="Normal 41 10 3 2 4 2" xfId="28007" xr:uid="{00000000-0005-0000-0000-00005E3F0000}"/>
    <cellStyle name="Normal 41 10 3 2 4 2 2" xfId="49613" xr:uid="{00000000-0005-0000-0000-00005F3F0000}"/>
    <cellStyle name="Normal 41 10 3 2 4 3" xfId="22040" xr:uid="{00000000-0005-0000-0000-0000603F0000}"/>
    <cellStyle name="Normal 41 10 3 2 4 3 2" xfId="43677" xr:uid="{00000000-0005-0000-0000-0000613F0000}"/>
    <cellStyle name="Normal 41 10 3 2 4 4" xfId="37692" xr:uid="{00000000-0005-0000-0000-0000623F0000}"/>
    <cellStyle name="Normal 41 10 3 2 5" xfId="25025" xr:uid="{00000000-0005-0000-0000-0000633F0000}"/>
    <cellStyle name="Normal 41 10 3 2 5 2" xfId="46642" xr:uid="{00000000-0005-0000-0000-0000643F0000}"/>
    <cellStyle name="Normal 41 10 3 2 6" xfId="19058" xr:uid="{00000000-0005-0000-0000-0000653F0000}"/>
    <cellStyle name="Normal 41 10 3 2 6 2" xfId="40700" xr:uid="{00000000-0005-0000-0000-0000663F0000}"/>
    <cellStyle name="Normal 41 10 3 2 7" xfId="34686"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3" xr:uid="{00000000-0005-0000-0000-00006B3F0000}"/>
    <cellStyle name="Normal 41 10 3 3 2 2 2 2" xfId="50909" xr:uid="{00000000-0005-0000-0000-00006C3F0000}"/>
    <cellStyle name="Normal 41 10 3 3 2 2 3" xfId="23336" xr:uid="{00000000-0005-0000-0000-00006D3F0000}"/>
    <cellStyle name="Normal 41 10 3 3 2 2 3 2" xfId="44973" xr:uid="{00000000-0005-0000-0000-00006E3F0000}"/>
    <cellStyle name="Normal 41 10 3 3 2 2 4" xfId="38989" xr:uid="{00000000-0005-0000-0000-00006F3F0000}"/>
    <cellStyle name="Normal 41 10 3 3 2 3" xfId="26321" xr:uid="{00000000-0005-0000-0000-0000703F0000}"/>
    <cellStyle name="Normal 41 10 3 3 2 3 2" xfId="47935" xr:uid="{00000000-0005-0000-0000-0000713F0000}"/>
    <cellStyle name="Normal 41 10 3 3 2 4" xfId="20354" xr:uid="{00000000-0005-0000-0000-0000723F0000}"/>
    <cellStyle name="Normal 41 10 3 3 2 4 2" xfId="41996" xr:uid="{00000000-0005-0000-0000-0000733F0000}"/>
    <cellStyle name="Normal 41 10 3 3 2 5" xfId="35986" xr:uid="{00000000-0005-0000-0000-0000743F0000}"/>
    <cellStyle name="Normal 41 10 3 3 3" xfId="15224" xr:uid="{00000000-0005-0000-0000-0000753F0000}"/>
    <cellStyle name="Normal 41 10 3 3 3 2" xfId="18309" xr:uid="{00000000-0005-0000-0000-0000763F0000}"/>
    <cellStyle name="Normal 41 10 3 3 3 2 2" xfId="30275" xr:uid="{00000000-0005-0000-0000-0000773F0000}"/>
    <cellStyle name="Normal 41 10 3 3 3 2 2 2" xfId="51881" xr:uid="{00000000-0005-0000-0000-0000783F0000}"/>
    <cellStyle name="Normal 41 10 3 3 3 2 3" xfId="24308" xr:uid="{00000000-0005-0000-0000-0000793F0000}"/>
    <cellStyle name="Normal 41 10 3 3 3 2 3 2" xfId="45945" xr:uid="{00000000-0005-0000-0000-00007A3F0000}"/>
    <cellStyle name="Normal 41 10 3 3 3 2 4" xfId="39963" xr:uid="{00000000-0005-0000-0000-00007B3F0000}"/>
    <cellStyle name="Normal 41 10 3 3 3 3" xfId="27293" xr:uid="{00000000-0005-0000-0000-00007C3F0000}"/>
    <cellStyle name="Normal 41 10 3 3 3 3 2" xfId="48907" xr:uid="{00000000-0005-0000-0000-00007D3F0000}"/>
    <cellStyle name="Normal 41 10 3 3 3 4" xfId="21326" xr:uid="{00000000-0005-0000-0000-00007E3F0000}"/>
    <cellStyle name="Normal 41 10 3 3 3 4 2" xfId="42968" xr:uid="{00000000-0005-0000-0000-00007F3F0000}"/>
    <cellStyle name="Normal 41 10 3 3 3 5" xfId="36960" xr:uid="{00000000-0005-0000-0000-0000803F0000}"/>
    <cellStyle name="Normal 41 10 3 3 4" xfId="16358" xr:uid="{00000000-0005-0000-0000-0000813F0000}"/>
    <cellStyle name="Normal 41 10 3 3 4 2" xfId="28327" xr:uid="{00000000-0005-0000-0000-0000823F0000}"/>
    <cellStyle name="Normal 41 10 3 3 4 2 2" xfId="49933" xr:uid="{00000000-0005-0000-0000-0000833F0000}"/>
    <cellStyle name="Normal 41 10 3 3 4 3" xfId="22360" xr:uid="{00000000-0005-0000-0000-0000843F0000}"/>
    <cellStyle name="Normal 41 10 3 3 4 3 2" xfId="43997" xr:uid="{00000000-0005-0000-0000-0000853F0000}"/>
    <cellStyle name="Normal 41 10 3 3 4 4" xfId="38012" xr:uid="{00000000-0005-0000-0000-0000863F0000}"/>
    <cellStyle name="Normal 41 10 3 3 5" xfId="25345" xr:uid="{00000000-0005-0000-0000-0000873F0000}"/>
    <cellStyle name="Normal 41 10 3 3 5 2" xfId="46962" xr:uid="{00000000-0005-0000-0000-0000883F0000}"/>
    <cellStyle name="Normal 41 10 3 3 6" xfId="19378" xr:uid="{00000000-0005-0000-0000-0000893F0000}"/>
    <cellStyle name="Normal 41 10 3 3 6 2" xfId="41020" xr:uid="{00000000-0005-0000-0000-00008A3F0000}"/>
    <cellStyle name="Normal 41 10 3 3 7" xfId="35006" xr:uid="{00000000-0005-0000-0000-00008B3F0000}"/>
    <cellStyle name="Normal 41 10 3 4" xfId="13609" xr:uid="{00000000-0005-0000-0000-00008C3F0000}"/>
    <cellStyle name="Normal 41 10 3 4 2" xfId="16695" xr:uid="{00000000-0005-0000-0000-00008D3F0000}"/>
    <cellStyle name="Normal 41 10 3 4 2 2" xfId="28663" xr:uid="{00000000-0005-0000-0000-00008E3F0000}"/>
    <cellStyle name="Normal 41 10 3 4 2 2 2" xfId="50269" xr:uid="{00000000-0005-0000-0000-00008F3F0000}"/>
    <cellStyle name="Normal 41 10 3 4 2 3" xfId="22696" xr:uid="{00000000-0005-0000-0000-0000903F0000}"/>
    <cellStyle name="Normal 41 10 3 4 2 3 2" xfId="44333" xr:uid="{00000000-0005-0000-0000-0000913F0000}"/>
    <cellStyle name="Normal 41 10 3 4 2 4" xfId="38349" xr:uid="{00000000-0005-0000-0000-0000923F0000}"/>
    <cellStyle name="Normal 41 10 3 4 3" xfId="25681" xr:uid="{00000000-0005-0000-0000-0000933F0000}"/>
    <cellStyle name="Normal 41 10 3 4 3 2" xfId="47295" xr:uid="{00000000-0005-0000-0000-0000943F0000}"/>
    <cellStyle name="Normal 41 10 3 4 4" xfId="19714" xr:uid="{00000000-0005-0000-0000-0000953F0000}"/>
    <cellStyle name="Normal 41 10 3 4 4 2" xfId="41356" xr:uid="{00000000-0005-0000-0000-0000963F0000}"/>
    <cellStyle name="Normal 41 10 3 4 5" xfId="35345" xr:uid="{00000000-0005-0000-0000-0000973F0000}"/>
    <cellStyle name="Normal 41 10 3 5" xfId="14583" xr:uid="{00000000-0005-0000-0000-0000983F0000}"/>
    <cellStyle name="Normal 41 10 3 5 2" xfId="17668" xr:uid="{00000000-0005-0000-0000-0000993F0000}"/>
    <cellStyle name="Normal 41 10 3 5 2 2" xfId="29635" xr:uid="{00000000-0005-0000-0000-00009A3F0000}"/>
    <cellStyle name="Normal 41 10 3 5 2 2 2" xfId="51241" xr:uid="{00000000-0005-0000-0000-00009B3F0000}"/>
    <cellStyle name="Normal 41 10 3 5 2 3" xfId="23668" xr:uid="{00000000-0005-0000-0000-00009C3F0000}"/>
    <cellStyle name="Normal 41 10 3 5 2 3 2" xfId="45305" xr:uid="{00000000-0005-0000-0000-00009D3F0000}"/>
    <cellStyle name="Normal 41 10 3 5 2 4" xfId="39322" xr:uid="{00000000-0005-0000-0000-00009E3F0000}"/>
    <cellStyle name="Normal 41 10 3 5 3" xfId="26653" xr:uid="{00000000-0005-0000-0000-00009F3F0000}"/>
    <cellStyle name="Normal 41 10 3 5 3 2" xfId="48267" xr:uid="{00000000-0005-0000-0000-0000A03F0000}"/>
    <cellStyle name="Normal 41 10 3 5 4" xfId="20686" xr:uid="{00000000-0005-0000-0000-0000A13F0000}"/>
    <cellStyle name="Normal 41 10 3 5 4 2" xfId="42328" xr:uid="{00000000-0005-0000-0000-0000A23F0000}"/>
    <cellStyle name="Normal 41 10 3 5 5" xfId="36319" xr:uid="{00000000-0005-0000-0000-0000A33F0000}"/>
    <cellStyle name="Normal 41 10 3 6" xfId="15696" xr:uid="{00000000-0005-0000-0000-0000A43F0000}"/>
    <cellStyle name="Normal 41 10 3 6 2" xfId="27667" xr:uid="{00000000-0005-0000-0000-0000A53F0000}"/>
    <cellStyle name="Normal 41 10 3 6 2 2" xfId="49273" xr:uid="{00000000-0005-0000-0000-0000A63F0000}"/>
    <cellStyle name="Normal 41 10 3 6 3" xfId="21700" xr:uid="{00000000-0005-0000-0000-0000A73F0000}"/>
    <cellStyle name="Normal 41 10 3 6 3 2" xfId="43337" xr:uid="{00000000-0005-0000-0000-0000A83F0000}"/>
    <cellStyle name="Normal 41 10 3 6 4" xfId="37350" xr:uid="{00000000-0005-0000-0000-0000A93F0000}"/>
    <cellStyle name="Normal 41 10 3 7" xfId="24682" xr:uid="{00000000-0005-0000-0000-0000AA3F0000}"/>
    <cellStyle name="Normal 41 10 3 7 2" xfId="46302" xr:uid="{00000000-0005-0000-0000-0000AB3F0000}"/>
    <cellStyle name="Normal 41 10 3 8" xfId="18715" xr:uid="{00000000-0005-0000-0000-0000AC3F0000}"/>
    <cellStyle name="Normal 41 10 3 8 2" xfId="40357" xr:uid="{00000000-0005-0000-0000-0000AD3F0000}"/>
    <cellStyle name="Normal 41 10 3 9" xfId="31415"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69" xr:uid="{00000000-0005-0000-0000-0000B33F0000}"/>
    <cellStyle name="Normal 41 10 4 2 2 2 2 2" xfId="50675" xr:uid="{00000000-0005-0000-0000-0000B43F0000}"/>
    <cellStyle name="Normal 41 10 4 2 2 2 3" xfId="23102" xr:uid="{00000000-0005-0000-0000-0000B53F0000}"/>
    <cellStyle name="Normal 41 10 4 2 2 2 3 2" xfId="44739" xr:uid="{00000000-0005-0000-0000-0000B63F0000}"/>
    <cellStyle name="Normal 41 10 4 2 2 2 4" xfId="38755" xr:uid="{00000000-0005-0000-0000-0000B73F0000}"/>
    <cellStyle name="Normal 41 10 4 2 2 3" xfId="26087" xr:uid="{00000000-0005-0000-0000-0000B83F0000}"/>
    <cellStyle name="Normal 41 10 4 2 2 3 2" xfId="47701" xr:uid="{00000000-0005-0000-0000-0000B93F0000}"/>
    <cellStyle name="Normal 41 10 4 2 2 4" xfId="20120" xr:uid="{00000000-0005-0000-0000-0000BA3F0000}"/>
    <cellStyle name="Normal 41 10 4 2 2 4 2" xfId="41762" xr:uid="{00000000-0005-0000-0000-0000BB3F0000}"/>
    <cellStyle name="Normal 41 10 4 2 2 5" xfId="35752" xr:uid="{00000000-0005-0000-0000-0000BC3F0000}"/>
    <cellStyle name="Normal 41 10 4 2 3" xfId="14990" xr:uid="{00000000-0005-0000-0000-0000BD3F0000}"/>
    <cellStyle name="Normal 41 10 4 2 3 2" xfId="18075" xr:uid="{00000000-0005-0000-0000-0000BE3F0000}"/>
    <cellStyle name="Normal 41 10 4 2 3 2 2" xfId="30041" xr:uid="{00000000-0005-0000-0000-0000BF3F0000}"/>
    <cellStyle name="Normal 41 10 4 2 3 2 2 2" xfId="51647" xr:uid="{00000000-0005-0000-0000-0000C03F0000}"/>
    <cellStyle name="Normal 41 10 4 2 3 2 3" xfId="24074" xr:uid="{00000000-0005-0000-0000-0000C13F0000}"/>
    <cellStyle name="Normal 41 10 4 2 3 2 3 2" xfId="45711" xr:uid="{00000000-0005-0000-0000-0000C23F0000}"/>
    <cellStyle name="Normal 41 10 4 2 3 2 4" xfId="39729" xr:uid="{00000000-0005-0000-0000-0000C33F0000}"/>
    <cellStyle name="Normal 41 10 4 2 3 3" xfId="27059" xr:uid="{00000000-0005-0000-0000-0000C43F0000}"/>
    <cellStyle name="Normal 41 10 4 2 3 3 2" xfId="48673" xr:uid="{00000000-0005-0000-0000-0000C53F0000}"/>
    <cellStyle name="Normal 41 10 4 2 3 4" xfId="21092" xr:uid="{00000000-0005-0000-0000-0000C63F0000}"/>
    <cellStyle name="Normal 41 10 4 2 3 4 2" xfId="42734" xr:uid="{00000000-0005-0000-0000-0000C73F0000}"/>
    <cellStyle name="Normal 41 10 4 2 3 5" xfId="36726" xr:uid="{00000000-0005-0000-0000-0000C83F0000}"/>
    <cellStyle name="Normal 41 10 4 2 4" xfId="16124" xr:uid="{00000000-0005-0000-0000-0000C93F0000}"/>
    <cellStyle name="Normal 41 10 4 2 4 2" xfId="28093" xr:uid="{00000000-0005-0000-0000-0000CA3F0000}"/>
    <cellStyle name="Normal 41 10 4 2 4 2 2" xfId="49699" xr:uid="{00000000-0005-0000-0000-0000CB3F0000}"/>
    <cellStyle name="Normal 41 10 4 2 4 3" xfId="22126" xr:uid="{00000000-0005-0000-0000-0000CC3F0000}"/>
    <cellStyle name="Normal 41 10 4 2 4 3 2" xfId="43763" xr:uid="{00000000-0005-0000-0000-0000CD3F0000}"/>
    <cellStyle name="Normal 41 10 4 2 4 4" xfId="37778" xr:uid="{00000000-0005-0000-0000-0000CE3F0000}"/>
    <cellStyle name="Normal 41 10 4 2 5" xfId="25111" xr:uid="{00000000-0005-0000-0000-0000CF3F0000}"/>
    <cellStyle name="Normal 41 10 4 2 5 2" xfId="46728" xr:uid="{00000000-0005-0000-0000-0000D03F0000}"/>
    <cellStyle name="Normal 41 10 4 2 6" xfId="19144" xr:uid="{00000000-0005-0000-0000-0000D13F0000}"/>
    <cellStyle name="Normal 41 10 4 2 6 2" xfId="40786" xr:uid="{00000000-0005-0000-0000-0000D23F0000}"/>
    <cellStyle name="Normal 41 10 4 2 7" xfId="34772"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89" xr:uid="{00000000-0005-0000-0000-0000D73F0000}"/>
    <cellStyle name="Normal 41 10 4 3 2 2 2 2" xfId="50995" xr:uid="{00000000-0005-0000-0000-0000D83F0000}"/>
    <cellStyle name="Normal 41 10 4 3 2 2 3" xfId="23422" xr:uid="{00000000-0005-0000-0000-0000D93F0000}"/>
    <cellStyle name="Normal 41 10 4 3 2 2 3 2" xfId="45059" xr:uid="{00000000-0005-0000-0000-0000DA3F0000}"/>
    <cellStyle name="Normal 41 10 4 3 2 2 4" xfId="39075" xr:uid="{00000000-0005-0000-0000-0000DB3F0000}"/>
    <cellStyle name="Normal 41 10 4 3 2 3" xfId="26407" xr:uid="{00000000-0005-0000-0000-0000DC3F0000}"/>
    <cellStyle name="Normal 41 10 4 3 2 3 2" xfId="48021" xr:uid="{00000000-0005-0000-0000-0000DD3F0000}"/>
    <cellStyle name="Normal 41 10 4 3 2 4" xfId="20440" xr:uid="{00000000-0005-0000-0000-0000DE3F0000}"/>
    <cellStyle name="Normal 41 10 4 3 2 4 2" xfId="42082" xr:uid="{00000000-0005-0000-0000-0000DF3F0000}"/>
    <cellStyle name="Normal 41 10 4 3 2 5" xfId="36072" xr:uid="{00000000-0005-0000-0000-0000E03F0000}"/>
    <cellStyle name="Normal 41 10 4 3 3" xfId="15310" xr:uid="{00000000-0005-0000-0000-0000E13F0000}"/>
    <cellStyle name="Normal 41 10 4 3 3 2" xfId="18395" xr:uid="{00000000-0005-0000-0000-0000E23F0000}"/>
    <cellStyle name="Normal 41 10 4 3 3 2 2" xfId="30361" xr:uid="{00000000-0005-0000-0000-0000E33F0000}"/>
    <cellStyle name="Normal 41 10 4 3 3 2 2 2" xfId="51967" xr:uid="{00000000-0005-0000-0000-0000E43F0000}"/>
    <cellStyle name="Normal 41 10 4 3 3 2 3" xfId="24394" xr:uid="{00000000-0005-0000-0000-0000E53F0000}"/>
    <cellStyle name="Normal 41 10 4 3 3 2 3 2" xfId="46031" xr:uid="{00000000-0005-0000-0000-0000E63F0000}"/>
    <cellStyle name="Normal 41 10 4 3 3 2 4" xfId="40049" xr:uid="{00000000-0005-0000-0000-0000E73F0000}"/>
    <cellStyle name="Normal 41 10 4 3 3 3" xfId="27379" xr:uid="{00000000-0005-0000-0000-0000E83F0000}"/>
    <cellStyle name="Normal 41 10 4 3 3 3 2" xfId="48993" xr:uid="{00000000-0005-0000-0000-0000E93F0000}"/>
    <cellStyle name="Normal 41 10 4 3 3 4" xfId="21412" xr:uid="{00000000-0005-0000-0000-0000EA3F0000}"/>
    <cellStyle name="Normal 41 10 4 3 3 4 2" xfId="43054" xr:uid="{00000000-0005-0000-0000-0000EB3F0000}"/>
    <cellStyle name="Normal 41 10 4 3 3 5" xfId="37046" xr:uid="{00000000-0005-0000-0000-0000EC3F0000}"/>
    <cellStyle name="Normal 41 10 4 3 4" xfId="16444" xr:uid="{00000000-0005-0000-0000-0000ED3F0000}"/>
    <cellStyle name="Normal 41 10 4 3 4 2" xfId="28413" xr:uid="{00000000-0005-0000-0000-0000EE3F0000}"/>
    <cellStyle name="Normal 41 10 4 3 4 2 2" xfId="50019" xr:uid="{00000000-0005-0000-0000-0000EF3F0000}"/>
    <cellStyle name="Normal 41 10 4 3 4 3" xfId="22446" xr:uid="{00000000-0005-0000-0000-0000F03F0000}"/>
    <cellStyle name="Normal 41 10 4 3 4 3 2" xfId="44083" xr:uid="{00000000-0005-0000-0000-0000F13F0000}"/>
    <cellStyle name="Normal 41 10 4 3 4 4" xfId="38098" xr:uid="{00000000-0005-0000-0000-0000F23F0000}"/>
    <cellStyle name="Normal 41 10 4 3 5" xfId="25431" xr:uid="{00000000-0005-0000-0000-0000F33F0000}"/>
    <cellStyle name="Normal 41 10 4 3 5 2" xfId="47048" xr:uid="{00000000-0005-0000-0000-0000F43F0000}"/>
    <cellStyle name="Normal 41 10 4 3 6" xfId="19464" xr:uid="{00000000-0005-0000-0000-0000F53F0000}"/>
    <cellStyle name="Normal 41 10 4 3 6 2" xfId="41106" xr:uid="{00000000-0005-0000-0000-0000F63F0000}"/>
    <cellStyle name="Normal 41 10 4 3 7" xfId="35092" xr:uid="{00000000-0005-0000-0000-0000F73F0000}"/>
    <cellStyle name="Normal 41 10 4 4" xfId="13695" xr:uid="{00000000-0005-0000-0000-0000F83F0000}"/>
    <cellStyle name="Normal 41 10 4 4 2" xfId="16781" xr:uid="{00000000-0005-0000-0000-0000F93F0000}"/>
    <cellStyle name="Normal 41 10 4 4 2 2" xfId="28749" xr:uid="{00000000-0005-0000-0000-0000FA3F0000}"/>
    <cellStyle name="Normal 41 10 4 4 2 2 2" xfId="50355" xr:uid="{00000000-0005-0000-0000-0000FB3F0000}"/>
    <cellStyle name="Normal 41 10 4 4 2 3" xfId="22782" xr:uid="{00000000-0005-0000-0000-0000FC3F0000}"/>
    <cellStyle name="Normal 41 10 4 4 2 3 2" xfId="44419" xr:uid="{00000000-0005-0000-0000-0000FD3F0000}"/>
    <cellStyle name="Normal 41 10 4 4 2 4" xfId="38435" xr:uid="{00000000-0005-0000-0000-0000FE3F0000}"/>
    <cellStyle name="Normal 41 10 4 4 3" xfId="25767" xr:uid="{00000000-0005-0000-0000-0000FF3F0000}"/>
    <cellStyle name="Normal 41 10 4 4 3 2" xfId="47381" xr:uid="{00000000-0005-0000-0000-000000400000}"/>
    <cellStyle name="Normal 41 10 4 4 4" xfId="19800" xr:uid="{00000000-0005-0000-0000-000001400000}"/>
    <cellStyle name="Normal 41 10 4 4 4 2" xfId="41442" xr:uid="{00000000-0005-0000-0000-000002400000}"/>
    <cellStyle name="Normal 41 10 4 4 5" xfId="35431" xr:uid="{00000000-0005-0000-0000-000003400000}"/>
    <cellStyle name="Normal 41 10 4 5" xfId="14669" xr:uid="{00000000-0005-0000-0000-000004400000}"/>
    <cellStyle name="Normal 41 10 4 5 2" xfId="17754" xr:uid="{00000000-0005-0000-0000-000005400000}"/>
    <cellStyle name="Normal 41 10 4 5 2 2" xfId="29721" xr:uid="{00000000-0005-0000-0000-000006400000}"/>
    <cellStyle name="Normal 41 10 4 5 2 2 2" xfId="51327" xr:uid="{00000000-0005-0000-0000-000007400000}"/>
    <cellStyle name="Normal 41 10 4 5 2 3" xfId="23754" xr:uid="{00000000-0005-0000-0000-000008400000}"/>
    <cellStyle name="Normal 41 10 4 5 2 3 2" xfId="45391" xr:uid="{00000000-0005-0000-0000-000009400000}"/>
    <cellStyle name="Normal 41 10 4 5 2 4" xfId="39408" xr:uid="{00000000-0005-0000-0000-00000A400000}"/>
    <cellStyle name="Normal 41 10 4 5 3" xfId="26739" xr:uid="{00000000-0005-0000-0000-00000B400000}"/>
    <cellStyle name="Normal 41 10 4 5 3 2" xfId="48353" xr:uid="{00000000-0005-0000-0000-00000C400000}"/>
    <cellStyle name="Normal 41 10 4 5 4" xfId="20772" xr:uid="{00000000-0005-0000-0000-00000D400000}"/>
    <cellStyle name="Normal 41 10 4 5 4 2" xfId="42414" xr:uid="{00000000-0005-0000-0000-00000E400000}"/>
    <cellStyle name="Normal 41 10 4 5 5" xfId="36405" xr:uid="{00000000-0005-0000-0000-00000F400000}"/>
    <cellStyle name="Normal 41 10 4 6" xfId="15782" xr:uid="{00000000-0005-0000-0000-000010400000}"/>
    <cellStyle name="Normal 41 10 4 6 2" xfId="27753" xr:uid="{00000000-0005-0000-0000-000011400000}"/>
    <cellStyle name="Normal 41 10 4 6 2 2" xfId="49359" xr:uid="{00000000-0005-0000-0000-000012400000}"/>
    <cellStyle name="Normal 41 10 4 6 3" xfId="21786" xr:uid="{00000000-0005-0000-0000-000013400000}"/>
    <cellStyle name="Normal 41 10 4 6 3 2" xfId="43423" xr:uid="{00000000-0005-0000-0000-000014400000}"/>
    <cellStyle name="Normal 41 10 4 6 4" xfId="37436" xr:uid="{00000000-0005-0000-0000-000015400000}"/>
    <cellStyle name="Normal 41 10 4 7" xfId="24768" xr:uid="{00000000-0005-0000-0000-000016400000}"/>
    <cellStyle name="Normal 41 10 4 7 2" xfId="46388" xr:uid="{00000000-0005-0000-0000-000017400000}"/>
    <cellStyle name="Normal 41 10 4 8" xfId="18801" xr:uid="{00000000-0005-0000-0000-000018400000}"/>
    <cellStyle name="Normal 41 10 4 8 2" xfId="40443" xr:uid="{00000000-0005-0000-0000-000019400000}"/>
    <cellStyle name="Normal 41 10 4 9" xfId="31683"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3" xr:uid="{00000000-0005-0000-0000-00001F400000}"/>
    <cellStyle name="Normal 41 10 5 2 2 2 2 2" xfId="50759" xr:uid="{00000000-0005-0000-0000-000020400000}"/>
    <cellStyle name="Normal 41 10 5 2 2 2 3" xfId="23186" xr:uid="{00000000-0005-0000-0000-000021400000}"/>
    <cellStyle name="Normal 41 10 5 2 2 2 3 2" xfId="44823" xr:uid="{00000000-0005-0000-0000-000022400000}"/>
    <cellStyle name="Normal 41 10 5 2 2 2 4" xfId="38839" xr:uid="{00000000-0005-0000-0000-000023400000}"/>
    <cellStyle name="Normal 41 10 5 2 2 3" xfId="26171" xr:uid="{00000000-0005-0000-0000-000024400000}"/>
    <cellStyle name="Normal 41 10 5 2 2 3 2" xfId="47785" xr:uid="{00000000-0005-0000-0000-000025400000}"/>
    <cellStyle name="Normal 41 10 5 2 2 4" xfId="20204" xr:uid="{00000000-0005-0000-0000-000026400000}"/>
    <cellStyle name="Normal 41 10 5 2 2 4 2" xfId="41846" xr:uid="{00000000-0005-0000-0000-000027400000}"/>
    <cellStyle name="Normal 41 10 5 2 2 5" xfId="35836" xr:uid="{00000000-0005-0000-0000-000028400000}"/>
    <cellStyle name="Normal 41 10 5 2 3" xfId="15074" xr:uid="{00000000-0005-0000-0000-000029400000}"/>
    <cellStyle name="Normal 41 10 5 2 3 2" xfId="18159" xr:uid="{00000000-0005-0000-0000-00002A400000}"/>
    <cellStyle name="Normal 41 10 5 2 3 2 2" xfId="30125" xr:uid="{00000000-0005-0000-0000-00002B400000}"/>
    <cellStyle name="Normal 41 10 5 2 3 2 2 2" xfId="51731" xr:uid="{00000000-0005-0000-0000-00002C400000}"/>
    <cellStyle name="Normal 41 10 5 2 3 2 3" xfId="24158" xr:uid="{00000000-0005-0000-0000-00002D400000}"/>
    <cellStyle name="Normal 41 10 5 2 3 2 3 2" xfId="45795" xr:uid="{00000000-0005-0000-0000-00002E400000}"/>
    <cellStyle name="Normal 41 10 5 2 3 2 4" xfId="39813" xr:uid="{00000000-0005-0000-0000-00002F400000}"/>
    <cellStyle name="Normal 41 10 5 2 3 3" xfId="27143" xr:uid="{00000000-0005-0000-0000-000030400000}"/>
    <cellStyle name="Normal 41 10 5 2 3 3 2" xfId="48757" xr:uid="{00000000-0005-0000-0000-000031400000}"/>
    <cellStyle name="Normal 41 10 5 2 3 4" xfId="21176" xr:uid="{00000000-0005-0000-0000-000032400000}"/>
    <cellStyle name="Normal 41 10 5 2 3 4 2" xfId="42818" xr:uid="{00000000-0005-0000-0000-000033400000}"/>
    <cellStyle name="Normal 41 10 5 2 3 5" xfId="36810" xr:uid="{00000000-0005-0000-0000-000034400000}"/>
    <cellStyle name="Normal 41 10 5 2 4" xfId="16208" xr:uid="{00000000-0005-0000-0000-000035400000}"/>
    <cellStyle name="Normal 41 10 5 2 4 2" xfId="28177" xr:uid="{00000000-0005-0000-0000-000036400000}"/>
    <cellStyle name="Normal 41 10 5 2 4 2 2" xfId="49783" xr:uid="{00000000-0005-0000-0000-000037400000}"/>
    <cellStyle name="Normal 41 10 5 2 4 3" xfId="22210" xr:uid="{00000000-0005-0000-0000-000038400000}"/>
    <cellStyle name="Normal 41 10 5 2 4 3 2" xfId="43847" xr:uid="{00000000-0005-0000-0000-000039400000}"/>
    <cellStyle name="Normal 41 10 5 2 4 4" xfId="37862" xr:uid="{00000000-0005-0000-0000-00003A400000}"/>
    <cellStyle name="Normal 41 10 5 2 5" xfId="25195" xr:uid="{00000000-0005-0000-0000-00003B400000}"/>
    <cellStyle name="Normal 41 10 5 2 5 2" xfId="46812" xr:uid="{00000000-0005-0000-0000-00003C400000}"/>
    <cellStyle name="Normal 41 10 5 2 6" xfId="19228" xr:uid="{00000000-0005-0000-0000-00003D400000}"/>
    <cellStyle name="Normal 41 10 5 2 6 2" xfId="40870" xr:uid="{00000000-0005-0000-0000-00003E400000}"/>
    <cellStyle name="Normal 41 10 5 2 7" xfId="34856"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3" xr:uid="{00000000-0005-0000-0000-000043400000}"/>
    <cellStyle name="Normal 41 10 5 3 2 2 2 2" xfId="51079" xr:uid="{00000000-0005-0000-0000-000044400000}"/>
    <cellStyle name="Normal 41 10 5 3 2 2 3" xfId="23506" xr:uid="{00000000-0005-0000-0000-000045400000}"/>
    <cellStyle name="Normal 41 10 5 3 2 2 3 2" xfId="45143" xr:uid="{00000000-0005-0000-0000-000046400000}"/>
    <cellStyle name="Normal 41 10 5 3 2 2 4" xfId="39159" xr:uid="{00000000-0005-0000-0000-000047400000}"/>
    <cellStyle name="Normal 41 10 5 3 2 3" xfId="26491" xr:uid="{00000000-0005-0000-0000-000048400000}"/>
    <cellStyle name="Normal 41 10 5 3 2 3 2" xfId="48105" xr:uid="{00000000-0005-0000-0000-000049400000}"/>
    <cellStyle name="Normal 41 10 5 3 2 4" xfId="20524" xr:uid="{00000000-0005-0000-0000-00004A400000}"/>
    <cellStyle name="Normal 41 10 5 3 2 4 2" xfId="42166" xr:uid="{00000000-0005-0000-0000-00004B400000}"/>
    <cellStyle name="Normal 41 10 5 3 2 5" xfId="36156" xr:uid="{00000000-0005-0000-0000-00004C400000}"/>
    <cellStyle name="Normal 41 10 5 3 3" xfId="15394" xr:uid="{00000000-0005-0000-0000-00004D400000}"/>
    <cellStyle name="Normal 41 10 5 3 3 2" xfId="18479" xr:uid="{00000000-0005-0000-0000-00004E400000}"/>
    <cellStyle name="Normal 41 10 5 3 3 2 2" xfId="30445" xr:uid="{00000000-0005-0000-0000-00004F400000}"/>
    <cellStyle name="Normal 41 10 5 3 3 2 2 2" xfId="52051" xr:uid="{00000000-0005-0000-0000-000050400000}"/>
    <cellStyle name="Normal 41 10 5 3 3 2 3" xfId="24478" xr:uid="{00000000-0005-0000-0000-000051400000}"/>
    <cellStyle name="Normal 41 10 5 3 3 2 3 2" xfId="46115" xr:uid="{00000000-0005-0000-0000-000052400000}"/>
    <cellStyle name="Normal 41 10 5 3 3 2 4" xfId="40133" xr:uid="{00000000-0005-0000-0000-000053400000}"/>
    <cellStyle name="Normal 41 10 5 3 3 3" xfId="27463" xr:uid="{00000000-0005-0000-0000-000054400000}"/>
    <cellStyle name="Normal 41 10 5 3 3 3 2" xfId="49077" xr:uid="{00000000-0005-0000-0000-000055400000}"/>
    <cellStyle name="Normal 41 10 5 3 3 4" xfId="21496" xr:uid="{00000000-0005-0000-0000-000056400000}"/>
    <cellStyle name="Normal 41 10 5 3 3 4 2" xfId="43138" xr:uid="{00000000-0005-0000-0000-000057400000}"/>
    <cellStyle name="Normal 41 10 5 3 3 5" xfId="37130" xr:uid="{00000000-0005-0000-0000-000058400000}"/>
    <cellStyle name="Normal 41 10 5 3 4" xfId="16528" xr:uid="{00000000-0005-0000-0000-000059400000}"/>
    <cellStyle name="Normal 41 10 5 3 4 2" xfId="28497" xr:uid="{00000000-0005-0000-0000-00005A400000}"/>
    <cellStyle name="Normal 41 10 5 3 4 2 2" xfId="50103" xr:uid="{00000000-0005-0000-0000-00005B400000}"/>
    <cellStyle name="Normal 41 10 5 3 4 3" xfId="22530" xr:uid="{00000000-0005-0000-0000-00005C400000}"/>
    <cellStyle name="Normal 41 10 5 3 4 3 2" xfId="44167" xr:uid="{00000000-0005-0000-0000-00005D400000}"/>
    <cellStyle name="Normal 41 10 5 3 4 4" xfId="38182" xr:uid="{00000000-0005-0000-0000-00005E400000}"/>
    <cellStyle name="Normal 41 10 5 3 5" xfId="25515" xr:uid="{00000000-0005-0000-0000-00005F400000}"/>
    <cellStyle name="Normal 41 10 5 3 5 2" xfId="47132" xr:uid="{00000000-0005-0000-0000-000060400000}"/>
    <cellStyle name="Normal 41 10 5 3 6" xfId="19548" xr:uid="{00000000-0005-0000-0000-000061400000}"/>
    <cellStyle name="Normal 41 10 5 3 6 2" xfId="41190" xr:uid="{00000000-0005-0000-0000-000062400000}"/>
    <cellStyle name="Normal 41 10 5 3 7" xfId="35176" xr:uid="{00000000-0005-0000-0000-000063400000}"/>
    <cellStyle name="Normal 41 10 5 4" xfId="13779" xr:uid="{00000000-0005-0000-0000-000064400000}"/>
    <cellStyle name="Normal 41 10 5 4 2" xfId="16865" xr:uid="{00000000-0005-0000-0000-000065400000}"/>
    <cellStyle name="Normal 41 10 5 4 2 2" xfId="28833" xr:uid="{00000000-0005-0000-0000-000066400000}"/>
    <cellStyle name="Normal 41 10 5 4 2 2 2" xfId="50439" xr:uid="{00000000-0005-0000-0000-000067400000}"/>
    <cellStyle name="Normal 41 10 5 4 2 3" xfId="22866" xr:uid="{00000000-0005-0000-0000-000068400000}"/>
    <cellStyle name="Normal 41 10 5 4 2 3 2" xfId="44503" xr:uid="{00000000-0005-0000-0000-000069400000}"/>
    <cellStyle name="Normal 41 10 5 4 2 4" xfId="38519" xr:uid="{00000000-0005-0000-0000-00006A400000}"/>
    <cellStyle name="Normal 41 10 5 4 3" xfId="25851" xr:uid="{00000000-0005-0000-0000-00006B400000}"/>
    <cellStyle name="Normal 41 10 5 4 3 2" xfId="47465" xr:uid="{00000000-0005-0000-0000-00006C400000}"/>
    <cellStyle name="Normal 41 10 5 4 4" xfId="19884" xr:uid="{00000000-0005-0000-0000-00006D400000}"/>
    <cellStyle name="Normal 41 10 5 4 4 2" xfId="41526" xr:uid="{00000000-0005-0000-0000-00006E400000}"/>
    <cellStyle name="Normal 41 10 5 4 5" xfId="35515" xr:uid="{00000000-0005-0000-0000-00006F400000}"/>
    <cellStyle name="Normal 41 10 5 5" xfId="14753" xr:uid="{00000000-0005-0000-0000-000070400000}"/>
    <cellStyle name="Normal 41 10 5 5 2" xfId="17838" xr:uid="{00000000-0005-0000-0000-000071400000}"/>
    <cellStyle name="Normal 41 10 5 5 2 2" xfId="29805" xr:uid="{00000000-0005-0000-0000-000072400000}"/>
    <cellStyle name="Normal 41 10 5 5 2 2 2" xfId="51411" xr:uid="{00000000-0005-0000-0000-000073400000}"/>
    <cellStyle name="Normal 41 10 5 5 2 3" xfId="23838" xr:uid="{00000000-0005-0000-0000-000074400000}"/>
    <cellStyle name="Normal 41 10 5 5 2 3 2" xfId="45475" xr:uid="{00000000-0005-0000-0000-000075400000}"/>
    <cellStyle name="Normal 41 10 5 5 2 4" xfId="39492" xr:uid="{00000000-0005-0000-0000-000076400000}"/>
    <cellStyle name="Normal 41 10 5 5 3" xfId="26823" xr:uid="{00000000-0005-0000-0000-000077400000}"/>
    <cellStyle name="Normal 41 10 5 5 3 2" xfId="48437" xr:uid="{00000000-0005-0000-0000-000078400000}"/>
    <cellStyle name="Normal 41 10 5 5 4" xfId="20856" xr:uid="{00000000-0005-0000-0000-000079400000}"/>
    <cellStyle name="Normal 41 10 5 5 4 2" xfId="42498" xr:uid="{00000000-0005-0000-0000-00007A400000}"/>
    <cellStyle name="Normal 41 10 5 5 5" xfId="36489" xr:uid="{00000000-0005-0000-0000-00007B400000}"/>
    <cellStyle name="Normal 41 10 5 6" xfId="15866" xr:uid="{00000000-0005-0000-0000-00007C400000}"/>
    <cellStyle name="Normal 41 10 5 6 2" xfId="27837" xr:uid="{00000000-0005-0000-0000-00007D400000}"/>
    <cellStyle name="Normal 41 10 5 6 2 2" xfId="49443" xr:uid="{00000000-0005-0000-0000-00007E400000}"/>
    <cellStyle name="Normal 41 10 5 6 3" xfId="21870" xr:uid="{00000000-0005-0000-0000-00007F400000}"/>
    <cellStyle name="Normal 41 10 5 6 3 2" xfId="43507" xr:uid="{00000000-0005-0000-0000-000080400000}"/>
    <cellStyle name="Normal 41 10 5 6 4" xfId="37520" xr:uid="{00000000-0005-0000-0000-000081400000}"/>
    <cellStyle name="Normal 41 10 5 7" xfId="24852" xr:uid="{00000000-0005-0000-0000-000082400000}"/>
    <cellStyle name="Normal 41 10 5 7 2" xfId="46472" xr:uid="{00000000-0005-0000-0000-000083400000}"/>
    <cellStyle name="Normal 41 10 5 8" xfId="18885" xr:uid="{00000000-0005-0000-0000-000084400000}"/>
    <cellStyle name="Normal 41 10 5 8 2" xfId="40527" xr:uid="{00000000-0005-0000-0000-000085400000}"/>
    <cellStyle name="Normal 41 10 5 9" xfId="31855"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2" xr:uid="{00000000-0005-0000-0000-00008B400000}"/>
    <cellStyle name="Normal 41 10 6 2 2 2 2 2" xfId="50758" xr:uid="{00000000-0005-0000-0000-00008C400000}"/>
    <cellStyle name="Normal 41 10 6 2 2 2 3" xfId="23185" xr:uid="{00000000-0005-0000-0000-00008D400000}"/>
    <cellStyle name="Normal 41 10 6 2 2 2 3 2" xfId="44822" xr:uid="{00000000-0005-0000-0000-00008E400000}"/>
    <cellStyle name="Normal 41 10 6 2 2 2 4" xfId="38838" xr:uid="{00000000-0005-0000-0000-00008F400000}"/>
    <cellStyle name="Normal 41 10 6 2 2 3" xfId="26170" xr:uid="{00000000-0005-0000-0000-000090400000}"/>
    <cellStyle name="Normal 41 10 6 2 2 3 2" xfId="47784" xr:uid="{00000000-0005-0000-0000-000091400000}"/>
    <cellStyle name="Normal 41 10 6 2 2 4" xfId="20203" xr:uid="{00000000-0005-0000-0000-000092400000}"/>
    <cellStyle name="Normal 41 10 6 2 2 4 2" xfId="41845" xr:uid="{00000000-0005-0000-0000-000093400000}"/>
    <cellStyle name="Normal 41 10 6 2 2 5" xfId="35835" xr:uid="{00000000-0005-0000-0000-000094400000}"/>
    <cellStyle name="Normal 41 10 6 2 3" xfId="15073" xr:uid="{00000000-0005-0000-0000-000095400000}"/>
    <cellStyle name="Normal 41 10 6 2 3 2" xfId="18158" xr:uid="{00000000-0005-0000-0000-000096400000}"/>
    <cellStyle name="Normal 41 10 6 2 3 2 2" xfId="30124" xr:uid="{00000000-0005-0000-0000-000097400000}"/>
    <cellStyle name="Normal 41 10 6 2 3 2 2 2" xfId="51730" xr:uid="{00000000-0005-0000-0000-000098400000}"/>
    <cellStyle name="Normal 41 10 6 2 3 2 3" xfId="24157" xr:uid="{00000000-0005-0000-0000-000099400000}"/>
    <cellStyle name="Normal 41 10 6 2 3 2 3 2" xfId="45794" xr:uid="{00000000-0005-0000-0000-00009A400000}"/>
    <cellStyle name="Normal 41 10 6 2 3 2 4" xfId="39812" xr:uid="{00000000-0005-0000-0000-00009B400000}"/>
    <cellStyle name="Normal 41 10 6 2 3 3" xfId="27142" xr:uid="{00000000-0005-0000-0000-00009C400000}"/>
    <cellStyle name="Normal 41 10 6 2 3 3 2" xfId="48756" xr:uid="{00000000-0005-0000-0000-00009D400000}"/>
    <cellStyle name="Normal 41 10 6 2 3 4" xfId="21175" xr:uid="{00000000-0005-0000-0000-00009E400000}"/>
    <cellStyle name="Normal 41 10 6 2 3 4 2" xfId="42817" xr:uid="{00000000-0005-0000-0000-00009F400000}"/>
    <cellStyle name="Normal 41 10 6 2 3 5" xfId="36809" xr:uid="{00000000-0005-0000-0000-0000A0400000}"/>
    <cellStyle name="Normal 41 10 6 2 4" xfId="16207" xr:uid="{00000000-0005-0000-0000-0000A1400000}"/>
    <cellStyle name="Normal 41 10 6 2 4 2" xfId="28176" xr:uid="{00000000-0005-0000-0000-0000A2400000}"/>
    <cellStyle name="Normal 41 10 6 2 4 2 2" xfId="49782" xr:uid="{00000000-0005-0000-0000-0000A3400000}"/>
    <cellStyle name="Normal 41 10 6 2 4 3" xfId="22209" xr:uid="{00000000-0005-0000-0000-0000A4400000}"/>
    <cellStyle name="Normal 41 10 6 2 4 3 2" xfId="43846" xr:uid="{00000000-0005-0000-0000-0000A5400000}"/>
    <cellStyle name="Normal 41 10 6 2 4 4" xfId="37861" xr:uid="{00000000-0005-0000-0000-0000A6400000}"/>
    <cellStyle name="Normal 41 10 6 2 5" xfId="25194" xr:uid="{00000000-0005-0000-0000-0000A7400000}"/>
    <cellStyle name="Normal 41 10 6 2 5 2" xfId="46811" xr:uid="{00000000-0005-0000-0000-0000A8400000}"/>
    <cellStyle name="Normal 41 10 6 2 6" xfId="19227" xr:uid="{00000000-0005-0000-0000-0000A9400000}"/>
    <cellStyle name="Normal 41 10 6 2 6 2" xfId="40869" xr:uid="{00000000-0005-0000-0000-0000AA400000}"/>
    <cellStyle name="Normal 41 10 6 2 7" xfId="34855"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2" xr:uid="{00000000-0005-0000-0000-0000AF400000}"/>
    <cellStyle name="Normal 41 10 6 3 2 2 2 2" xfId="51078" xr:uid="{00000000-0005-0000-0000-0000B0400000}"/>
    <cellStyle name="Normal 41 10 6 3 2 2 3" xfId="23505" xr:uid="{00000000-0005-0000-0000-0000B1400000}"/>
    <cellStyle name="Normal 41 10 6 3 2 2 3 2" xfId="45142" xr:uid="{00000000-0005-0000-0000-0000B2400000}"/>
    <cellStyle name="Normal 41 10 6 3 2 2 4" xfId="39158" xr:uid="{00000000-0005-0000-0000-0000B3400000}"/>
    <cellStyle name="Normal 41 10 6 3 2 3" xfId="26490" xr:uid="{00000000-0005-0000-0000-0000B4400000}"/>
    <cellStyle name="Normal 41 10 6 3 2 3 2" xfId="48104" xr:uid="{00000000-0005-0000-0000-0000B5400000}"/>
    <cellStyle name="Normal 41 10 6 3 2 4" xfId="20523" xr:uid="{00000000-0005-0000-0000-0000B6400000}"/>
    <cellStyle name="Normal 41 10 6 3 2 4 2" xfId="42165" xr:uid="{00000000-0005-0000-0000-0000B7400000}"/>
    <cellStyle name="Normal 41 10 6 3 2 5" xfId="36155" xr:uid="{00000000-0005-0000-0000-0000B8400000}"/>
    <cellStyle name="Normal 41 10 6 3 3" xfId="15393" xr:uid="{00000000-0005-0000-0000-0000B9400000}"/>
    <cellStyle name="Normal 41 10 6 3 3 2" xfId="18478" xr:uid="{00000000-0005-0000-0000-0000BA400000}"/>
    <cellStyle name="Normal 41 10 6 3 3 2 2" xfId="30444" xr:uid="{00000000-0005-0000-0000-0000BB400000}"/>
    <cellStyle name="Normal 41 10 6 3 3 2 2 2" xfId="52050" xr:uid="{00000000-0005-0000-0000-0000BC400000}"/>
    <cellStyle name="Normal 41 10 6 3 3 2 3" xfId="24477" xr:uid="{00000000-0005-0000-0000-0000BD400000}"/>
    <cellStyle name="Normal 41 10 6 3 3 2 3 2" xfId="46114" xr:uid="{00000000-0005-0000-0000-0000BE400000}"/>
    <cellStyle name="Normal 41 10 6 3 3 2 4" xfId="40132" xr:uid="{00000000-0005-0000-0000-0000BF400000}"/>
    <cellStyle name="Normal 41 10 6 3 3 3" xfId="27462" xr:uid="{00000000-0005-0000-0000-0000C0400000}"/>
    <cellStyle name="Normal 41 10 6 3 3 3 2" xfId="49076" xr:uid="{00000000-0005-0000-0000-0000C1400000}"/>
    <cellStyle name="Normal 41 10 6 3 3 4" xfId="21495" xr:uid="{00000000-0005-0000-0000-0000C2400000}"/>
    <cellStyle name="Normal 41 10 6 3 3 4 2" xfId="43137" xr:uid="{00000000-0005-0000-0000-0000C3400000}"/>
    <cellStyle name="Normal 41 10 6 3 3 5" xfId="37129" xr:uid="{00000000-0005-0000-0000-0000C4400000}"/>
    <cellStyle name="Normal 41 10 6 3 4" xfId="16527" xr:uid="{00000000-0005-0000-0000-0000C5400000}"/>
    <cellStyle name="Normal 41 10 6 3 4 2" xfId="28496" xr:uid="{00000000-0005-0000-0000-0000C6400000}"/>
    <cellStyle name="Normal 41 10 6 3 4 2 2" xfId="50102" xr:uid="{00000000-0005-0000-0000-0000C7400000}"/>
    <cellStyle name="Normal 41 10 6 3 4 3" xfId="22529" xr:uid="{00000000-0005-0000-0000-0000C8400000}"/>
    <cellStyle name="Normal 41 10 6 3 4 3 2" xfId="44166" xr:uid="{00000000-0005-0000-0000-0000C9400000}"/>
    <cellStyle name="Normal 41 10 6 3 4 4" xfId="38181" xr:uid="{00000000-0005-0000-0000-0000CA400000}"/>
    <cellStyle name="Normal 41 10 6 3 5" xfId="25514" xr:uid="{00000000-0005-0000-0000-0000CB400000}"/>
    <cellStyle name="Normal 41 10 6 3 5 2" xfId="47131" xr:uid="{00000000-0005-0000-0000-0000CC400000}"/>
    <cellStyle name="Normal 41 10 6 3 6" xfId="19547" xr:uid="{00000000-0005-0000-0000-0000CD400000}"/>
    <cellStyle name="Normal 41 10 6 3 6 2" xfId="41189" xr:uid="{00000000-0005-0000-0000-0000CE400000}"/>
    <cellStyle name="Normal 41 10 6 3 7" xfId="35175" xr:uid="{00000000-0005-0000-0000-0000CF400000}"/>
    <cellStyle name="Normal 41 10 6 4" xfId="13778" xr:uid="{00000000-0005-0000-0000-0000D0400000}"/>
    <cellStyle name="Normal 41 10 6 4 2" xfId="16864" xr:uid="{00000000-0005-0000-0000-0000D1400000}"/>
    <cellStyle name="Normal 41 10 6 4 2 2" xfId="28832" xr:uid="{00000000-0005-0000-0000-0000D2400000}"/>
    <cellStyle name="Normal 41 10 6 4 2 2 2" xfId="50438" xr:uid="{00000000-0005-0000-0000-0000D3400000}"/>
    <cellStyle name="Normal 41 10 6 4 2 3" xfId="22865" xr:uid="{00000000-0005-0000-0000-0000D4400000}"/>
    <cellStyle name="Normal 41 10 6 4 2 3 2" xfId="44502" xr:uid="{00000000-0005-0000-0000-0000D5400000}"/>
    <cellStyle name="Normal 41 10 6 4 2 4" xfId="38518" xr:uid="{00000000-0005-0000-0000-0000D6400000}"/>
    <cellStyle name="Normal 41 10 6 4 3" xfId="25850" xr:uid="{00000000-0005-0000-0000-0000D7400000}"/>
    <cellStyle name="Normal 41 10 6 4 3 2" xfId="47464" xr:uid="{00000000-0005-0000-0000-0000D8400000}"/>
    <cellStyle name="Normal 41 10 6 4 4" xfId="19883" xr:uid="{00000000-0005-0000-0000-0000D9400000}"/>
    <cellStyle name="Normal 41 10 6 4 4 2" xfId="41525" xr:uid="{00000000-0005-0000-0000-0000DA400000}"/>
    <cellStyle name="Normal 41 10 6 4 5" xfId="35514" xr:uid="{00000000-0005-0000-0000-0000DB400000}"/>
    <cellStyle name="Normal 41 10 6 5" xfId="14752" xr:uid="{00000000-0005-0000-0000-0000DC400000}"/>
    <cellStyle name="Normal 41 10 6 5 2" xfId="17837" xr:uid="{00000000-0005-0000-0000-0000DD400000}"/>
    <cellStyle name="Normal 41 10 6 5 2 2" xfId="29804" xr:uid="{00000000-0005-0000-0000-0000DE400000}"/>
    <cellStyle name="Normal 41 10 6 5 2 2 2" xfId="51410" xr:uid="{00000000-0005-0000-0000-0000DF400000}"/>
    <cellStyle name="Normal 41 10 6 5 2 3" xfId="23837" xr:uid="{00000000-0005-0000-0000-0000E0400000}"/>
    <cellStyle name="Normal 41 10 6 5 2 3 2" xfId="45474" xr:uid="{00000000-0005-0000-0000-0000E1400000}"/>
    <cellStyle name="Normal 41 10 6 5 2 4" xfId="39491" xr:uid="{00000000-0005-0000-0000-0000E2400000}"/>
    <cellStyle name="Normal 41 10 6 5 3" xfId="26822" xr:uid="{00000000-0005-0000-0000-0000E3400000}"/>
    <cellStyle name="Normal 41 10 6 5 3 2" xfId="48436" xr:uid="{00000000-0005-0000-0000-0000E4400000}"/>
    <cellStyle name="Normal 41 10 6 5 4" xfId="20855" xr:uid="{00000000-0005-0000-0000-0000E5400000}"/>
    <cellStyle name="Normal 41 10 6 5 4 2" xfId="42497" xr:uid="{00000000-0005-0000-0000-0000E6400000}"/>
    <cellStyle name="Normal 41 10 6 5 5" xfId="36488" xr:uid="{00000000-0005-0000-0000-0000E7400000}"/>
    <cellStyle name="Normal 41 10 6 6" xfId="15865" xr:uid="{00000000-0005-0000-0000-0000E8400000}"/>
    <cellStyle name="Normal 41 10 6 6 2" xfId="27836" xr:uid="{00000000-0005-0000-0000-0000E9400000}"/>
    <cellStyle name="Normal 41 10 6 6 2 2" xfId="49442" xr:uid="{00000000-0005-0000-0000-0000EA400000}"/>
    <cellStyle name="Normal 41 10 6 6 3" xfId="21869" xr:uid="{00000000-0005-0000-0000-0000EB400000}"/>
    <cellStyle name="Normal 41 10 6 6 3 2" xfId="43506" xr:uid="{00000000-0005-0000-0000-0000EC400000}"/>
    <cellStyle name="Normal 41 10 6 6 4" xfId="37519" xr:uid="{00000000-0005-0000-0000-0000ED400000}"/>
    <cellStyle name="Normal 41 10 6 7" xfId="24851" xr:uid="{00000000-0005-0000-0000-0000EE400000}"/>
    <cellStyle name="Normal 41 10 6 7 2" xfId="46471" xr:uid="{00000000-0005-0000-0000-0000EF400000}"/>
    <cellStyle name="Normal 41 10 6 8" xfId="18884" xr:uid="{00000000-0005-0000-0000-0000F0400000}"/>
    <cellStyle name="Normal 41 10 6 8 2" xfId="40526" xr:uid="{00000000-0005-0000-0000-0000F1400000}"/>
    <cellStyle name="Normal 41 10 6 9" xfId="31843"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6" xr:uid="{00000000-0005-0000-0000-0000F7400000}"/>
    <cellStyle name="Normal 41 10 7 2 2 2 2 2" xfId="50802" xr:uid="{00000000-0005-0000-0000-0000F8400000}"/>
    <cellStyle name="Normal 41 10 7 2 2 2 3" xfId="23229" xr:uid="{00000000-0005-0000-0000-0000F9400000}"/>
    <cellStyle name="Normal 41 10 7 2 2 2 3 2" xfId="44866" xr:uid="{00000000-0005-0000-0000-0000FA400000}"/>
    <cellStyle name="Normal 41 10 7 2 2 2 4" xfId="38882" xr:uid="{00000000-0005-0000-0000-0000FB400000}"/>
    <cellStyle name="Normal 41 10 7 2 2 3" xfId="26214" xr:uid="{00000000-0005-0000-0000-0000FC400000}"/>
    <cellStyle name="Normal 41 10 7 2 2 3 2" xfId="47828" xr:uid="{00000000-0005-0000-0000-0000FD400000}"/>
    <cellStyle name="Normal 41 10 7 2 2 4" xfId="20247" xr:uid="{00000000-0005-0000-0000-0000FE400000}"/>
    <cellStyle name="Normal 41 10 7 2 2 4 2" xfId="41889" xr:uid="{00000000-0005-0000-0000-0000FF400000}"/>
    <cellStyle name="Normal 41 10 7 2 2 5" xfId="35879" xr:uid="{00000000-0005-0000-0000-000000410000}"/>
    <cellStyle name="Normal 41 10 7 2 3" xfId="15117" xr:uid="{00000000-0005-0000-0000-000001410000}"/>
    <cellStyle name="Normal 41 10 7 2 3 2" xfId="18202" xr:uid="{00000000-0005-0000-0000-000002410000}"/>
    <cellStyle name="Normal 41 10 7 2 3 2 2" xfId="30168" xr:uid="{00000000-0005-0000-0000-000003410000}"/>
    <cellStyle name="Normal 41 10 7 2 3 2 2 2" xfId="51774" xr:uid="{00000000-0005-0000-0000-000004410000}"/>
    <cellStyle name="Normal 41 10 7 2 3 2 3" xfId="24201" xr:uid="{00000000-0005-0000-0000-000005410000}"/>
    <cellStyle name="Normal 41 10 7 2 3 2 3 2" xfId="45838" xr:uid="{00000000-0005-0000-0000-000006410000}"/>
    <cellStyle name="Normal 41 10 7 2 3 2 4" xfId="39856" xr:uid="{00000000-0005-0000-0000-000007410000}"/>
    <cellStyle name="Normal 41 10 7 2 3 3" xfId="27186" xr:uid="{00000000-0005-0000-0000-000008410000}"/>
    <cellStyle name="Normal 41 10 7 2 3 3 2" xfId="48800" xr:uid="{00000000-0005-0000-0000-000009410000}"/>
    <cellStyle name="Normal 41 10 7 2 3 4" xfId="21219" xr:uid="{00000000-0005-0000-0000-00000A410000}"/>
    <cellStyle name="Normal 41 10 7 2 3 4 2" xfId="42861" xr:uid="{00000000-0005-0000-0000-00000B410000}"/>
    <cellStyle name="Normal 41 10 7 2 3 5" xfId="36853" xr:uid="{00000000-0005-0000-0000-00000C410000}"/>
    <cellStyle name="Normal 41 10 7 2 4" xfId="16251" xr:uid="{00000000-0005-0000-0000-00000D410000}"/>
    <cellStyle name="Normal 41 10 7 2 4 2" xfId="28220" xr:uid="{00000000-0005-0000-0000-00000E410000}"/>
    <cellStyle name="Normal 41 10 7 2 4 2 2" xfId="49826" xr:uid="{00000000-0005-0000-0000-00000F410000}"/>
    <cellStyle name="Normal 41 10 7 2 4 3" xfId="22253" xr:uid="{00000000-0005-0000-0000-000010410000}"/>
    <cellStyle name="Normal 41 10 7 2 4 3 2" xfId="43890" xr:uid="{00000000-0005-0000-0000-000011410000}"/>
    <cellStyle name="Normal 41 10 7 2 4 4" xfId="37905" xr:uid="{00000000-0005-0000-0000-000012410000}"/>
    <cellStyle name="Normal 41 10 7 2 5" xfId="25238" xr:uid="{00000000-0005-0000-0000-000013410000}"/>
    <cellStyle name="Normal 41 10 7 2 5 2" xfId="46855" xr:uid="{00000000-0005-0000-0000-000014410000}"/>
    <cellStyle name="Normal 41 10 7 2 6" xfId="19271" xr:uid="{00000000-0005-0000-0000-000015410000}"/>
    <cellStyle name="Normal 41 10 7 2 6 2" xfId="40913" xr:uid="{00000000-0005-0000-0000-000016410000}"/>
    <cellStyle name="Normal 41 10 7 2 7" xfId="34899"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6" xr:uid="{00000000-0005-0000-0000-00001B410000}"/>
    <cellStyle name="Normal 41 10 7 3 2 2 2 2" xfId="51122" xr:uid="{00000000-0005-0000-0000-00001C410000}"/>
    <cellStyle name="Normal 41 10 7 3 2 2 3" xfId="23549" xr:uid="{00000000-0005-0000-0000-00001D410000}"/>
    <cellStyle name="Normal 41 10 7 3 2 2 3 2" xfId="45186" xr:uid="{00000000-0005-0000-0000-00001E410000}"/>
    <cellStyle name="Normal 41 10 7 3 2 2 4" xfId="39202" xr:uid="{00000000-0005-0000-0000-00001F410000}"/>
    <cellStyle name="Normal 41 10 7 3 2 3" xfId="26534" xr:uid="{00000000-0005-0000-0000-000020410000}"/>
    <cellStyle name="Normal 41 10 7 3 2 3 2" xfId="48148" xr:uid="{00000000-0005-0000-0000-000021410000}"/>
    <cellStyle name="Normal 41 10 7 3 2 4" xfId="20567" xr:uid="{00000000-0005-0000-0000-000022410000}"/>
    <cellStyle name="Normal 41 10 7 3 2 4 2" xfId="42209" xr:uid="{00000000-0005-0000-0000-000023410000}"/>
    <cellStyle name="Normal 41 10 7 3 2 5" xfId="36199" xr:uid="{00000000-0005-0000-0000-000024410000}"/>
    <cellStyle name="Normal 41 10 7 3 3" xfId="15437" xr:uid="{00000000-0005-0000-0000-000025410000}"/>
    <cellStyle name="Normal 41 10 7 3 3 2" xfId="18522" xr:uid="{00000000-0005-0000-0000-000026410000}"/>
    <cellStyle name="Normal 41 10 7 3 3 2 2" xfId="30488" xr:uid="{00000000-0005-0000-0000-000027410000}"/>
    <cellStyle name="Normal 41 10 7 3 3 2 2 2" xfId="52094" xr:uid="{00000000-0005-0000-0000-000028410000}"/>
    <cellStyle name="Normal 41 10 7 3 3 2 3" xfId="24521" xr:uid="{00000000-0005-0000-0000-000029410000}"/>
    <cellStyle name="Normal 41 10 7 3 3 2 3 2" xfId="46158" xr:uid="{00000000-0005-0000-0000-00002A410000}"/>
    <cellStyle name="Normal 41 10 7 3 3 2 4" xfId="40176" xr:uid="{00000000-0005-0000-0000-00002B410000}"/>
    <cellStyle name="Normal 41 10 7 3 3 3" xfId="27506" xr:uid="{00000000-0005-0000-0000-00002C410000}"/>
    <cellStyle name="Normal 41 10 7 3 3 3 2" xfId="49120" xr:uid="{00000000-0005-0000-0000-00002D410000}"/>
    <cellStyle name="Normal 41 10 7 3 3 4" xfId="21539" xr:uid="{00000000-0005-0000-0000-00002E410000}"/>
    <cellStyle name="Normal 41 10 7 3 3 4 2" xfId="43181" xr:uid="{00000000-0005-0000-0000-00002F410000}"/>
    <cellStyle name="Normal 41 10 7 3 3 5" xfId="37173" xr:uid="{00000000-0005-0000-0000-000030410000}"/>
    <cellStyle name="Normal 41 10 7 3 4" xfId="16571" xr:uid="{00000000-0005-0000-0000-000031410000}"/>
    <cellStyle name="Normal 41 10 7 3 4 2" xfId="28540" xr:uid="{00000000-0005-0000-0000-000032410000}"/>
    <cellStyle name="Normal 41 10 7 3 4 2 2" xfId="50146" xr:uid="{00000000-0005-0000-0000-000033410000}"/>
    <cellStyle name="Normal 41 10 7 3 4 3" xfId="22573" xr:uid="{00000000-0005-0000-0000-000034410000}"/>
    <cellStyle name="Normal 41 10 7 3 4 3 2" xfId="44210" xr:uid="{00000000-0005-0000-0000-000035410000}"/>
    <cellStyle name="Normal 41 10 7 3 4 4" xfId="38225" xr:uid="{00000000-0005-0000-0000-000036410000}"/>
    <cellStyle name="Normal 41 10 7 3 5" xfId="25558" xr:uid="{00000000-0005-0000-0000-000037410000}"/>
    <cellStyle name="Normal 41 10 7 3 5 2" xfId="47175" xr:uid="{00000000-0005-0000-0000-000038410000}"/>
    <cellStyle name="Normal 41 10 7 3 6" xfId="19591" xr:uid="{00000000-0005-0000-0000-000039410000}"/>
    <cellStyle name="Normal 41 10 7 3 6 2" xfId="41233" xr:uid="{00000000-0005-0000-0000-00003A410000}"/>
    <cellStyle name="Normal 41 10 7 3 7" xfId="35219" xr:uid="{00000000-0005-0000-0000-00003B410000}"/>
    <cellStyle name="Normal 41 10 7 4" xfId="13822" xr:uid="{00000000-0005-0000-0000-00003C410000}"/>
    <cellStyle name="Normal 41 10 7 4 2" xfId="16908" xr:uid="{00000000-0005-0000-0000-00003D410000}"/>
    <cellStyle name="Normal 41 10 7 4 2 2" xfId="28876" xr:uid="{00000000-0005-0000-0000-00003E410000}"/>
    <cellStyle name="Normal 41 10 7 4 2 2 2" xfId="50482" xr:uid="{00000000-0005-0000-0000-00003F410000}"/>
    <cellStyle name="Normal 41 10 7 4 2 3" xfId="22909" xr:uid="{00000000-0005-0000-0000-000040410000}"/>
    <cellStyle name="Normal 41 10 7 4 2 3 2" xfId="44546" xr:uid="{00000000-0005-0000-0000-000041410000}"/>
    <cellStyle name="Normal 41 10 7 4 2 4" xfId="38562" xr:uid="{00000000-0005-0000-0000-000042410000}"/>
    <cellStyle name="Normal 41 10 7 4 3" xfId="25894" xr:uid="{00000000-0005-0000-0000-000043410000}"/>
    <cellStyle name="Normal 41 10 7 4 3 2" xfId="47508" xr:uid="{00000000-0005-0000-0000-000044410000}"/>
    <cellStyle name="Normal 41 10 7 4 4" xfId="19927" xr:uid="{00000000-0005-0000-0000-000045410000}"/>
    <cellStyle name="Normal 41 10 7 4 4 2" xfId="41569" xr:uid="{00000000-0005-0000-0000-000046410000}"/>
    <cellStyle name="Normal 41 10 7 4 5" xfId="35558" xr:uid="{00000000-0005-0000-0000-000047410000}"/>
    <cellStyle name="Normal 41 10 7 5" xfId="14796" xr:uid="{00000000-0005-0000-0000-000048410000}"/>
    <cellStyle name="Normal 41 10 7 5 2" xfId="17881" xr:uid="{00000000-0005-0000-0000-000049410000}"/>
    <cellStyle name="Normal 41 10 7 5 2 2" xfId="29848" xr:uid="{00000000-0005-0000-0000-00004A410000}"/>
    <cellStyle name="Normal 41 10 7 5 2 2 2" xfId="51454" xr:uid="{00000000-0005-0000-0000-00004B410000}"/>
    <cellStyle name="Normal 41 10 7 5 2 3" xfId="23881" xr:uid="{00000000-0005-0000-0000-00004C410000}"/>
    <cellStyle name="Normal 41 10 7 5 2 3 2" xfId="45518" xr:uid="{00000000-0005-0000-0000-00004D410000}"/>
    <cellStyle name="Normal 41 10 7 5 2 4" xfId="39535" xr:uid="{00000000-0005-0000-0000-00004E410000}"/>
    <cellStyle name="Normal 41 10 7 5 3" xfId="26866" xr:uid="{00000000-0005-0000-0000-00004F410000}"/>
    <cellStyle name="Normal 41 10 7 5 3 2" xfId="48480" xr:uid="{00000000-0005-0000-0000-000050410000}"/>
    <cellStyle name="Normal 41 10 7 5 4" xfId="20899" xr:uid="{00000000-0005-0000-0000-000051410000}"/>
    <cellStyle name="Normal 41 10 7 5 4 2" xfId="42541" xr:uid="{00000000-0005-0000-0000-000052410000}"/>
    <cellStyle name="Normal 41 10 7 5 5" xfId="36532" xr:uid="{00000000-0005-0000-0000-000053410000}"/>
    <cellStyle name="Normal 41 10 7 6" xfId="15909" xr:uid="{00000000-0005-0000-0000-000054410000}"/>
    <cellStyle name="Normal 41 10 7 6 2" xfId="27880" xr:uid="{00000000-0005-0000-0000-000055410000}"/>
    <cellStyle name="Normal 41 10 7 6 2 2" xfId="49486" xr:uid="{00000000-0005-0000-0000-000056410000}"/>
    <cellStyle name="Normal 41 10 7 6 3" xfId="21913" xr:uid="{00000000-0005-0000-0000-000057410000}"/>
    <cellStyle name="Normal 41 10 7 6 3 2" xfId="43550" xr:uid="{00000000-0005-0000-0000-000058410000}"/>
    <cellStyle name="Normal 41 10 7 6 4" xfId="37563" xr:uid="{00000000-0005-0000-0000-000059410000}"/>
    <cellStyle name="Normal 41 10 7 7" xfId="24895" xr:uid="{00000000-0005-0000-0000-00005A410000}"/>
    <cellStyle name="Normal 41 10 7 7 2" xfId="46515" xr:uid="{00000000-0005-0000-0000-00005B410000}"/>
    <cellStyle name="Normal 41 10 7 8" xfId="18928" xr:uid="{00000000-0005-0000-0000-00005C410000}"/>
    <cellStyle name="Normal 41 10 7 8 2" xfId="40570" xr:uid="{00000000-0005-0000-0000-00005D410000}"/>
    <cellStyle name="Normal 41 10 7 9" xfId="31969"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8" xr:uid="{00000000-0005-0000-0000-000062410000}"/>
    <cellStyle name="Normal 41 10 8 2 2 2 2" xfId="50544" xr:uid="{00000000-0005-0000-0000-000063410000}"/>
    <cellStyle name="Normal 41 10 8 2 2 3" xfId="22971" xr:uid="{00000000-0005-0000-0000-000064410000}"/>
    <cellStyle name="Normal 41 10 8 2 2 3 2" xfId="44608" xr:uid="{00000000-0005-0000-0000-000065410000}"/>
    <cellStyle name="Normal 41 10 8 2 2 4" xfId="38624" xr:uid="{00000000-0005-0000-0000-000066410000}"/>
    <cellStyle name="Normal 41 10 8 2 3" xfId="25956" xr:uid="{00000000-0005-0000-0000-000067410000}"/>
    <cellStyle name="Normal 41 10 8 2 3 2" xfId="47570" xr:uid="{00000000-0005-0000-0000-000068410000}"/>
    <cellStyle name="Normal 41 10 8 2 4" xfId="19989" xr:uid="{00000000-0005-0000-0000-000069410000}"/>
    <cellStyle name="Normal 41 10 8 2 4 2" xfId="41631" xr:uid="{00000000-0005-0000-0000-00006A410000}"/>
    <cellStyle name="Normal 41 10 8 2 5" xfId="35621" xr:uid="{00000000-0005-0000-0000-00006B410000}"/>
    <cellStyle name="Normal 41 10 8 3" xfId="14859" xr:uid="{00000000-0005-0000-0000-00006C410000}"/>
    <cellStyle name="Normal 41 10 8 3 2" xfId="17944" xr:uid="{00000000-0005-0000-0000-00006D410000}"/>
    <cellStyle name="Normal 41 10 8 3 2 2" xfId="29910" xr:uid="{00000000-0005-0000-0000-00006E410000}"/>
    <cellStyle name="Normal 41 10 8 3 2 2 2" xfId="51516" xr:uid="{00000000-0005-0000-0000-00006F410000}"/>
    <cellStyle name="Normal 41 10 8 3 2 3" xfId="23943" xr:uid="{00000000-0005-0000-0000-000070410000}"/>
    <cellStyle name="Normal 41 10 8 3 2 3 2" xfId="45580" xr:uid="{00000000-0005-0000-0000-000071410000}"/>
    <cellStyle name="Normal 41 10 8 3 2 4" xfId="39598" xr:uid="{00000000-0005-0000-0000-000072410000}"/>
    <cellStyle name="Normal 41 10 8 3 3" xfId="26928" xr:uid="{00000000-0005-0000-0000-000073410000}"/>
    <cellStyle name="Normal 41 10 8 3 3 2" xfId="48542" xr:uid="{00000000-0005-0000-0000-000074410000}"/>
    <cellStyle name="Normal 41 10 8 3 4" xfId="20961" xr:uid="{00000000-0005-0000-0000-000075410000}"/>
    <cellStyle name="Normal 41 10 8 3 4 2" xfId="42603" xr:uid="{00000000-0005-0000-0000-000076410000}"/>
    <cellStyle name="Normal 41 10 8 3 5" xfId="36595" xr:uid="{00000000-0005-0000-0000-000077410000}"/>
    <cellStyle name="Normal 41 10 8 4" xfId="15993" xr:uid="{00000000-0005-0000-0000-000078410000}"/>
    <cellStyle name="Normal 41 10 8 4 2" xfId="27962" xr:uid="{00000000-0005-0000-0000-000079410000}"/>
    <cellStyle name="Normal 41 10 8 4 2 2" xfId="49568" xr:uid="{00000000-0005-0000-0000-00007A410000}"/>
    <cellStyle name="Normal 41 10 8 4 3" xfId="21995" xr:uid="{00000000-0005-0000-0000-00007B410000}"/>
    <cellStyle name="Normal 41 10 8 4 3 2" xfId="43632" xr:uid="{00000000-0005-0000-0000-00007C410000}"/>
    <cellStyle name="Normal 41 10 8 4 4" xfId="37647" xr:uid="{00000000-0005-0000-0000-00007D410000}"/>
    <cellStyle name="Normal 41 10 8 5" xfId="24980" xr:uid="{00000000-0005-0000-0000-00007E410000}"/>
    <cellStyle name="Normal 41 10 8 5 2" xfId="46597" xr:uid="{00000000-0005-0000-0000-00007F410000}"/>
    <cellStyle name="Normal 41 10 8 6" xfId="19013" xr:uid="{00000000-0005-0000-0000-000080410000}"/>
    <cellStyle name="Normal 41 10 8 6 2" xfId="40655" xr:uid="{00000000-0005-0000-0000-000081410000}"/>
    <cellStyle name="Normal 41 10 8 7" xfId="34641"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8" xr:uid="{00000000-0005-0000-0000-000086410000}"/>
    <cellStyle name="Normal 41 10 9 2 2 2 2" xfId="50864" xr:uid="{00000000-0005-0000-0000-000087410000}"/>
    <cellStyle name="Normal 41 10 9 2 2 3" xfId="23291" xr:uid="{00000000-0005-0000-0000-000088410000}"/>
    <cellStyle name="Normal 41 10 9 2 2 3 2" xfId="44928" xr:uid="{00000000-0005-0000-0000-000089410000}"/>
    <cellStyle name="Normal 41 10 9 2 2 4" xfId="38944" xr:uid="{00000000-0005-0000-0000-00008A410000}"/>
    <cellStyle name="Normal 41 10 9 2 3" xfId="26276" xr:uid="{00000000-0005-0000-0000-00008B410000}"/>
    <cellStyle name="Normal 41 10 9 2 3 2" xfId="47890" xr:uid="{00000000-0005-0000-0000-00008C410000}"/>
    <cellStyle name="Normal 41 10 9 2 4" xfId="20309" xr:uid="{00000000-0005-0000-0000-00008D410000}"/>
    <cellStyle name="Normal 41 10 9 2 4 2" xfId="41951" xr:uid="{00000000-0005-0000-0000-00008E410000}"/>
    <cellStyle name="Normal 41 10 9 2 5" xfId="35941" xr:uid="{00000000-0005-0000-0000-00008F410000}"/>
    <cellStyle name="Normal 41 10 9 3" xfId="15179" xr:uid="{00000000-0005-0000-0000-000090410000}"/>
    <cellStyle name="Normal 41 10 9 3 2" xfId="18264" xr:uid="{00000000-0005-0000-0000-000091410000}"/>
    <cellStyle name="Normal 41 10 9 3 2 2" xfId="30230" xr:uid="{00000000-0005-0000-0000-000092410000}"/>
    <cellStyle name="Normal 41 10 9 3 2 2 2" xfId="51836" xr:uid="{00000000-0005-0000-0000-000093410000}"/>
    <cellStyle name="Normal 41 10 9 3 2 3" xfId="24263" xr:uid="{00000000-0005-0000-0000-000094410000}"/>
    <cellStyle name="Normal 41 10 9 3 2 3 2" xfId="45900" xr:uid="{00000000-0005-0000-0000-000095410000}"/>
    <cellStyle name="Normal 41 10 9 3 2 4" xfId="39918" xr:uid="{00000000-0005-0000-0000-000096410000}"/>
    <cellStyle name="Normal 41 10 9 3 3" xfId="27248" xr:uid="{00000000-0005-0000-0000-000097410000}"/>
    <cellStyle name="Normal 41 10 9 3 3 2" xfId="48862" xr:uid="{00000000-0005-0000-0000-000098410000}"/>
    <cellStyle name="Normal 41 10 9 3 4" xfId="21281" xr:uid="{00000000-0005-0000-0000-000099410000}"/>
    <cellStyle name="Normal 41 10 9 3 4 2" xfId="42923" xr:uid="{00000000-0005-0000-0000-00009A410000}"/>
    <cellStyle name="Normal 41 10 9 3 5" xfId="36915" xr:uid="{00000000-0005-0000-0000-00009B410000}"/>
    <cellStyle name="Normal 41 10 9 4" xfId="16313" xr:uid="{00000000-0005-0000-0000-00009C410000}"/>
    <cellStyle name="Normal 41 10 9 4 2" xfId="28282" xr:uid="{00000000-0005-0000-0000-00009D410000}"/>
    <cellStyle name="Normal 41 10 9 4 2 2" xfId="49888" xr:uid="{00000000-0005-0000-0000-00009E410000}"/>
    <cellStyle name="Normal 41 10 9 4 3" xfId="22315" xr:uid="{00000000-0005-0000-0000-00009F410000}"/>
    <cellStyle name="Normal 41 10 9 4 3 2" xfId="43952" xr:uid="{00000000-0005-0000-0000-0000A0410000}"/>
    <cellStyle name="Normal 41 10 9 4 4" xfId="37967" xr:uid="{00000000-0005-0000-0000-0000A1410000}"/>
    <cellStyle name="Normal 41 10 9 5" xfId="25300" xr:uid="{00000000-0005-0000-0000-0000A2410000}"/>
    <cellStyle name="Normal 41 10 9 5 2" xfId="46917" xr:uid="{00000000-0005-0000-0000-0000A3410000}"/>
    <cellStyle name="Normal 41 10 9 6" xfId="19333" xr:uid="{00000000-0005-0000-0000-0000A4410000}"/>
    <cellStyle name="Normal 41 10 9 6 2" xfId="40975" xr:uid="{00000000-0005-0000-0000-0000A5410000}"/>
    <cellStyle name="Normal 41 10 9 7" xfId="34961"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19" xr:uid="{00000000-0005-0000-0000-0000AA410000}"/>
    <cellStyle name="Normal 41 11 10 2 2 2" xfId="50225" xr:uid="{00000000-0005-0000-0000-0000AB410000}"/>
    <cellStyle name="Normal 41 11 10 2 3" xfId="22652" xr:uid="{00000000-0005-0000-0000-0000AC410000}"/>
    <cellStyle name="Normal 41 11 10 2 3 2" xfId="44289" xr:uid="{00000000-0005-0000-0000-0000AD410000}"/>
    <cellStyle name="Normal 41 11 10 2 4" xfId="38304" xr:uid="{00000000-0005-0000-0000-0000AE410000}"/>
    <cellStyle name="Normal 41 11 10 3" xfId="25637" xr:uid="{00000000-0005-0000-0000-0000AF410000}"/>
    <cellStyle name="Normal 41 11 10 3 2" xfId="47251" xr:uid="{00000000-0005-0000-0000-0000B0410000}"/>
    <cellStyle name="Normal 41 11 10 4" xfId="19670" xr:uid="{00000000-0005-0000-0000-0000B1410000}"/>
    <cellStyle name="Normal 41 11 10 4 2" xfId="41312" xr:uid="{00000000-0005-0000-0000-0000B2410000}"/>
    <cellStyle name="Normal 41 11 10 5" xfId="35300" xr:uid="{00000000-0005-0000-0000-0000B3410000}"/>
    <cellStyle name="Normal 41 11 11" xfId="14539" xr:uid="{00000000-0005-0000-0000-0000B4410000}"/>
    <cellStyle name="Normal 41 11 11 2" xfId="17624" xr:uid="{00000000-0005-0000-0000-0000B5410000}"/>
    <cellStyle name="Normal 41 11 11 2 2" xfId="29591" xr:uid="{00000000-0005-0000-0000-0000B6410000}"/>
    <cellStyle name="Normal 41 11 11 2 2 2" xfId="51197" xr:uid="{00000000-0005-0000-0000-0000B7410000}"/>
    <cellStyle name="Normal 41 11 11 2 3" xfId="23624" xr:uid="{00000000-0005-0000-0000-0000B8410000}"/>
    <cellStyle name="Normal 41 11 11 2 3 2" xfId="45261" xr:uid="{00000000-0005-0000-0000-0000B9410000}"/>
    <cellStyle name="Normal 41 11 11 2 4" xfId="39278" xr:uid="{00000000-0005-0000-0000-0000BA410000}"/>
    <cellStyle name="Normal 41 11 11 3" xfId="26609" xr:uid="{00000000-0005-0000-0000-0000BB410000}"/>
    <cellStyle name="Normal 41 11 11 3 2" xfId="48223" xr:uid="{00000000-0005-0000-0000-0000BC410000}"/>
    <cellStyle name="Normal 41 11 11 4" xfId="20642" xr:uid="{00000000-0005-0000-0000-0000BD410000}"/>
    <cellStyle name="Normal 41 11 11 4 2" xfId="42284" xr:uid="{00000000-0005-0000-0000-0000BE410000}"/>
    <cellStyle name="Normal 41 11 11 5" xfId="36275" xr:uid="{00000000-0005-0000-0000-0000BF410000}"/>
    <cellStyle name="Normal 41 11 12" xfId="15652" xr:uid="{00000000-0005-0000-0000-0000C0410000}"/>
    <cellStyle name="Normal 41 11 12 2" xfId="27623" xr:uid="{00000000-0005-0000-0000-0000C1410000}"/>
    <cellStyle name="Normal 41 11 12 2 2" xfId="49229" xr:uid="{00000000-0005-0000-0000-0000C2410000}"/>
    <cellStyle name="Normal 41 11 12 3" xfId="21656" xr:uid="{00000000-0005-0000-0000-0000C3410000}"/>
    <cellStyle name="Normal 41 11 12 3 2" xfId="43293" xr:uid="{00000000-0005-0000-0000-0000C4410000}"/>
    <cellStyle name="Normal 41 11 12 4" xfId="37306" xr:uid="{00000000-0005-0000-0000-0000C5410000}"/>
    <cellStyle name="Normal 41 11 13" xfId="24638" xr:uid="{00000000-0005-0000-0000-0000C6410000}"/>
    <cellStyle name="Normal 41 11 13 2" xfId="46258" xr:uid="{00000000-0005-0000-0000-0000C7410000}"/>
    <cellStyle name="Normal 41 11 14" xfId="18671" xr:uid="{00000000-0005-0000-0000-0000C8410000}"/>
    <cellStyle name="Normal 41 11 14 2" xfId="40313" xr:uid="{00000000-0005-0000-0000-0000C9410000}"/>
    <cellStyle name="Normal 41 11 15" xfId="31236"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8" xr:uid="{00000000-0005-0000-0000-0000CF410000}"/>
    <cellStyle name="Normal 41 11 2 2 2 2 2 2" xfId="50634" xr:uid="{00000000-0005-0000-0000-0000D0410000}"/>
    <cellStyle name="Normal 41 11 2 2 2 2 3" xfId="23061" xr:uid="{00000000-0005-0000-0000-0000D1410000}"/>
    <cellStyle name="Normal 41 11 2 2 2 2 3 2" xfId="44698" xr:uid="{00000000-0005-0000-0000-0000D2410000}"/>
    <cellStyle name="Normal 41 11 2 2 2 2 4" xfId="38714" xr:uid="{00000000-0005-0000-0000-0000D3410000}"/>
    <cellStyle name="Normal 41 11 2 2 2 3" xfId="26046" xr:uid="{00000000-0005-0000-0000-0000D4410000}"/>
    <cellStyle name="Normal 41 11 2 2 2 3 2" xfId="47660" xr:uid="{00000000-0005-0000-0000-0000D5410000}"/>
    <cellStyle name="Normal 41 11 2 2 2 4" xfId="20079" xr:uid="{00000000-0005-0000-0000-0000D6410000}"/>
    <cellStyle name="Normal 41 11 2 2 2 4 2" xfId="41721" xr:uid="{00000000-0005-0000-0000-0000D7410000}"/>
    <cellStyle name="Normal 41 11 2 2 2 5" xfId="35711" xr:uid="{00000000-0005-0000-0000-0000D8410000}"/>
    <cellStyle name="Normal 41 11 2 2 3" xfId="14949" xr:uid="{00000000-0005-0000-0000-0000D9410000}"/>
    <cellStyle name="Normal 41 11 2 2 3 2" xfId="18034" xr:uid="{00000000-0005-0000-0000-0000DA410000}"/>
    <cellStyle name="Normal 41 11 2 2 3 2 2" xfId="30000" xr:uid="{00000000-0005-0000-0000-0000DB410000}"/>
    <cellStyle name="Normal 41 11 2 2 3 2 2 2" xfId="51606" xr:uid="{00000000-0005-0000-0000-0000DC410000}"/>
    <cellStyle name="Normal 41 11 2 2 3 2 3" xfId="24033" xr:uid="{00000000-0005-0000-0000-0000DD410000}"/>
    <cellStyle name="Normal 41 11 2 2 3 2 3 2" xfId="45670" xr:uid="{00000000-0005-0000-0000-0000DE410000}"/>
    <cellStyle name="Normal 41 11 2 2 3 2 4" xfId="39688" xr:uid="{00000000-0005-0000-0000-0000DF410000}"/>
    <cellStyle name="Normal 41 11 2 2 3 3" xfId="27018" xr:uid="{00000000-0005-0000-0000-0000E0410000}"/>
    <cellStyle name="Normal 41 11 2 2 3 3 2" xfId="48632" xr:uid="{00000000-0005-0000-0000-0000E1410000}"/>
    <cellStyle name="Normal 41 11 2 2 3 4" xfId="21051" xr:uid="{00000000-0005-0000-0000-0000E2410000}"/>
    <cellStyle name="Normal 41 11 2 2 3 4 2" xfId="42693" xr:uid="{00000000-0005-0000-0000-0000E3410000}"/>
    <cellStyle name="Normal 41 11 2 2 3 5" xfId="36685" xr:uid="{00000000-0005-0000-0000-0000E4410000}"/>
    <cellStyle name="Normal 41 11 2 2 4" xfId="16083" xr:uid="{00000000-0005-0000-0000-0000E5410000}"/>
    <cellStyle name="Normal 41 11 2 2 4 2" xfId="28052" xr:uid="{00000000-0005-0000-0000-0000E6410000}"/>
    <cellStyle name="Normal 41 11 2 2 4 2 2" xfId="49658" xr:uid="{00000000-0005-0000-0000-0000E7410000}"/>
    <cellStyle name="Normal 41 11 2 2 4 3" xfId="22085" xr:uid="{00000000-0005-0000-0000-0000E8410000}"/>
    <cellStyle name="Normal 41 11 2 2 4 3 2" xfId="43722" xr:uid="{00000000-0005-0000-0000-0000E9410000}"/>
    <cellStyle name="Normal 41 11 2 2 4 4" xfId="37737" xr:uid="{00000000-0005-0000-0000-0000EA410000}"/>
    <cellStyle name="Normal 41 11 2 2 5" xfId="25070" xr:uid="{00000000-0005-0000-0000-0000EB410000}"/>
    <cellStyle name="Normal 41 11 2 2 5 2" xfId="46687" xr:uid="{00000000-0005-0000-0000-0000EC410000}"/>
    <cellStyle name="Normal 41 11 2 2 6" xfId="19103" xr:uid="{00000000-0005-0000-0000-0000ED410000}"/>
    <cellStyle name="Normal 41 11 2 2 6 2" xfId="40745" xr:uid="{00000000-0005-0000-0000-0000EE410000}"/>
    <cellStyle name="Normal 41 11 2 2 7" xfId="34731"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8" xr:uid="{00000000-0005-0000-0000-0000F3410000}"/>
    <cellStyle name="Normal 41 11 2 3 2 2 2 2" xfId="50954" xr:uid="{00000000-0005-0000-0000-0000F4410000}"/>
    <cellStyle name="Normal 41 11 2 3 2 2 3" xfId="23381" xr:uid="{00000000-0005-0000-0000-0000F5410000}"/>
    <cellStyle name="Normal 41 11 2 3 2 2 3 2" xfId="45018" xr:uid="{00000000-0005-0000-0000-0000F6410000}"/>
    <cellStyle name="Normal 41 11 2 3 2 2 4" xfId="39034" xr:uid="{00000000-0005-0000-0000-0000F7410000}"/>
    <cellStyle name="Normal 41 11 2 3 2 3" xfId="26366" xr:uid="{00000000-0005-0000-0000-0000F8410000}"/>
    <cellStyle name="Normal 41 11 2 3 2 3 2" xfId="47980" xr:uid="{00000000-0005-0000-0000-0000F9410000}"/>
    <cellStyle name="Normal 41 11 2 3 2 4" xfId="20399" xr:uid="{00000000-0005-0000-0000-0000FA410000}"/>
    <cellStyle name="Normal 41 11 2 3 2 4 2" xfId="42041" xr:uid="{00000000-0005-0000-0000-0000FB410000}"/>
    <cellStyle name="Normal 41 11 2 3 2 5" xfId="36031" xr:uid="{00000000-0005-0000-0000-0000FC410000}"/>
    <cellStyle name="Normal 41 11 2 3 3" xfId="15269" xr:uid="{00000000-0005-0000-0000-0000FD410000}"/>
    <cellStyle name="Normal 41 11 2 3 3 2" xfId="18354" xr:uid="{00000000-0005-0000-0000-0000FE410000}"/>
    <cellStyle name="Normal 41 11 2 3 3 2 2" xfId="30320" xr:uid="{00000000-0005-0000-0000-0000FF410000}"/>
    <cellStyle name="Normal 41 11 2 3 3 2 2 2" xfId="51926" xr:uid="{00000000-0005-0000-0000-000000420000}"/>
    <cellStyle name="Normal 41 11 2 3 3 2 3" xfId="24353" xr:uid="{00000000-0005-0000-0000-000001420000}"/>
    <cellStyle name="Normal 41 11 2 3 3 2 3 2" xfId="45990" xr:uid="{00000000-0005-0000-0000-000002420000}"/>
    <cellStyle name="Normal 41 11 2 3 3 2 4" xfId="40008" xr:uid="{00000000-0005-0000-0000-000003420000}"/>
    <cellStyle name="Normal 41 11 2 3 3 3" xfId="27338" xr:uid="{00000000-0005-0000-0000-000004420000}"/>
    <cellStyle name="Normal 41 11 2 3 3 3 2" xfId="48952" xr:uid="{00000000-0005-0000-0000-000005420000}"/>
    <cellStyle name="Normal 41 11 2 3 3 4" xfId="21371" xr:uid="{00000000-0005-0000-0000-000006420000}"/>
    <cellStyle name="Normal 41 11 2 3 3 4 2" xfId="43013" xr:uid="{00000000-0005-0000-0000-000007420000}"/>
    <cellStyle name="Normal 41 11 2 3 3 5" xfId="37005" xr:uid="{00000000-0005-0000-0000-000008420000}"/>
    <cellStyle name="Normal 41 11 2 3 4" xfId="16403" xr:uid="{00000000-0005-0000-0000-000009420000}"/>
    <cellStyle name="Normal 41 11 2 3 4 2" xfId="28372" xr:uid="{00000000-0005-0000-0000-00000A420000}"/>
    <cellStyle name="Normal 41 11 2 3 4 2 2" xfId="49978" xr:uid="{00000000-0005-0000-0000-00000B420000}"/>
    <cellStyle name="Normal 41 11 2 3 4 3" xfId="22405" xr:uid="{00000000-0005-0000-0000-00000C420000}"/>
    <cellStyle name="Normal 41 11 2 3 4 3 2" xfId="44042" xr:uid="{00000000-0005-0000-0000-00000D420000}"/>
    <cellStyle name="Normal 41 11 2 3 4 4" xfId="38057" xr:uid="{00000000-0005-0000-0000-00000E420000}"/>
    <cellStyle name="Normal 41 11 2 3 5" xfId="25390" xr:uid="{00000000-0005-0000-0000-00000F420000}"/>
    <cellStyle name="Normal 41 11 2 3 5 2" xfId="47007" xr:uid="{00000000-0005-0000-0000-000010420000}"/>
    <cellStyle name="Normal 41 11 2 3 6" xfId="19423" xr:uid="{00000000-0005-0000-0000-000011420000}"/>
    <cellStyle name="Normal 41 11 2 3 6 2" xfId="41065" xr:uid="{00000000-0005-0000-0000-000012420000}"/>
    <cellStyle name="Normal 41 11 2 3 7" xfId="35051" xr:uid="{00000000-0005-0000-0000-000013420000}"/>
    <cellStyle name="Normal 41 11 2 4" xfId="13654" xr:uid="{00000000-0005-0000-0000-000014420000}"/>
    <cellStyle name="Normal 41 11 2 4 2" xfId="16740" xr:uid="{00000000-0005-0000-0000-000015420000}"/>
    <cellStyle name="Normal 41 11 2 4 2 2" xfId="28708" xr:uid="{00000000-0005-0000-0000-000016420000}"/>
    <cellStyle name="Normal 41 11 2 4 2 2 2" xfId="50314" xr:uid="{00000000-0005-0000-0000-000017420000}"/>
    <cellStyle name="Normal 41 11 2 4 2 3" xfId="22741" xr:uid="{00000000-0005-0000-0000-000018420000}"/>
    <cellStyle name="Normal 41 11 2 4 2 3 2" xfId="44378" xr:uid="{00000000-0005-0000-0000-000019420000}"/>
    <cellStyle name="Normal 41 11 2 4 2 4" xfId="38394" xr:uid="{00000000-0005-0000-0000-00001A420000}"/>
    <cellStyle name="Normal 41 11 2 4 3" xfId="25726" xr:uid="{00000000-0005-0000-0000-00001B420000}"/>
    <cellStyle name="Normal 41 11 2 4 3 2" xfId="47340" xr:uid="{00000000-0005-0000-0000-00001C420000}"/>
    <cellStyle name="Normal 41 11 2 4 4" xfId="19759" xr:uid="{00000000-0005-0000-0000-00001D420000}"/>
    <cellStyle name="Normal 41 11 2 4 4 2" xfId="41401" xr:uid="{00000000-0005-0000-0000-00001E420000}"/>
    <cellStyle name="Normal 41 11 2 4 5" xfId="35390" xr:uid="{00000000-0005-0000-0000-00001F420000}"/>
    <cellStyle name="Normal 41 11 2 5" xfId="14628" xr:uid="{00000000-0005-0000-0000-000020420000}"/>
    <cellStyle name="Normal 41 11 2 5 2" xfId="17713" xr:uid="{00000000-0005-0000-0000-000021420000}"/>
    <cellStyle name="Normal 41 11 2 5 2 2" xfId="29680" xr:uid="{00000000-0005-0000-0000-000022420000}"/>
    <cellStyle name="Normal 41 11 2 5 2 2 2" xfId="51286" xr:uid="{00000000-0005-0000-0000-000023420000}"/>
    <cellStyle name="Normal 41 11 2 5 2 3" xfId="23713" xr:uid="{00000000-0005-0000-0000-000024420000}"/>
    <cellStyle name="Normal 41 11 2 5 2 3 2" xfId="45350" xr:uid="{00000000-0005-0000-0000-000025420000}"/>
    <cellStyle name="Normal 41 11 2 5 2 4" xfId="39367" xr:uid="{00000000-0005-0000-0000-000026420000}"/>
    <cellStyle name="Normal 41 11 2 5 3" xfId="26698" xr:uid="{00000000-0005-0000-0000-000027420000}"/>
    <cellStyle name="Normal 41 11 2 5 3 2" xfId="48312" xr:uid="{00000000-0005-0000-0000-000028420000}"/>
    <cellStyle name="Normal 41 11 2 5 4" xfId="20731" xr:uid="{00000000-0005-0000-0000-000029420000}"/>
    <cellStyle name="Normal 41 11 2 5 4 2" xfId="42373" xr:uid="{00000000-0005-0000-0000-00002A420000}"/>
    <cellStyle name="Normal 41 11 2 5 5" xfId="36364" xr:uid="{00000000-0005-0000-0000-00002B420000}"/>
    <cellStyle name="Normal 41 11 2 6" xfId="15741" xr:uid="{00000000-0005-0000-0000-00002C420000}"/>
    <cellStyle name="Normal 41 11 2 6 2" xfId="27712" xr:uid="{00000000-0005-0000-0000-00002D420000}"/>
    <cellStyle name="Normal 41 11 2 6 2 2" xfId="49318" xr:uid="{00000000-0005-0000-0000-00002E420000}"/>
    <cellStyle name="Normal 41 11 2 6 3" xfId="21745" xr:uid="{00000000-0005-0000-0000-00002F420000}"/>
    <cellStyle name="Normal 41 11 2 6 3 2" xfId="43382" xr:uid="{00000000-0005-0000-0000-000030420000}"/>
    <cellStyle name="Normal 41 11 2 6 4" xfId="37395" xr:uid="{00000000-0005-0000-0000-000031420000}"/>
    <cellStyle name="Normal 41 11 2 7" xfId="24727" xr:uid="{00000000-0005-0000-0000-000032420000}"/>
    <cellStyle name="Normal 41 11 2 7 2" xfId="46347" xr:uid="{00000000-0005-0000-0000-000033420000}"/>
    <cellStyle name="Normal 41 11 2 8" xfId="18760" xr:uid="{00000000-0005-0000-0000-000034420000}"/>
    <cellStyle name="Normal 41 11 2 8 2" xfId="40402" xr:uid="{00000000-0005-0000-0000-000035420000}"/>
    <cellStyle name="Normal 41 11 2 9" xfId="31573"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4" xr:uid="{00000000-0005-0000-0000-00003B420000}"/>
    <cellStyle name="Normal 41 11 3 2 2 2 2 2" xfId="50590" xr:uid="{00000000-0005-0000-0000-00003C420000}"/>
    <cellStyle name="Normal 41 11 3 2 2 2 3" xfId="23017" xr:uid="{00000000-0005-0000-0000-00003D420000}"/>
    <cellStyle name="Normal 41 11 3 2 2 2 3 2" xfId="44654" xr:uid="{00000000-0005-0000-0000-00003E420000}"/>
    <cellStyle name="Normal 41 11 3 2 2 2 4" xfId="38670" xr:uid="{00000000-0005-0000-0000-00003F420000}"/>
    <cellStyle name="Normal 41 11 3 2 2 3" xfId="26002" xr:uid="{00000000-0005-0000-0000-000040420000}"/>
    <cellStyle name="Normal 41 11 3 2 2 3 2" xfId="47616" xr:uid="{00000000-0005-0000-0000-000041420000}"/>
    <cellStyle name="Normal 41 11 3 2 2 4" xfId="20035" xr:uid="{00000000-0005-0000-0000-000042420000}"/>
    <cellStyle name="Normal 41 11 3 2 2 4 2" xfId="41677" xr:uid="{00000000-0005-0000-0000-000043420000}"/>
    <cellStyle name="Normal 41 11 3 2 2 5" xfId="35667" xr:uid="{00000000-0005-0000-0000-000044420000}"/>
    <cellStyle name="Normal 41 11 3 2 3" xfId="14905" xr:uid="{00000000-0005-0000-0000-000045420000}"/>
    <cellStyle name="Normal 41 11 3 2 3 2" xfId="17990" xr:uid="{00000000-0005-0000-0000-000046420000}"/>
    <cellStyle name="Normal 41 11 3 2 3 2 2" xfId="29956" xr:uid="{00000000-0005-0000-0000-000047420000}"/>
    <cellStyle name="Normal 41 11 3 2 3 2 2 2" xfId="51562" xr:uid="{00000000-0005-0000-0000-000048420000}"/>
    <cellStyle name="Normal 41 11 3 2 3 2 3" xfId="23989" xr:uid="{00000000-0005-0000-0000-000049420000}"/>
    <cellStyle name="Normal 41 11 3 2 3 2 3 2" xfId="45626" xr:uid="{00000000-0005-0000-0000-00004A420000}"/>
    <cellStyle name="Normal 41 11 3 2 3 2 4" xfId="39644" xr:uid="{00000000-0005-0000-0000-00004B420000}"/>
    <cellStyle name="Normal 41 11 3 2 3 3" xfId="26974" xr:uid="{00000000-0005-0000-0000-00004C420000}"/>
    <cellStyle name="Normal 41 11 3 2 3 3 2" xfId="48588" xr:uid="{00000000-0005-0000-0000-00004D420000}"/>
    <cellStyle name="Normal 41 11 3 2 3 4" xfId="21007" xr:uid="{00000000-0005-0000-0000-00004E420000}"/>
    <cellStyle name="Normal 41 11 3 2 3 4 2" xfId="42649" xr:uid="{00000000-0005-0000-0000-00004F420000}"/>
    <cellStyle name="Normal 41 11 3 2 3 5" xfId="36641" xr:uid="{00000000-0005-0000-0000-000050420000}"/>
    <cellStyle name="Normal 41 11 3 2 4" xfId="16039" xr:uid="{00000000-0005-0000-0000-000051420000}"/>
    <cellStyle name="Normal 41 11 3 2 4 2" xfId="28008" xr:uid="{00000000-0005-0000-0000-000052420000}"/>
    <cellStyle name="Normal 41 11 3 2 4 2 2" xfId="49614" xr:uid="{00000000-0005-0000-0000-000053420000}"/>
    <cellStyle name="Normal 41 11 3 2 4 3" xfId="22041" xr:uid="{00000000-0005-0000-0000-000054420000}"/>
    <cellStyle name="Normal 41 11 3 2 4 3 2" xfId="43678" xr:uid="{00000000-0005-0000-0000-000055420000}"/>
    <cellStyle name="Normal 41 11 3 2 4 4" xfId="37693" xr:uid="{00000000-0005-0000-0000-000056420000}"/>
    <cellStyle name="Normal 41 11 3 2 5" xfId="25026" xr:uid="{00000000-0005-0000-0000-000057420000}"/>
    <cellStyle name="Normal 41 11 3 2 5 2" xfId="46643" xr:uid="{00000000-0005-0000-0000-000058420000}"/>
    <cellStyle name="Normal 41 11 3 2 6" xfId="19059" xr:uid="{00000000-0005-0000-0000-000059420000}"/>
    <cellStyle name="Normal 41 11 3 2 6 2" xfId="40701" xr:uid="{00000000-0005-0000-0000-00005A420000}"/>
    <cellStyle name="Normal 41 11 3 2 7" xfId="34687"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4" xr:uid="{00000000-0005-0000-0000-00005F420000}"/>
    <cellStyle name="Normal 41 11 3 3 2 2 2 2" xfId="50910" xr:uid="{00000000-0005-0000-0000-000060420000}"/>
    <cellStyle name="Normal 41 11 3 3 2 2 3" xfId="23337" xr:uid="{00000000-0005-0000-0000-000061420000}"/>
    <cellStyle name="Normal 41 11 3 3 2 2 3 2" xfId="44974" xr:uid="{00000000-0005-0000-0000-000062420000}"/>
    <cellStyle name="Normal 41 11 3 3 2 2 4" xfId="38990" xr:uid="{00000000-0005-0000-0000-000063420000}"/>
    <cellStyle name="Normal 41 11 3 3 2 3" xfId="26322" xr:uid="{00000000-0005-0000-0000-000064420000}"/>
    <cellStyle name="Normal 41 11 3 3 2 3 2" xfId="47936" xr:uid="{00000000-0005-0000-0000-000065420000}"/>
    <cellStyle name="Normal 41 11 3 3 2 4" xfId="20355" xr:uid="{00000000-0005-0000-0000-000066420000}"/>
    <cellStyle name="Normal 41 11 3 3 2 4 2" xfId="41997" xr:uid="{00000000-0005-0000-0000-000067420000}"/>
    <cellStyle name="Normal 41 11 3 3 2 5" xfId="35987" xr:uid="{00000000-0005-0000-0000-000068420000}"/>
    <cellStyle name="Normal 41 11 3 3 3" xfId="15225" xr:uid="{00000000-0005-0000-0000-000069420000}"/>
    <cellStyle name="Normal 41 11 3 3 3 2" xfId="18310" xr:uid="{00000000-0005-0000-0000-00006A420000}"/>
    <cellStyle name="Normal 41 11 3 3 3 2 2" xfId="30276" xr:uid="{00000000-0005-0000-0000-00006B420000}"/>
    <cellStyle name="Normal 41 11 3 3 3 2 2 2" xfId="51882" xr:uid="{00000000-0005-0000-0000-00006C420000}"/>
    <cellStyle name="Normal 41 11 3 3 3 2 3" xfId="24309" xr:uid="{00000000-0005-0000-0000-00006D420000}"/>
    <cellStyle name="Normal 41 11 3 3 3 2 3 2" xfId="45946" xr:uid="{00000000-0005-0000-0000-00006E420000}"/>
    <cellStyle name="Normal 41 11 3 3 3 2 4" xfId="39964" xr:uid="{00000000-0005-0000-0000-00006F420000}"/>
    <cellStyle name="Normal 41 11 3 3 3 3" xfId="27294" xr:uid="{00000000-0005-0000-0000-000070420000}"/>
    <cellStyle name="Normal 41 11 3 3 3 3 2" xfId="48908" xr:uid="{00000000-0005-0000-0000-000071420000}"/>
    <cellStyle name="Normal 41 11 3 3 3 4" xfId="21327" xr:uid="{00000000-0005-0000-0000-000072420000}"/>
    <cellStyle name="Normal 41 11 3 3 3 4 2" xfId="42969" xr:uid="{00000000-0005-0000-0000-000073420000}"/>
    <cellStyle name="Normal 41 11 3 3 3 5" xfId="36961" xr:uid="{00000000-0005-0000-0000-000074420000}"/>
    <cellStyle name="Normal 41 11 3 3 4" xfId="16359" xr:uid="{00000000-0005-0000-0000-000075420000}"/>
    <cellStyle name="Normal 41 11 3 3 4 2" xfId="28328" xr:uid="{00000000-0005-0000-0000-000076420000}"/>
    <cellStyle name="Normal 41 11 3 3 4 2 2" xfId="49934" xr:uid="{00000000-0005-0000-0000-000077420000}"/>
    <cellStyle name="Normal 41 11 3 3 4 3" xfId="22361" xr:uid="{00000000-0005-0000-0000-000078420000}"/>
    <cellStyle name="Normal 41 11 3 3 4 3 2" xfId="43998" xr:uid="{00000000-0005-0000-0000-000079420000}"/>
    <cellStyle name="Normal 41 11 3 3 4 4" xfId="38013" xr:uid="{00000000-0005-0000-0000-00007A420000}"/>
    <cellStyle name="Normal 41 11 3 3 5" xfId="25346" xr:uid="{00000000-0005-0000-0000-00007B420000}"/>
    <cellStyle name="Normal 41 11 3 3 5 2" xfId="46963" xr:uid="{00000000-0005-0000-0000-00007C420000}"/>
    <cellStyle name="Normal 41 11 3 3 6" xfId="19379" xr:uid="{00000000-0005-0000-0000-00007D420000}"/>
    <cellStyle name="Normal 41 11 3 3 6 2" xfId="41021" xr:uid="{00000000-0005-0000-0000-00007E420000}"/>
    <cellStyle name="Normal 41 11 3 3 7" xfId="35007" xr:uid="{00000000-0005-0000-0000-00007F420000}"/>
    <cellStyle name="Normal 41 11 3 4" xfId="13610" xr:uid="{00000000-0005-0000-0000-000080420000}"/>
    <cellStyle name="Normal 41 11 3 4 2" xfId="16696" xr:uid="{00000000-0005-0000-0000-000081420000}"/>
    <cellStyle name="Normal 41 11 3 4 2 2" xfId="28664" xr:uid="{00000000-0005-0000-0000-000082420000}"/>
    <cellStyle name="Normal 41 11 3 4 2 2 2" xfId="50270" xr:uid="{00000000-0005-0000-0000-000083420000}"/>
    <cellStyle name="Normal 41 11 3 4 2 3" xfId="22697" xr:uid="{00000000-0005-0000-0000-000084420000}"/>
    <cellStyle name="Normal 41 11 3 4 2 3 2" xfId="44334" xr:uid="{00000000-0005-0000-0000-000085420000}"/>
    <cellStyle name="Normal 41 11 3 4 2 4" xfId="38350" xr:uid="{00000000-0005-0000-0000-000086420000}"/>
    <cellStyle name="Normal 41 11 3 4 3" xfId="25682" xr:uid="{00000000-0005-0000-0000-000087420000}"/>
    <cellStyle name="Normal 41 11 3 4 3 2" xfId="47296" xr:uid="{00000000-0005-0000-0000-000088420000}"/>
    <cellStyle name="Normal 41 11 3 4 4" xfId="19715" xr:uid="{00000000-0005-0000-0000-000089420000}"/>
    <cellStyle name="Normal 41 11 3 4 4 2" xfId="41357" xr:uid="{00000000-0005-0000-0000-00008A420000}"/>
    <cellStyle name="Normal 41 11 3 4 5" xfId="35346" xr:uid="{00000000-0005-0000-0000-00008B420000}"/>
    <cellStyle name="Normal 41 11 3 5" xfId="14584" xr:uid="{00000000-0005-0000-0000-00008C420000}"/>
    <cellStyle name="Normal 41 11 3 5 2" xfId="17669" xr:uid="{00000000-0005-0000-0000-00008D420000}"/>
    <cellStyle name="Normal 41 11 3 5 2 2" xfId="29636" xr:uid="{00000000-0005-0000-0000-00008E420000}"/>
    <cellStyle name="Normal 41 11 3 5 2 2 2" xfId="51242" xr:uid="{00000000-0005-0000-0000-00008F420000}"/>
    <cellStyle name="Normal 41 11 3 5 2 3" xfId="23669" xr:uid="{00000000-0005-0000-0000-000090420000}"/>
    <cellStyle name="Normal 41 11 3 5 2 3 2" xfId="45306" xr:uid="{00000000-0005-0000-0000-000091420000}"/>
    <cellStyle name="Normal 41 11 3 5 2 4" xfId="39323" xr:uid="{00000000-0005-0000-0000-000092420000}"/>
    <cellStyle name="Normal 41 11 3 5 3" xfId="26654" xr:uid="{00000000-0005-0000-0000-000093420000}"/>
    <cellStyle name="Normal 41 11 3 5 3 2" xfId="48268" xr:uid="{00000000-0005-0000-0000-000094420000}"/>
    <cellStyle name="Normal 41 11 3 5 4" xfId="20687" xr:uid="{00000000-0005-0000-0000-000095420000}"/>
    <cellStyle name="Normal 41 11 3 5 4 2" xfId="42329" xr:uid="{00000000-0005-0000-0000-000096420000}"/>
    <cellStyle name="Normal 41 11 3 5 5" xfId="36320" xr:uid="{00000000-0005-0000-0000-000097420000}"/>
    <cellStyle name="Normal 41 11 3 6" xfId="15697" xr:uid="{00000000-0005-0000-0000-000098420000}"/>
    <cellStyle name="Normal 41 11 3 6 2" xfId="27668" xr:uid="{00000000-0005-0000-0000-000099420000}"/>
    <cellStyle name="Normal 41 11 3 6 2 2" xfId="49274" xr:uid="{00000000-0005-0000-0000-00009A420000}"/>
    <cellStyle name="Normal 41 11 3 6 3" xfId="21701" xr:uid="{00000000-0005-0000-0000-00009B420000}"/>
    <cellStyle name="Normal 41 11 3 6 3 2" xfId="43338" xr:uid="{00000000-0005-0000-0000-00009C420000}"/>
    <cellStyle name="Normal 41 11 3 6 4" xfId="37351" xr:uid="{00000000-0005-0000-0000-00009D420000}"/>
    <cellStyle name="Normal 41 11 3 7" xfId="24683" xr:uid="{00000000-0005-0000-0000-00009E420000}"/>
    <cellStyle name="Normal 41 11 3 7 2" xfId="46303" xr:uid="{00000000-0005-0000-0000-00009F420000}"/>
    <cellStyle name="Normal 41 11 3 8" xfId="18716" xr:uid="{00000000-0005-0000-0000-0000A0420000}"/>
    <cellStyle name="Normal 41 11 3 8 2" xfId="40358" xr:uid="{00000000-0005-0000-0000-0000A1420000}"/>
    <cellStyle name="Normal 41 11 3 9" xfId="31416"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0" xr:uid="{00000000-0005-0000-0000-0000A7420000}"/>
    <cellStyle name="Normal 41 11 4 2 2 2 2 2" xfId="50676" xr:uid="{00000000-0005-0000-0000-0000A8420000}"/>
    <cellStyle name="Normal 41 11 4 2 2 2 3" xfId="23103" xr:uid="{00000000-0005-0000-0000-0000A9420000}"/>
    <cellStyle name="Normal 41 11 4 2 2 2 3 2" xfId="44740" xr:uid="{00000000-0005-0000-0000-0000AA420000}"/>
    <cellStyle name="Normal 41 11 4 2 2 2 4" xfId="38756" xr:uid="{00000000-0005-0000-0000-0000AB420000}"/>
    <cellStyle name="Normal 41 11 4 2 2 3" xfId="26088" xr:uid="{00000000-0005-0000-0000-0000AC420000}"/>
    <cellStyle name="Normal 41 11 4 2 2 3 2" xfId="47702" xr:uid="{00000000-0005-0000-0000-0000AD420000}"/>
    <cellStyle name="Normal 41 11 4 2 2 4" xfId="20121" xr:uid="{00000000-0005-0000-0000-0000AE420000}"/>
    <cellStyle name="Normal 41 11 4 2 2 4 2" xfId="41763" xr:uid="{00000000-0005-0000-0000-0000AF420000}"/>
    <cellStyle name="Normal 41 11 4 2 2 5" xfId="35753" xr:uid="{00000000-0005-0000-0000-0000B0420000}"/>
    <cellStyle name="Normal 41 11 4 2 3" xfId="14991" xr:uid="{00000000-0005-0000-0000-0000B1420000}"/>
    <cellStyle name="Normal 41 11 4 2 3 2" xfId="18076" xr:uid="{00000000-0005-0000-0000-0000B2420000}"/>
    <cellStyle name="Normal 41 11 4 2 3 2 2" xfId="30042" xr:uid="{00000000-0005-0000-0000-0000B3420000}"/>
    <cellStyle name="Normal 41 11 4 2 3 2 2 2" xfId="51648" xr:uid="{00000000-0005-0000-0000-0000B4420000}"/>
    <cellStyle name="Normal 41 11 4 2 3 2 3" xfId="24075" xr:uid="{00000000-0005-0000-0000-0000B5420000}"/>
    <cellStyle name="Normal 41 11 4 2 3 2 3 2" xfId="45712" xr:uid="{00000000-0005-0000-0000-0000B6420000}"/>
    <cellStyle name="Normal 41 11 4 2 3 2 4" xfId="39730" xr:uid="{00000000-0005-0000-0000-0000B7420000}"/>
    <cellStyle name="Normal 41 11 4 2 3 3" xfId="27060" xr:uid="{00000000-0005-0000-0000-0000B8420000}"/>
    <cellStyle name="Normal 41 11 4 2 3 3 2" xfId="48674" xr:uid="{00000000-0005-0000-0000-0000B9420000}"/>
    <cellStyle name="Normal 41 11 4 2 3 4" xfId="21093" xr:uid="{00000000-0005-0000-0000-0000BA420000}"/>
    <cellStyle name="Normal 41 11 4 2 3 4 2" xfId="42735" xr:uid="{00000000-0005-0000-0000-0000BB420000}"/>
    <cellStyle name="Normal 41 11 4 2 3 5" xfId="36727" xr:uid="{00000000-0005-0000-0000-0000BC420000}"/>
    <cellStyle name="Normal 41 11 4 2 4" xfId="16125" xr:uid="{00000000-0005-0000-0000-0000BD420000}"/>
    <cellStyle name="Normal 41 11 4 2 4 2" xfId="28094" xr:uid="{00000000-0005-0000-0000-0000BE420000}"/>
    <cellStyle name="Normal 41 11 4 2 4 2 2" xfId="49700" xr:uid="{00000000-0005-0000-0000-0000BF420000}"/>
    <cellStyle name="Normal 41 11 4 2 4 3" xfId="22127" xr:uid="{00000000-0005-0000-0000-0000C0420000}"/>
    <cellStyle name="Normal 41 11 4 2 4 3 2" xfId="43764" xr:uid="{00000000-0005-0000-0000-0000C1420000}"/>
    <cellStyle name="Normal 41 11 4 2 4 4" xfId="37779" xr:uid="{00000000-0005-0000-0000-0000C2420000}"/>
    <cellStyle name="Normal 41 11 4 2 5" xfId="25112" xr:uid="{00000000-0005-0000-0000-0000C3420000}"/>
    <cellStyle name="Normal 41 11 4 2 5 2" xfId="46729" xr:uid="{00000000-0005-0000-0000-0000C4420000}"/>
    <cellStyle name="Normal 41 11 4 2 6" xfId="19145" xr:uid="{00000000-0005-0000-0000-0000C5420000}"/>
    <cellStyle name="Normal 41 11 4 2 6 2" xfId="40787" xr:uid="{00000000-0005-0000-0000-0000C6420000}"/>
    <cellStyle name="Normal 41 11 4 2 7" xfId="34773"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0" xr:uid="{00000000-0005-0000-0000-0000CB420000}"/>
    <cellStyle name="Normal 41 11 4 3 2 2 2 2" xfId="50996" xr:uid="{00000000-0005-0000-0000-0000CC420000}"/>
    <cellStyle name="Normal 41 11 4 3 2 2 3" xfId="23423" xr:uid="{00000000-0005-0000-0000-0000CD420000}"/>
    <cellStyle name="Normal 41 11 4 3 2 2 3 2" xfId="45060" xr:uid="{00000000-0005-0000-0000-0000CE420000}"/>
    <cellStyle name="Normal 41 11 4 3 2 2 4" xfId="39076" xr:uid="{00000000-0005-0000-0000-0000CF420000}"/>
    <cellStyle name="Normal 41 11 4 3 2 3" xfId="26408" xr:uid="{00000000-0005-0000-0000-0000D0420000}"/>
    <cellStyle name="Normal 41 11 4 3 2 3 2" xfId="48022" xr:uid="{00000000-0005-0000-0000-0000D1420000}"/>
    <cellStyle name="Normal 41 11 4 3 2 4" xfId="20441" xr:uid="{00000000-0005-0000-0000-0000D2420000}"/>
    <cellStyle name="Normal 41 11 4 3 2 4 2" xfId="42083" xr:uid="{00000000-0005-0000-0000-0000D3420000}"/>
    <cellStyle name="Normal 41 11 4 3 2 5" xfId="36073" xr:uid="{00000000-0005-0000-0000-0000D4420000}"/>
    <cellStyle name="Normal 41 11 4 3 3" xfId="15311" xr:uid="{00000000-0005-0000-0000-0000D5420000}"/>
    <cellStyle name="Normal 41 11 4 3 3 2" xfId="18396" xr:uid="{00000000-0005-0000-0000-0000D6420000}"/>
    <cellStyle name="Normal 41 11 4 3 3 2 2" xfId="30362" xr:uid="{00000000-0005-0000-0000-0000D7420000}"/>
    <cellStyle name="Normal 41 11 4 3 3 2 2 2" xfId="51968" xr:uid="{00000000-0005-0000-0000-0000D8420000}"/>
    <cellStyle name="Normal 41 11 4 3 3 2 3" xfId="24395" xr:uid="{00000000-0005-0000-0000-0000D9420000}"/>
    <cellStyle name="Normal 41 11 4 3 3 2 3 2" xfId="46032" xr:uid="{00000000-0005-0000-0000-0000DA420000}"/>
    <cellStyle name="Normal 41 11 4 3 3 2 4" xfId="40050" xr:uid="{00000000-0005-0000-0000-0000DB420000}"/>
    <cellStyle name="Normal 41 11 4 3 3 3" xfId="27380" xr:uid="{00000000-0005-0000-0000-0000DC420000}"/>
    <cellStyle name="Normal 41 11 4 3 3 3 2" xfId="48994" xr:uid="{00000000-0005-0000-0000-0000DD420000}"/>
    <cellStyle name="Normal 41 11 4 3 3 4" xfId="21413" xr:uid="{00000000-0005-0000-0000-0000DE420000}"/>
    <cellStyle name="Normal 41 11 4 3 3 4 2" xfId="43055" xr:uid="{00000000-0005-0000-0000-0000DF420000}"/>
    <cellStyle name="Normal 41 11 4 3 3 5" xfId="37047" xr:uid="{00000000-0005-0000-0000-0000E0420000}"/>
    <cellStyle name="Normal 41 11 4 3 4" xfId="16445" xr:uid="{00000000-0005-0000-0000-0000E1420000}"/>
    <cellStyle name="Normal 41 11 4 3 4 2" xfId="28414" xr:uid="{00000000-0005-0000-0000-0000E2420000}"/>
    <cellStyle name="Normal 41 11 4 3 4 2 2" xfId="50020" xr:uid="{00000000-0005-0000-0000-0000E3420000}"/>
    <cellStyle name="Normal 41 11 4 3 4 3" xfId="22447" xr:uid="{00000000-0005-0000-0000-0000E4420000}"/>
    <cellStyle name="Normal 41 11 4 3 4 3 2" xfId="44084" xr:uid="{00000000-0005-0000-0000-0000E5420000}"/>
    <cellStyle name="Normal 41 11 4 3 4 4" xfId="38099" xr:uid="{00000000-0005-0000-0000-0000E6420000}"/>
    <cellStyle name="Normal 41 11 4 3 5" xfId="25432" xr:uid="{00000000-0005-0000-0000-0000E7420000}"/>
    <cellStyle name="Normal 41 11 4 3 5 2" xfId="47049" xr:uid="{00000000-0005-0000-0000-0000E8420000}"/>
    <cellStyle name="Normal 41 11 4 3 6" xfId="19465" xr:uid="{00000000-0005-0000-0000-0000E9420000}"/>
    <cellStyle name="Normal 41 11 4 3 6 2" xfId="41107" xr:uid="{00000000-0005-0000-0000-0000EA420000}"/>
    <cellStyle name="Normal 41 11 4 3 7" xfId="35093" xr:uid="{00000000-0005-0000-0000-0000EB420000}"/>
    <cellStyle name="Normal 41 11 4 4" xfId="13696" xr:uid="{00000000-0005-0000-0000-0000EC420000}"/>
    <cellStyle name="Normal 41 11 4 4 2" xfId="16782" xr:uid="{00000000-0005-0000-0000-0000ED420000}"/>
    <cellStyle name="Normal 41 11 4 4 2 2" xfId="28750" xr:uid="{00000000-0005-0000-0000-0000EE420000}"/>
    <cellStyle name="Normal 41 11 4 4 2 2 2" xfId="50356" xr:uid="{00000000-0005-0000-0000-0000EF420000}"/>
    <cellStyle name="Normal 41 11 4 4 2 3" xfId="22783" xr:uid="{00000000-0005-0000-0000-0000F0420000}"/>
    <cellStyle name="Normal 41 11 4 4 2 3 2" xfId="44420" xr:uid="{00000000-0005-0000-0000-0000F1420000}"/>
    <cellStyle name="Normal 41 11 4 4 2 4" xfId="38436" xr:uid="{00000000-0005-0000-0000-0000F2420000}"/>
    <cellStyle name="Normal 41 11 4 4 3" xfId="25768" xr:uid="{00000000-0005-0000-0000-0000F3420000}"/>
    <cellStyle name="Normal 41 11 4 4 3 2" xfId="47382" xr:uid="{00000000-0005-0000-0000-0000F4420000}"/>
    <cellStyle name="Normal 41 11 4 4 4" xfId="19801" xr:uid="{00000000-0005-0000-0000-0000F5420000}"/>
    <cellStyle name="Normal 41 11 4 4 4 2" xfId="41443" xr:uid="{00000000-0005-0000-0000-0000F6420000}"/>
    <cellStyle name="Normal 41 11 4 4 5" xfId="35432" xr:uid="{00000000-0005-0000-0000-0000F7420000}"/>
    <cellStyle name="Normal 41 11 4 5" xfId="14670" xr:uid="{00000000-0005-0000-0000-0000F8420000}"/>
    <cellStyle name="Normal 41 11 4 5 2" xfId="17755" xr:uid="{00000000-0005-0000-0000-0000F9420000}"/>
    <cellStyle name="Normal 41 11 4 5 2 2" xfId="29722" xr:uid="{00000000-0005-0000-0000-0000FA420000}"/>
    <cellStyle name="Normal 41 11 4 5 2 2 2" xfId="51328" xr:uid="{00000000-0005-0000-0000-0000FB420000}"/>
    <cellStyle name="Normal 41 11 4 5 2 3" xfId="23755" xr:uid="{00000000-0005-0000-0000-0000FC420000}"/>
    <cellStyle name="Normal 41 11 4 5 2 3 2" xfId="45392" xr:uid="{00000000-0005-0000-0000-0000FD420000}"/>
    <cellStyle name="Normal 41 11 4 5 2 4" xfId="39409" xr:uid="{00000000-0005-0000-0000-0000FE420000}"/>
    <cellStyle name="Normal 41 11 4 5 3" xfId="26740" xr:uid="{00000000-0005-0000-0000-0000FF420000}"/>
    <cellStyle name="Normal 41 11 4 5 3 2" xfId="48354" xr:uid="{00000000-0005-0000-0000-000000430000}"/>
    <cellStyle name="Normal 41 11 4 5 4" xfId="20773" xr:uid="{00000000-0005-0000-0000-000001430000}"/>
    <cellStyle name="Normal 41 11 4 5 4 2" xfId="42415" xr:uid="{00000000-0005-0000-0000-000002430000}"/>
    <cellStyle name="Normal 41 11 4 5 5" xfId="36406" xr:uid="{00000000-0005-0000-0000-000003430000}"/>
    <cellStyle name="Normal 41 11 4 6" xfId="15783" xr:uid="{00000000-0005-0000-0000-000004430000}"/>
    <cellStyle name="Normal 41 11 4 6 2" xfId="27754" xr:uid="{00000000-0005-0000-0000-000005430000}"/>
    <cellStyle name="Normal 41 11 4 6 2 2" xfId="49360" xr:uid="{00000000-0005-0000-0000-000006430000}"/>
    <cellStyle name="Normal 41 11 4 6 3" xfId="21787" xr:uid="{00000000-0005-0000-0000-000007430000}"/>
    <cellStyle name="Normal 41 11 4 6 3 2" xfId="43424" xr:uid="{00000000-0005-0000-0000-000008430000}"/>
    <cellStyle name="Normal 41 11 4 6 4" xfId="37437" xr:uid="{00000000-0005-0000-0000-000009430000}"/>
    <cellStyle name="Normal 41 11 4 7" xfId="24769" xr:uid="{00000000-0005-0000-0000-00000A430000}"/>
    <cellStyle name="Normal 41 11 4 7 2" xfId="46389" xr:uid="{00000000-0005-0000-0000-00000B430000}"/>
    <cellStyle name="Normal 41 11 4 8" xfId="18802" xr:uid="{00000000-0005-0000-0000-00000C430000}"/>
    <cellStyle name="Normal 41 11 4 8 2" xfId="40444" xr:uid="{00000000-0005-0000-0000-00000D430000}"/>
    <cellStyle name="Normal 41 11 4 9" xfId="31684"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4" xr:uid="{00000000-0005-0000-0000-000013430000}"/>
    <cellStyle name="Normal 41 11 5 2 2 2 2 2" xfId="50760" xr:uid="{00000000-0005-0000-0000-000014430000}"/>
    <cellStyle name="Normal 41 11 5 2 2 2 3" xfId="23187" xr:uid="{00000000-0005-0000-0000-000015430000}"/>
    <cellStyle name="Normal 41 11 5 2 2 2 3 2" xfId="44824" xr:uid="{00000000-0005-0000-0000-000016430000}"/>
    <cellStyle name="Normal 41 11 5 2 2 2 4" xfId="38840" xr:uid="{00000000-0005-0000-0000-000017430000}"/>
    <cellStyle name="Normal 41 11 5 2 2 3" xfId="26172" xr:uid="{00000000-0005-0000-0000-000018430000}"/>
    <cellStyle name="Normal 41 11 5 2 2 3 2" xfId="47786" xr:uid="{00000000-0005-0000-0000-000019430000}"/>
    <cellStyle name="Normal 41 11 5 2 2 4" xfId="20205" xr:uid="{00000000-0005-0000-0000-00001A430000}"/>
    <cellStyle name="Normal 41 11 5 2 2 4 2" xfId="41847" xr:uid="{00000000-0005-0000-0000-00001B430000}"/>
    <cellStyle name="Normal 41 11 5 2 2 5" xfId="35837" xr:uid="{00000000-0005-0000-0000-00001C430000}"/>
    <cellStyle name="Normal 41 11 5 2 3" xfId="15075" xr:uid="{00000000-0005-0000-0000-00001D430000}"/>
    <cellStyle name="Normal 41 11 5 2 3 2" xfId="18160" xr:uid="{00000000-0005-0000-0000-00001E430000}"/>
    <cellStyle name="Normal 41 11 5 2 3 2 2" xfId="30126" xr:uid="{00000000-0005-0000-0000-00001F430000}"/>
    <cellStyle name="Normal 41 11 5 2 3 2 2 2" xfId="51732" xr:uid="{00000000-0005-0000-0000-000020430000}"/>
    <cellStyle name="Normal 41 11 5 2 3 2 3" xfId="24159" xr:uid="{00000000-0005-0000-0000-000021430000}"/>
    <cellStyle name="Normal 41 11 5 2 3 2 3 2" xfId="45796" xr:uid="{00000000-0005-0000-0000-000022430000}"/>
    <cellStyle name="Normal 41 11 5 2 3 2 4" xfId="39814" xr:uid="{00000000-0005-0000-0000-000023430000}"/>
    <cellStyle name="Normal 41 11 5 2 3 3" xfId="27144" xr:uid="{00000000-0005-0000-0000-000024430000}"/>
    <cellStyle name="Normal 41 11 5 2 3 3 2" xfId="48758" xr:uid="{00000000-0005-0000-0000-000025430000}"/>
    <cellStyle name="Normal 41 11 5 2 3 4" xfId="21177" xr:uid="{00000000-0005-0000-0000-000026430000}"/>
    <cellStyle name="Normal 41 11 5 2 3 4 2" xfId="42819" xr:uid="{00000000-0005-0000-0000-000027430000}"/>
    <cellStyle name="Normal 41 11 5 2 3 5" xfId="36811" xr:uid="{00000000-0005-0000-0000-000028430000}"/>
    <cellStyle name="Normal 41 11 5 2 4" xfId="16209" xr:uid="{00000000-0005-0000-0000-000029430000}"/>
    <cellStyle name="Normal 41 11 5 2 4 2" xfId="28178" xr:uid="{00000000-0005-0000-0000-00002A430000}"/>
    <cellStyle name="Normal 41 11 5 2 4 2 2" xfId="49784" xr:uid="{00000000-0005-0000-0000-00002B430000}"/>
    <cellStyle name="Normal 41 11 5 2 4 3" xfId="22211" xr:uid="{00000000-0005-0000-0000-00002C430000}"/>
    <cellStyle name="Normal 41 11 5 2 4 3 2" xfId="43848" xr:uid="{00000000-0005-0000-0000-00002D430000}"/>
    <cellStyle name="Normal 41 11 5 2 4 4" xfId="37863" xr:uid="{00000000-0005-0000-0000-00002E430000}"/>
    <cellStyle name="Normal 41 11 5 2 5" xfId="25196" xr:uid="{00000000-0005-0000-0000-00002F430000}"/>
    <cellStyle name="Normal 41 11 5 2 5 2" xfId="46813" xr:uid="{00000000-0005-0000-0000-000030430000}"/>
    <cellStyle name="Normal 41 11 5 2 6" xfId="19229" xr:uid="{00000000-0005-0000-0000-000031430000}"/>
    <cellStyle name="Normal 41 11 5 2 6 2" xfId="40871" xr:uid="{00000000-0005-0000-0000-000032430000}"/>
    <cellStyle name="Normal 41 11 5 2 7" xfId="34857"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4" xr:uid="{00000000-0005-0000-0000-000037430000}"/>
    <cellStyle name="Normal 41 11 5 3 2 2 2 2" xfId="51080" xr:uid="{00000000-0005-0000-0000-000038430000}"/>
    <cellStyle name="Normal 41 11 5 3 2 2 3" xfId="23507" xr:uid="{00000000-0005-0000-0000-000039430000}"/>
    <cellStyle name="Normal 41 11 5 3 2 2 3 2" xfId="45144" xr:uid="{00000000-0005-0000-0000-00003A430000}"/>
    <cellStyle name="Normal 41 11 5 3 2 2 4" xfId="39160" xr:uid="{00000000-0005-0000-0000-00003B430000}"/>
    <cellStyle name="Normal 41 11 5 3 2 3" xfId="26492" xr:uid="{00000000-0005-0000-0000-00003C430000}"/>
    <cellStyle name="Normal 41 11 5 3 2 3 2" xfId="48106" xr:uid="{00000000-0005-0000-0000-00003D430000}"/>
    <cellStyle name="Normal 41 11 5 3 2 4" xfId="20525" xr:uid="{00000000-0005-0000-0000-00003E430000}"/>
    <cellStyle name="Normal 41 11 5 3 2 4 2" xfId="42167" xr:uid="{00000000-0005-0000-0000-00003F430000}"/>
    <cellStyle name="Normal 41 11 5 3 2 5" xfId="36157" xr:uid="{00000000-0005-0000-0000-000040430000}"/>
    <cellStyle name="Normal 41 11 5 3 3" xfId="15395" xr:uid="{00000000-0005-0000-0000-000041430000}"/>
    <cellStyle name="Normal 41 11 5 3 3 2" xfId="18480" xr:uid="{00000000-0005-0000-0000-000042430000}"/>
    <cellStyle name="Normal 41 11 5 3 3 2 2" xfId="30446" xr:uid="{00000000-0005-0000-0000-000043430000}"/>
    <cellStyle name="Normal 41 11 5 3 3 2 2 2" xfId="52052" xr:uid="{00000000-0005-0000-0000-000044430000}"/>
    <cellStyle name="Normal 41 11 5 3 3 2 3" xfId="24479" xr:uid="{00000000-0005-0000-0000-000045430000}"/>
    <cellStyle name="Normal 41 11 5 3 3 2 3 2" xfId="46116" xr:uid="{00000000-0005-0000-0000-000046430000}"/>
    <cellStyle name="Normal 41 11 5 3 3 2 4" xfId="40134" xr:uid="{00000000-0005-0000-0000-000047430000}"/>
    <cellStyle name="Normal 41 11 5 3 3 3" xfId="27464" xr:uid="{00000000-0005-0000-0000-000048430000}"/>
    <cellStyle name="Normal 41 11 5 3 3 3 2" xfId="49078" xr:uid="{00000000-0005-0000-0000-000049430000}"/>
    <cellStyle name="Normal 41 11 5 3 3 4" xfId="21497" xr:uid="{00000000-0005-0000-0000-00004A430000}"/>
    <cellStyle name="Normal 41 11 5 3 3 4 2" xfId="43139" xr:uid="{00000000-0005-0000-0000-00004B430000}"/>
    <cellStyle name="Normal 41 11 5 3 3 5" xfId="37131" xr:uid="{00000000-0005-0000-0000-00004C430000}"/>
    <cellStyle name="Normal 41 11 5 3 4" xfId="16529" xr:uid="{00000000-0005-0000-0000-00004D430000}"/>
    <cellStyle name="Normal 41 11 5 3 4 2" xfId="28498" xr:uid="{00000000-0005-0000-0000-00004E430000}"/>
    <cellStyle name="Normal 41 11 5 3 4 2 2" xfId="50104" xr:uid="{00000000-0005-0000-0000-00004F430000}"/>
    <cellStyle name="Normal 41 11 5 3 4 3" xfId="22531" xr:uid="{00000000-0005-0000-0000-000050430000}"/>
    <cellStyle name="Normal 41 11 5 3 4 3 2" xfId="44168" xr:uid="{00000000-0005-0000-0000-000051430000}"/>
    <cellStyle name="Normal 41 11 5 3 4 4" xfId="38183" xr:uid="{00000000-0005-0000-0000-000052430000}"/>
    <cellStyle name="Normal 41 11 5 3 5" xfId="25516" xr:uid="{00000000-0005-0000-0000-000053430000}"/>
    <cellStyle name="Normal 41 11 5 3 5 2" xfId="47133" xr:uid="{00000000-0005-0000-0000-000054430000}"/>
    <cellStyle name="Normal 41 11 5 3 6" xfId="19549" xr:uid="{00000000-0005-0000-0000-000055430000}"/>
    <cellStyle name="Normal 41 11 5 3 6 2" xfId="41191" xr:uid="{00000000-0005-0000-0000-000056430000}"/>
    <cellStyle name="Normal 41 11 5 3 7" xfId="35177" xr:uid="{00000000-0005-0000-0000-000057430000}"/>
    <cellStyle name="Normal 41 11 5 4" xfId="13780" xr:uid="{00000000-0005-0000-0000-000058430000}"/>
    <cellStyle name="Normal 41 11 5 4 2" xfId="16866" xr:uid="{00000000-0005-0000-0000-000059430000}"/>
    <cellStyle name="Normal 41 11 5 4 2 2" xfId="28834" xr:uid="{00000000-0005-0000-0000-00005A430000}"/>
    <cellStyle name="Normal 41 11 5 4 2 2 2" xfId="50440" xr:uid="{00000000-0005-0000-0000-00005B430000}"/>
    <cellStyle name="Normal 41 11 5 4 2 3" xfId="22867" xr:uid="{00000000-0005-0000-0000-00005C430000}"/>
    <cellStyle name="Normal 41 11 5 4 2 3 2" xfId="44504" xr:uid="{00000000-0005-0000-0000-00005D430000}"/>
    <cellStyle name="Normal 41 11 5 4 2 4" xfId="38520" xr:uid="{00000000-0005-0000-0000-00005E430000}"/>
    <cellStyle name="Normal 41 11 5 4 3" xfId="25852" xr:uid="{00000000-0005-0000-0000-00005F430000}"/>
    <cellStyle name="Normal 41 11 5 4 3 2" xfId="47466" xr:uid="{00000000-0005-0000-0000-000060430000}"/>
    <cellStyle name="Normal 41 11 5 4 4" xfId="19885" xr:uid="{00000000-0005-0000-0000-000061430000}"/>
    <cellStyle name="Normal 41 11 5 4 4 2" xfId="41527" xr:uid="{00000000-0005-0000-0000-000062430000}"/>
    <cellStyle name="Normal 41 11 5 4 5" xfId="35516" xr:uid="{00000000-0005-0000-0000-000063430000}"/>
    <cellStyle name="Normal 41 11 5 5" xfId="14754" xr:uid="{00000000-0005-0000-0000-000064430000}"/>
    <cellStyle name="Normal 41 11 5 5 2" xfId="17839" xr:uid="{00000000-0005-0000-0000-000065430000}"/>
    <cellStyle name="Normal 41 11 5 5 2 2" xfId="29806" xr:uid="{00000000-0005-0000-0000-000066430000}"/>
    <cellStyle name="Normal 41 11 5 5 2 2 2" xfId="51412" xr:uid="{00000000-0005-0000-0000-000067430000}"/>
    <cellStyle name="Normal 41 11 5 5 2 3" xfId="23839" xr:uid="{00000000-0005-0000-0000-000068430000}"/>
    <cellStyle name="Normal 41 11 5 5 2 3 2" xfId="45476" xr:uid="{00000000-0005-0000-0000-000069430000}"/>
    <cellStyle name="Normal 41 11 5 5 2 4" xfId="39493" xr:uid="{00000000-0005-0000-0000-00006A430000}"/>
    <cellStyle name="Normal 41 11 5 5 3" xfId="26824" xr:uid="{00000000-0005-0000-0000-00006B430000}"/>
    <cellStyle name="Normal 41 11 5 5 3 2" xfId="48438" xr:uid="{00000000-0005-0000-0000-00006C430000}"/>
    <cellStyle name="Normal 41 11 5 5 4" xfId="20857" xr:uid="{00000000-0005-0000-0000-00006D430000}"/>
    <cellStyle name="Normal 41 11 5 5 4 2" xfId="42499" xr:uid="{00000000-0005-0000-0000-00006E430000}"/>
    <cellStyle name="Normal 41 11 5 5 5" xfId="36490" xr:uid="{00000000-0005-0000-0000-00006F430000}"/>
    <cellStyle name="Normal 41 11 5 6" xfId="15867" xr:uid="{00000000-0005-0000-0000-000070430000}"/>
    <cellStyle name="Normal 41 11 5 6 2" xfId="27838" xr:uid="{00000000-0005-0000-0000-000071430000}"/>
    <cellStyle name="Normal 41 11 5 6 2 2" xfId="49444" xr:uid="{00000000-0005-0000-0000-000072430000}"/>
    <cellStyle name="Normal 41 11 5 6 3" xfId="21871" xr:uid="{00000000-0005-0000-0000-000073430000}"/>
    <cellStyle name="Normal 41 11 5 6 3 2" xfId="43508" xr:uid="{00000000-0005-0000-0000-000074430000}"/>
    <cellStyle name="Normal 41 11 5 6 4" xfId="37521" xr:uid="{00000000-0005-0000-0000-000075430000}"/>
    <cellStyle name="Normal 41 11 5 7" xfId="24853" xr:uid="{00000000-0005-0000-0000-000076430000}"/>
    <cellStyle name="Normal 41 11 5 7 2" xfId="46473" xr:uid="{00000000-0005-0000-0000-000077430000}"/>
    <cellStyle name="Normal 41 11 5 8" xfId="18886" xr:uid="{00000000-0005-0000-0000-000078430000}"/>
    <cellStyle name="Normal 41 11 5 8 2" xfId="40528" xr:uid="{00000000-0005-0000-0000-000079430000}"/>
    <cellStyle name="Normal 41 11 5 9" xfId="31856"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1" xr:uid="{00000000-0005-0000-0000-00007F430000}"/>
    <cellStyle name="Normal 41 11 6 2 2 2 2 2" xfId="50757" xr:uid="{00000000-0005-0000-0000-000080430000}"/>
    <cellStyle name="Normal 41 11 6 2 2 2 3" xfId="23184" xr:uid="{00000000-0005-0000-0000-000081430000}"/>
    <cellStyle name="Normal 41 11 6 2 2 2 3 2" xfId="44821" xr:uid="{00000000-0005-0000-0000-000082430000}"/>
    <cellStyle name="Normal 41 11 6 2 2 2 4" xfId="38837" xr:uid="{00000000-0005-0000-0000-000083430000}"/>
    <cellStyle name="Normal 41 11 6 2 2 3" xfId="26169" xr:uid="{00000000-0005-0000-0000-000084430000}"/>
    <cellStyle name="Normal 41 11 6 2 2 3 2" xfId="47783" xr:uid="{00000000-0005-0000-0000-000085430000}"/>
    <cellStyle name="Normal 41 11 6 2 2 4" xfId="20202" xr:uid="{00000000-0005-0000-0000-000086430000}"/>
    <cellStyle name="Normal 41 11 6 2 2 4 2" xfId="41844" xr:uid="{00000000-0005-0000-0000-000087430000}"/>
    <cellStyle name="Normal 41 11 6 2 2 5" xfId="35834" xr:uid="{00000000-0005-0000-0000-000088430000}"/>
    <cellStyle name="Normal 41 11 6 2 3" xfId="15072" xr:uid="{00000000-0005-0000-0000-000089430000}"/>
    <cellStyle name="Normal 41 11 6 2 3 2" xfId="18157" xr:uid="{00000000-0005-0000-0000-00008A430000}"/>
    <cellStyle name="Normal 41 11 6 2 3 2 2" xfId="30123" xr:uid="{00000000-0005-0000-0000-00008B430000}"/>
    <cellStyle name="Normal 41 11 6 2 3 2 2 2" xfId="51729" xr:uid="{00000000-0005-0000-0000-00008C430000}"/>
    <cellStyle name="Normal 41 11 6 2 3 2 3" xfId="24156" xr:uid="{00000000-0005-0000-0000-00008D430000}"/>
    <cellStyle name="Normal 41 11 6 2 3 2 3 2" xfId="45793" xr:uid="{00000000-0005-0000-0000-00008E430000}"/>
    <cellStyle name="Normal 41 11 6 2 3 2 4" xfId="39811" xr:uid="{00000000-0005-0000-0000-00008F430000}"/>
    <cellStyle name="Normal 41 11 6 2 3 3" xfId="27141" xr:uid="{00000000-0005-0000-0000-000090430000}"/>
    <cellStyle name="Normal 41 11 6 2 3 3 2" xfId="48755" xr:uid="{00000000-0005-0000-0000-000091430000}"/>
    <cellStyle name="Normal 41 11 6 2 3 4" xfId="21174" xr:uid="{00000000-0005-0000-0000-000092430000}"/>
    <cellStyle name="Normal 41 11 6 2 3 4 2" xfId="42816" xr:uid="{00000000-0005-0000-0000-000093430000}"/>
    <cellStyle name="Normal 41 11 6 2 3 5" xfId="36808" xr:uid="{00000000-0005-0000-0000-000094430000}"/>
    <cellStyle name="Normal 41 11 6 2 4" xfId="16206" xr:uid="{00000000-0005-0000-0000-000095430000}"/>
    <cellStyle name="Normal 41 11 6 2 4 2" xfId="28175" xr:uid="{00000000-0005-0000-0000-000096430000}"/>
    <cellStyle name="Normal 41 11 6 2 4 2 2" xfId="49781" xr:uid="{00000000-0005-0000-0000-000097430000}"/>
    <cellStyle name="Normal 41 11 6 2 4 3" xfId="22208" xr:uid="{00000000-0005-0000-0000-000098430000}"/>
    <cellStyle name="Normal 41 11 6 2 4 3 2" xfId="43845" xr:uid="{00000000-0005-0000-0000-000099430000}"/>
    <cellStyle name="Normal 41 11 6 2 4 4" xfId="37860" xr:uid="{00000000-0005-0000-0000-00009A430000}"/>
    <cellStyle name="Normal 41 11 6 2 5" xfId="25193" xr:uid="{00000000-0005-0000-0000-00009B430000}"/>
    <cellStyle name="Normal 41 11 6 2 5 2" xfId="46810" xr:uid="{00000000-0005-0000-0000-00009C430000}"/>
    <cellStyle name="Normal 41 11 6 2 6" xfId="19226" xr:uid="{00000000-0005-0000-0000-00009D430000}"/>
    <cellStyle name="Normal 41 11 6 2 6 2" xfId="40868" xr:uid="{00000000-0005-0000-0000-00009E430000}"/>
    <cellStyle name="Normal 41 11 6 2 7" xfId="34854"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1" xr:uid="{00000000-0005-0000-0000-0000A3430000}"/>
    <cellStyle name="Normal 41 11 6 3 2 2 2 2" xfId="51077" xr:uid="{00000000-0005-0000-0000-0000A4430000}"/>
    <cellStyle name="Normal 41 11 6 3 2 2 3" xfId="23504" xr:uid="{00000000-0005-0000-0000-0000A5430000}"/>
    <cellStyle name="Normal 41 11 6 3 2 2 3 2" xfId="45141" xr:uid="{00000000-0005-0000-0000-0000A6430000}"/>
    <cellStyle name="Normal 41 11 6 3 2 2 4" xfId="39157" xr:uid="{00000000-0005-0000-0000-0000A7430000}"/>
    <cellStyle name="Normal 41 11 6 3 2 3" xfId="26489" xr:uid="{00000000-0005-0000-0000-0000A8430000}"/>
    <cellStyle name="Normal 41 11 6 3 2 3 2" xfId="48103" xr:uid="{00000000-0005-0000-0000-0000A9430000}"/>
    <cellStyle name="Normal 41 11 6 3 2 4" xfId="20522" xr:uid="{00000000-0005-0000-0000-0000AA430000}"/>
    <cellStyle name="Normal 41 11 6 3 2 4 2" xfId="42164" xr:uid="{00000000-0005-0000-0000-0000AB430000}"/>
    <cellStyle name="Normal 41 11 6 3 2 5" xfId="36154" xr:uid="{00000000-0005-0000-0000-0000AC430000}"/>
    <cellStyle name="Normal 41 11 6 3 3" xfId="15392" xr:uid="{00000000-0005-0000-0000-0000AD430000}"/>
    <cellStyle name="Normal 41 11 6 3 3 2" xfId="18477" xr:uid="{00000000-0005-0000-0000-0000AE430000}"/>
    <cellStyle name="Normal 41 11 6 3 3 2 2" xfId="30443" xr:uid="{00000000-0005-0000-0000-0000AF430000}"/>
    <cellStyle name="Normal 41 11 6 3 3 2 2 2" xfId="52049" xr:uid="{00000000-0005-0000-0000-0000B0430000}"/>
    <cellStyle name="Normal 41 11 6 3 3 2 3" xfId="24476" xr:uid="{00000000-0005-0000-0000-0000B1430000}"/>
    <cellStyle name="Normal 41 11 6 3 3 2 3 2" xfId="46113" xr:uid="{00000000-0005-0000-0000-0000B2430000}"/>
    <cellStyle name="Normal 41 11 6 3 3 2 4" xfId="40131" xr:uid="{00000000-0005-0000-0000-0000B3430000}"/>
    <cellStyle name="Normal 41 11 6 3 3 3" xfId="27461" xr:uid="{00000000-0005-0000-0000-0000B4430000}"/>
    <cellStyle name="Normal 41 11 6 3 3 3 2" xfId="49075" xr:uid="{00000000-0005-0000-0000-0000B5430000}"/>
    <cellStyle name="Normal 41 11 6 3 3 4" xfId="21494" xr:uid="{00000000-0005-0000-0000-0000B6430000}"/>
    <cellStyle name="Normal 41 11 6 3 3 4 2" xfId="43136" xr:uid="{00000000-0005-0000-0000-0000B7430000}"/>
    <cellStyle name="Normal 41 11 6 3 3 5" xfId="37128" xr:uid="{00000000-0005-0000-0000-0000B8430000}"/>
    <cellStyle name="Normal 41 11 6 3 4" xfId="16526" xr:uid="{00000000-0005-0000-0000-0000B9430000}"/>
    <cellStyle name="Normal 41 11 6 3 4 2" xfId="28495" xr:uid="{00000000-0005-0000-0000-0000BA430000}"/>
    <cellStyle name="Normal 41 11 6 3 4 2 2" xfId="50101" xr:uid="{00000000-0005-0000-0000-0000BB430000}"/>
    <cellStyle name="Normal 41 11 6 3 4 3" xfId="22528" xr:uid="{00000000-0005-0000-0000-0000BC430000}"/>
    <cellStyle name="Normal 41 11 6 3 4 3 2" xfId="44165" xr:uid="{00000000-0005-0000-0000-0000BD430000}"/>
    <cellStyle name="Normal 41 11 6 3 4 4" xfId="38180" xr:uid="{00000000-0005-0000-0000-0000BE430000}"/>
    <cellStyle name="Normal 41 11 6 3 5" xfId="25513" xr:uid="{00000000-0005-0000-0000-0000BF430000}"/>
    <cellStyle name="Normal 41 11 6 3 5 2" xfId="47130" xr:uid="{00000000-0005-0000-0000-0000C0430000}"/>
    <cellStyle name="Normal 41 11 6 3 6" xfId="19546" xr:uid="{00000000-0005-0000-0000-0000C1430000}"/>
    <cellStyle name="Normal 41 11 6 3 6 2" xfId="41188" xr:uid="{00000000-0005-0000-0000-0000C2430000}"/>
    <cellStyle name="Normal 41 11 6 3 7" xfId="35174" xr:uid="{00000000-0005-0000-0000-0000C3430000}"/>
    <cellStyle name="Normal 41 11 6 4" xfId="13777" xr:uid="{00000000-0005-0000-0000-0000C4430000}"/>
    <cellStyle name="Normal 41 11 6 4 2" xfId="16863" xr:uid="{00000000-0005-0000-0000-0000C5430000}"/>
    <cellStyle name="Normal 41 11 6 4 2 2" xfId="28831" xr:uid="{00000000-0005-0000-0000-0000C6430000}"/>
    <cellStyle name="Normal 41 11 6 4 2 2 2" xfId="50437" xr:uid="{00000000-0005-0000-0000-0000C7430000}"/>
    <cellStyle name="Normal 41 11 6 4 2 3" xfId="22864" xr:uid="{00000000-0005-0000-0000-0000C8430000}"/>
    <cellStyle name="Normal 41 11 6 4 2 3 2" xfId="44501" xr:uid="{00000000-0005-0000-0000-0000C9430000}"/>
    <cellStyle name="Normal 41 11 6 4 2 4" xfId="38517" xr:uid="{00000000-0005-0000-0000-0000CA430000}"/>
    <cellStyle name="Normal 41 11 6 4 3" xfId="25849" xr:uid="{00000000-0005-0000-0000-0000CB430000}"/>
    <cellStyle name="Normal 41 11 6 4 3 2" xfId="47463" xr:uid="{00000000-0005-0000-0000-0000CC430000}"/>
    <cellStyle name="Normal 41 11 6 4 4" xfId="19882" xr:uid="{00000000-0005-0000-0000-0000CD430000}"/>
    <cellStyle name="Normal 41 11 6 4 4 2" xfId="41524" xr:uid="{00000000-0005-0000-0000-0000CE430000}"/>
    <cellStyle name="Normal 41 11 6 4 5" xfId="35513" xr:uid="{00000000-0005-0000-0000-0000CF430000}"/>
    <cellStyle name="Normal 41 11 6 5" xfId="14751" xr:uid="{00000000-0005-0000-0000-0000D0430000}"/>
    <cellStyle name="Normal 41 11 6 5 2" xfId="17836" xr:uid="{00000000-0005-0000-0000-0000D1430000}"/>
    <cellStyle name="Normal 41 11 6 5 2 2" xfId="29803" xr:uid="{00000000-0005-0000-0000-0000D2430000}"/>
    <cellStyle name="Normal 41 11 6 5 2 2 2" xfId="51409" xr:uid="{00000000-0005-0000-0000-0000D3430000}"/>
    <cellStyle name="Normal 41 11 6 5 2 3" xfId="23836" xr:uid="{00000000-0005-0000-0000-0000D4430000}"/>
    <cellStyle name="Normal 41 11 6 5 2 3 2" xfId="45473" xr:uid="{00000000-0005-0000-0000-0000D5430000}"/>
    <cellStyle name="Normal 41 11 6 5 2 4" xfId="39490" xr:uid="{00000000-0005-0000-0000-0000D6430000}"/>
    <cellStyle name="Normal 41 11 6 5 3" xfId="26821" xr:uid="{00000000-0005-0000-0000-0000D7430000}"/>
    <cellStyle name="Normal 41 11 6 5 3 2" xfId="48435" xr:uid="{00000000-0005-0000-0000-0000D8430000}"/>
    <cellStyle name="Normal 41 11 6 5 4" xfId="20854" xr:uid="{00000000-0005-0000-0000-0000D9430000}"/>
    <cellStyle name="Normal 41 11 6 5 4 2" xfId="42496" xr:uid="{00000000-0005-0000-0000-0000DA430000}"/>
    <cellStyle name="Normal 41 11 6 5 5" xfId="36487" xr:uid="{00000000-0005-0000-0000-0000DB430000}"/>
    <cellStyle name="Normal 41 11 6 6" xfId="15864" xr:uid="{00000000-0005-0000-0000-0000DC430000}"/>
    <cellStyle name="Normal 41 11 6 6 2" xfId="27835" xr:uid="{00000000-0005-0000-0000-0000DD430000}"/>
    <cellStyle name="Normal 41 11 6 6 2 2" xfId="49441" xr:uid="{00000000-0005-0000-0000-0000DE430000}"/>
    <cellStyle name="Normal 41 11 6 6 3" xfId="21868" xr:uid="{00000000-0005-0000-0000-0000DF430000}"/>
    <cellStyle name="Normal 41 11 6 6 3 2" xfId="43505" xr:uid="{00000000-0005-0000-0000-0000E0430000}"/>
    <cellStyle name="Normal 41 11 6 6 4" xfId="37518" xr:uid="{00000000-0005-0000-0000-0000E1430000}"/>
    <cellStyle name="Normal 41 11 6 7" xfId="24850" xr:uid="{00000000-0005-0000-0000-0000E2430000}"/>
    <cellStyle name="Normal 41 11 6 7 2" xfId="46470" xr:uid="{00000000-0005-0000-0000-0000E3430000}"/>
    <cellStyle name="Normal 41 11 6 8" xfId="18883" xr:uid="{00000000-0005-0000-0000-0000E4430000}"/>
    <cellStyle name="Normal 41 11 6 8 2" xfId="40525" xr:uid="{00000000-0005-0000-0000-0000E5430000}"/>
    <cellStyle name="Normal 41 11 6 9" xfId="31841"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7" xr:uid="{00000000-0005-0000-0000-0000EB430000}"/>
    <cellStyle name="Normal 41 11 7 2 2 2 2 2" xfId="50803" xr:uid="{00000000-0005-0000-0000-0000EC430000}"/>
    <cellStyle name="Normal 41 11 7 2 2 2 3" xfId="23230" xr:uid="{00000000-0005-0000-0000-0000ED430000}"/>
    <cellStyle name="Normal 41 11 7 2 2 2 3 2" xfId="44867" xr:uid="{00000000-0005-0000-0000-0000EE430000}"/>
    <cellStyle name="Normal 41 11 7 2 2 2 4" xfId="38883" xr:uid="{00000000-0005-0000-0000-0000EF430000}"/>
    <cellStyle name="Normal 41 11 7 2 2 3" xfId="26215" xr:uid="{00000000-0005-0000-0000-0000F0430000}"/>
    <cellStyle name="Normal 41 11 7 2 2 3 2" xfId="47829" xr:uid="{00000000-0005-0000-0000-0000F1430000}"/>
    <cellStyle name="Normal 41 11 7 2 2 4" xfId="20248" xr:uid="{00000000-0005-0000-0000-0000F2430000}"/>
    <cellStyle name="Normal 41 11 7 2 2 4 2" xfId="41890" xr:uid="{00000000-0005-0000-0000-0000F3430000}"/>
    <cellStyle name="Normal 41 11 7 2 2 5" xfId="35880" xr:uid="{00000000-0005-0000-0000-0000F4430000}"/>
    <cellStyle name="Normal 41 11 7 2 3" xfId="15118" xr:uid="{00000000-0005-0000-0000-0000F5430000}"/>
    <cellStyle name="Normal 41 11 7 2 3 2" xfId="18203" xr:uid="{00000000-0005-0000-0000-0000F6430000}"/>
    <cellStyle name="Normal 41 11 7 2 3 2 2" xfId="30169" xr:uid="{00000000-0005-0000-0000-0000F7430000}"/>
    <cellStyle name="Normal 41 11 7 2 3 2 2 2" xfId="51775" xr:uid="{00000000-0005-0000-0000-0000F8430000}"/>
    <cellStyle name="Normal 41 11 7 2 3 2 3" xfId="24202" xr:uid="{00000000-0005-0000-0000-0000F9430000}"/>
    <cellStyle name="Normal 41 11 7 2 3 2 3 2" xfId="45839" xr:uid="{00000000-0005-0000-0000-0000FA430000}"/>
    <cellStyle name="Normal 41 11 7 2 3 2 4" xfId="39857" xr:uid="{00000000-0005-0000-0000-0000FB430000}"/>
    <cellStyle name="Normal 41 11 7 2 3 3" xfId="27187" xr:uid="{00000000-0005-0000-0000-0000FC430000}"/>
    <cellStyle name="Normal 41 11 7 2 3 3 2" xfId="48801" xr:uid="{00000000-0005-0000-0000-0000FD430000}"/>
    <cellStyle name="Normal 41 11 7 2 3 4" xfId="21220" xr:uid="{00000000-0005-0000-0000-0000FE430000}"/>
    <cellStyle name="Normal 41 11 7 2 3 4 2" xfId="42862" xr:uid="{00000000-0005-0000-0000-0000FF430000}"/>
    <cellStyle name="Normal 41 11 7 2 3 5" xfId="36854" xr:uid="{00000000-0005-0000-0000-000000440000}"/>
    <cellStyle name="Normal 41 11 7 2 4" xfId="16252" xr:uid="{00000000-0005-0000-0000-000001440000}"/>
    <cellStyle name="Normal 41 11 7 2 4 2" xfId="28221" xr:uid="{00000000-0005-0000-0000-000002440000}"/>
    <cellStyle name="Normal 41 11 7 2 4 2 2" xfId="49827" xr:uid="{00000000-0005-0000-0000-000003440000}"/>
    <cellStyle name="Normal 41 11 7 2 4 3" xfId="22254" xr:uid="{00000000-0005-0000-0000-000004440000}"/>
    <cellStyle name="Normal 41 11 7 2 4 3 2" xfId="43891" xr:uid="{00000000-0005-0000-0000-000005440000}"/>
    <cellStyle name="Normal 41 11 7 2 4 4" xfId="37906" xr:uid="{00000000-0005-0000-0000-000006440000}"/>
    <cellStyle name="Normal 41 11 7 2 5" xfId="25239" xr:uid="{00000000-0005-0000-0000-000007440000}"/>
    <cellStyle name="Normal 41 11 7 2 5 2" xfId="46856" xr:uid="{00000000-0005-0000-0000-000008440000}"/>
    <cellStyle name="Normal 41 11 7 2 6" xfId="19272" xr:uid="{00000000-0005-0000-0000-000009440000}"/>
    <cellStyle name="Normal 41 11 7 2 6 2" xfId="40914" xr:uid="{00000000-0005-0000-0000-00000A440000}"/>
    <cellStyle name="Normal 41 11 7 2 7" xfId="34900"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7" xr:uid="{00000000-0005-0000-0000-00000F440000}"/>
    <cellStyle name="Normal 41 11 7 3 2 2 2 2" xfId="51123" xr:uid="{00000000-0005-0000-0000-000010440000}"/>
    <cellStyle name="Normal 41 11 7 3 2 2 3" xfId="23550" xr:uid="{00000000-0005-0000-0000-000011440000}"/>
    <cellStyle name="Normal 41 11 7 3 2 2 3 2" xfId="45187" xr:uid="{00000000-0005-0000-0000-000012440000}"/>
    <cellStyle name="Normal 41 11 7 3 2 2 4" xfId="39203" xr:uid="{00000000-0005-0000-0000-000013440000}"/>
    <cellStyle name="Normal 41 11 7 3 2 3" xfId="26535" xr:uid="{00000000-0005-0000-0000-000014440000}"/>
    <cellStyle name="Normal 41 11 7 3 2 3 2" xfId="48149" xr:uid="{00000000-0005-0000-0000-000015440000}"/>
    <cellStyle name="Normal 41 11 7 3 2 4" xfId="20568" xr:uid="{00000000-0005-0000-0000-000016440000}"/>
    <cellStyle name="Normal 41 11 7 3 2 4 2" xfId="42210" xr:uid="{00000000-0005-0000-0000-000017440000}"/>
    <cellStyle name="Normal 41 11 7 3 2 5" xfId="36200" xr:uid="{00000000-0005-0000-0000-000018440000}"/>
    <cellStyle name="Normal 41 11 7 3 3" xfId="15438" xr:uid="{00000000-0005-0000-0000-000019440000}"/>
    <cellStyle name="Normal 41 11 7 3 3 2" xfId="18523" xr:uid="{00000000-0005-0000-0000-00001A440000}"/>
    <cellStyle name="Normal 41 11 7 3 3 2 2" xfId="30489" xr:uid="{00000000-0005-0000-0000-00001B440000}"/>
    <cellStyle name="Normal 41 11 7 3 3 2 2 2" xfId="52095" xr:uid="{00000000-0005-0000-0000-00001C440000}"/>
    <cellStyle name="Normal 41 11 7 3 3 2 3" xfId="24522" xr:uid="{00000000-0005-0000-0000-00001D440000}"/>
    <cellStyle name="Normal 41 11 7 3 3 2 3 2" xfId="46159" xr:uid="{00000000-0005-0000-0000-00001E440000}"/>
    <cellStyle name="Normal 41 11 7 3 3 2 4" xfId="40177" xr:uid="{00000000-0005-0000-0000-00001F440000}"/>
    <cellStyle name="Normal 41 11 7 3 3 3" xfId="27507" xr:uid="{00000000-0005-0000-0000-000020440000}"/>
    <cellStyle name="Normal 41 11 7 3 3 3 2" xfId="49121" xr:uid="{00000000-0005-0000-0000-000021440000}"/>
    <cellStyle name="Normal 41 11 7 3 3 4" xfId="21540" xr:uid="{00000000-0005-0000-0000-000022440000}"/>
    <cellStyle name="Normal 41 11 7 3 3 4 2" xfId="43182" xr:uid="{00000000-0005-0000-0000-000023440000}"/>
    <cellStyle name="Normal 41 11 7 3 3 5" xfId="37174" xr:uid="{00000000-0005-0000-0000-000024440000}"/>
    <cellStyle name="Normal 41 11 7 3 4" xfId="16572" xr:uid="{00000000-0005-0000-0000-000025440000}"/>
    <cellStyle name="Normal 41 11 7 3 4 2" xfId="28541" xr:uid="{00000000-0005-0000-0000-000026440000}"/>
    <cellStyle name="Normal 41 11 7 3 4 2 2" xfId="50147" xr:uid="{00000000-0005-0000-0000-000027440000}"/>
    <cellStyle name="Normal 41 11 7 3 4 3" xfId="22574" xr:uid="{00000000-0005-0000-0000-000028440000}"/>
    <cellStyle name="Normal 41 11 7 3 4 3 2" xfId="44211" xr:uid="{00000000-0005-0000-0000-000029440000}"/>
    <cellStyle name="Normal 41 11 7 3 4 4" xfId="38226" xr:uid="{00000000-0005-0000-0000-00002A440000}"/>
    <cellStyle name="Normal 41 11 7 3 5" xfId="25559" xr:uid="{00000000-0005-0000-0000-00002B440000}"/>
    <cellStyle name="Normal 41 11 7 3 5 2" xfId="47176" xr:uid="{00000000-0005-0000-0000-00002C440000}"/>
    <cellStyle name="Normal 41 11 7 3 6" xfId="19592" xr:uid="{00000000-0005-0000-0000-00002D440000}"/>
    <cellStyle name="Normal 41 11 7 3 6 2" xfId="41234" xr:uid="{00000000-0005-0000-0000-00002E440000}"/>
    <cellStyle name="Normal 41 11 7 3 7" xfId="35220" xr:uid="{00000000-0005-0000-0000-00002F440000}"/>
    <cellStyle name="Normal 41 11 7 4" xfId="13823" xr:uid="{00000000-0005-0000-0000-000030440000}"/>
    <cellStyle name="Normal 41 11 7 4 2" xfId="16909" xr:uid="{00000000-0005-0000-0000-000031440000}"/>
    <cellStyle name="Normal 41 11 7 4 2 2" xfId="28877" xr:uid="{00000000-0005-0000-0000-000032440000}"/>
    <cellStyle name="Normal 41 11 7 4 2 2 2" xfId="50483" xr:uid="{00000000-0005-0000-0000-000033440000}"/>
    <cellStyle name="Normal 41 11 7 4 2 3" xfId="22910" xr:uid="{00000000-0005-0000-0000-000034440000}"/>
    <cellStyle name="Normal 41 11 7 4 2 3 2" xfId="44547" xr:uid="{00000000-0005-0000-0000-000035440000}"/>
    <cellStyle name="Normal 41 11 7 4 2 4" xfId="38563" xr:uid="{00000000-0005-0000-0000-000036440000}"/>
    <cellStyle name="Normal 41 11 7 4 3" xfId="25895" xr:uid="{00000000-0005-0000-0000-000037440000}"/>
    <cellStyle name="Normal 41 11 7 4 3 2" xfId="47509" xr:uid="{00000000-0005-0000-0000-000038440000}"/>
    <cellStyle name="Normal 41 11 7 4 4" xfId="19928" xr:uid="{00000000-0005-0000-0000-000039440000}"/>
    <cellStyle name="Normal 41 11 7 4 4 2" xfId="41570" xr:uid="{00000000-0005-0000-0000-00003A440000}"/>
    <cellStyle name="Normal 41 11 7 4 5" xfId="35559" xr:uid="{00000000-0005-0000-0000-00003B440000}"/>
    <cellStyle name="Normal 41 11 7 5" xfId="14797" xr:uid="{00000000-0005-0000-0000-00003C440000}"/>
    <cellStyle name="Normal 41 11 7 5 2" xfId="17882" xr:uid="{00000000-0005-0000-0000-00003D440000}"/>
    <cellStyle name="Normal 41 11 7 5 2 2" xfId="29849" xr:uid="{00000000-0005-0000-0000-00003E440000}"/>
    <cellStyle name="Normal 41 11 7 5 2 2 2" xfId="51455" xr:uid="{00000000-0005-0000-0000-00003F440000}"/>
    <cellStyle name="Normal 41 11 7 5 2 3" xfId="23882" xr:uid="{00000000-0005-0000-0000-000040440000}"/>
    <cellStyle name="Normal 41 11 7 5 2 3 2" xfId="45519" xr:uid="{00000000-0005-0000-0000-000041440000}"/>
    <cellStyle name="Normal 41 11 7 5 2 4" xfId="39536" xr:uid="{00000000-0005-0000-0000-000042440000}"/>
    <cellStyle name="Normal 41 11 7 5 3" xfId="26867" xr:uid="{00000000-0005-0000-0000-000043440000}"/>
    <cellStyle name="Normal 41 11 7 5 3 2" xfId="48481" xr:uid="{00000000-0005-0000-0000-000044440000}"/>
    <cellStyle name="Normal 41 11 7 5 4" xfId="20900" xr:uid="{00000000-0005-0000-0000-000045440000}"/>
    <cellStyle name="Normal 41 11 7 5 4 2" xfId="42542" xr:uid="{00000000-0005-0000-0000-000046440000}"/>
    <cellStyle name="Normal 41 11 7 5 5" xfId="36533" xr:uid="{00000000-0005-0000-0000-000047440000}"/>
    <cellStyle name="Normal 41 11 7 6" xfId="15910" xr:uid="{00000000-0005-0000-0000-000048440000}"/>
    <cellStyle name="Normal 41 11 7 6 2" xfId="27881" xr:uid="{00000000-0005-0000-0000-000049440000}"/>
    <cellStyle name="Normal 41 11 7 6 2 2" xfId="49487" xr:uid="{00000000-0005-0000-0000-00004A440000}"/>
    <cellStyle name="Normal 41 11 7 6 3" xfId="21914" xr:uid="{00000000-0005-0000-0000-00004B440000}"/>
    <cellStyle name="Normal 41 11 7 6 3 2" xfId="43551" xr:uid="{00000000-0005-0000-0000-00004C440000}"/>
    <cellStyle name="Normal 41 11 7 6 4" xfId="37564" xr:uid="{00000000-0005-0000-0000-00004D440000}"/>
    <cellStyle name="Normal 41 11 7 7" xfId="24896" xr:uid="{00000000-0005-0000-0000-00004E440000}"/>
    <cellStyle name="Normal 41 11 7 7 2" xfId="46516" xr:uid="{00000000-0005-0000-0000-00004F440000}"/>
    <cellStyle name="Normal 41 11 7 8" xfId="18929" xr:uid="{00000000-0005-0000-0000-000050440000}"/>
    <cellStyle name="Normal 41 11 7 8 2" xfId="40571" xr:uid="{00000000-0005-0000-0000-000051440000}"/>
    <cellStyle name="Normal 41 11 7 9" xfId="31970"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39" xr:uid="{00000000-0005-0000-0000-000056440000}"/>
    <cellStyle name="Normal 41 11 8 2 2 2 2" xfId="50545" xr:uid="{00000000-0005-0000-0000-000057440000}"/>
    <cellStyle name="Normal 41 11 8 2 2 3" xfId="22972" xr:uid="{00000000-0005-0000-0000-000058440000}"/>
    <cellStyle name="Normal 41 11 8 2 2 3 2" xfId="44609" xr:uid="{00000000-0005-0000-0000-000059440000}"/>
    <cellStyle name="Normal 41 11 8 2 2 4" xfId="38625" xr:uid="{00000000-0005-0000-0000-00005A440000}"/>
    <cellStyle name="Normal 41 11 8 2 3" xfId="25957" xr:uid="{00000000-0005-0000-0000-00005B440000}"/>
    <cellStyle name="Normal 41 11 8 2 3 2" xfId="47571" xr:uid="{00000000-0005-0000-0000-00005C440000}"/>
    <cellStyle name="Normal 41 11 8 2 4" xfId="19990" xr:uid="{00000000-0005-0000-0000-00005D440000}"/>
    <cellStyle name="Normal 41 11 8 2 4 2" xfId="41632" xr:uid="{00000000-0005-0000-0000-00005E440000}"/>
    <cellStyle name="Normal 41 11 8 2 5" xfId="35622" xr:uid="{00000000-0005-0000-0000-00005F440000}"/>
    <cellStyle name="Normal 41 11 8 3" xfId="14860" xr:uid="{00000000-0005-0000-0000-000060440000}"/>
    <cellStyle name="Normal 41 11 8 3 2" xfId="17945" xr:uid="{00000000-0005-0000-0000-000061440000}"/>
    <cellStyle name="Normal 41 11 8 3 2 2" xfId="29911" xr:uid="{00000000-0005-0000-0000-000062440000}"/>
    <cellStyle name="Normal 41 11 8 3 2 2 2" xfId="51517" xr:uid="{00000000-0005-0000-0000-000063440000}"/>
    <cellStyle name="Normal 41 11 8 3 2 3" xfId="23944" xr:uid="{00000000-0005-0000-0000-000064440000}"/>
    <cellStyle name="Normal 41 11 8 3 2 3 2" xfId="45581" xr:uid="{00000000-0005-0000-0000-000065440000}"/>
    <cellStyle name="Normal 41 11 8 3 2 4" xfId="39599" xr:uid="{00000000-0005-0000-0000-000066440000}"/>
    <cellStyle name="Normal 41 11 8 3 3" xfId="26929" xr:uid="{00000000-0005-0000-0000-000067440000}"/>
    <cellStyle name="Normal 41 11 8 3 3 2" xfId="48543" xr:uid="{00000000-0005-0000-0000-000068440000}"/>
    <cellStyle name="Normal 41 11 8 3 4" xfId="20962" xr:uid="{00000000-0005-0000-0000-000069440000}"/>
    <cellStyle name="Normal 41 11 8 3 4 2" xfId="42604" xr:uid="{00000000-0005-0000-0000-00006A440000}"/>
    <cellStyle name="Normal 41 11 8 3 5" xfId="36596" xr:uid="{00000000-0005-0000-0000-00006B440000}"/>
    <cellStyle name="Normal 41 11 8 4" xfId="15994" xr:uid="{00000000-0005-0000-0000-00006C440000}"/>
    <cellStyle name="Normal 41 11 8 4 2" xfId="27963" xr:uid="{00000000-0005-0000-0000-00006D440000}"/>
    <cellStyle name="Normal 41 11 8 4 2 2" xfId="49569" xr:uid="{00000000-0005-0000-0000-00006E440000}"/>
    <cellStyle name="Normal 41 11 8 4 3" xfId="21996" xr:uid="{00000000-0005-0000-0000-00006F440000}"/>
    <cellStyle name="Normal 41 11 8 4 3 2" xfId="43633" xr:uid="{00000000-0005-0000-0000-000070440000}"/>
    <cellStyle name="Normal 41 11 8 4 4" xfId="37648" xr:uid="{00000000-0005-0000-0000-000071440000}"/>
    <cellStyle name="Normal 41 11 8 5" xfId="24981" xr:uid="{00000000-0005-0000-0000-000072440000}"/>
    <cellStyle name="Normal 41 11 8 5 2" xfId="46598" xr:uid="{00000000-0005-0000-0000-000073440000}"/>
    <cellStyle name="Normal 41 11 8 6" xfId="19014" xr:uid="{00000000-0005-0000-0000-000074440000}"/>
    <cellStyle name="Normal 41 11 8 6 2" xfId="40656" xr:uid="{00000000-0005-0000-0000-000075440000}"/>
    <cellStyle name="Normal 41 11 8 7" xfId="34642"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59" xr:uid="{00000000-0005-0000-0000-00007A440000}"/>
    <cellStyle name="Normal 41 11 9 2 2 2 2" xfId="50865" xr:uid="{00000000-0005-0000-0000-00007B440000}"/>
    <cellStyle name="Normal 41 11 9 2 2 3" xfId="23292" xr:uid="{00000000-0005-0000-0000-00007C440000}"/>
    <cellStyle name="Normal 41 11 9 2 2 3 2" xfId="44929" xr:uid="{00000000-0005-0000-0000-00007D440000}"/>
    <cellStyle name="Normal 41 11 9 2 2 4" xfId="38945" xr:uid="{00000000-0005-0000-0000-00007E440000}"/>
    <cellStyle name="Normal 41 11 9 2 3" xfId="26277" xr:uid="{00000000-0005-0000-0000-00007F440000}"/>
    <cellStyle name="Normal 41 11 9 2 3 2" xfId="47891" xr:uid="{00000000-0005-0000-0000-000080440000}"/>
    <cellStyle name="Normal 41 11 9 2 4" xfId="20310" xr:uid="{00000000-0005-0000-0000-000081440000}"/>
    <cellStyle name="Normal 41 11 9 2 4 2" xfId="41952" xr:uid="{00000000-0005-0000-0000-000082440000}"/>
    <cellStyle name="Normal 41 11 9 2 5" xfId="35942" xr:uid="{00000000-0005-0000-0000-000083440000}"/>
    <cellStyle name="Normal 41 11 9 3" xfId="15180" xr:uid="{00000000-0005-0000-0000-000084440000}"/>
    <cellStyle name="Normal 41 11 9 3 2" xfId="18265" xr:uid="{00000000-0005-0000-0000-000085440000}"/>
    <cellStyle name="Normal 41 11 9 3 2 2" xfId="30231" xr:uid="{00000000-0005-0000-0000-000086440000}"/>
    <cellStyle name="Normal 41 11 9 3 2 2 2" xfId="51837" xr:uid="{00000000-0005-0000-0000-000087440000}"/>
    <cellStyle name="Normal 41 11 9 3 2 3" xfId="24264" xr:uid="{00000000-0005-0000-0000-000088440000}"/>
    <cellStyle name="Normal 41 11 9 3 2 3 2" xfId="45901" xr:uid="{00000000-0005-0000-0000-000089440000}"/>
    <cellStyle name="Normal 41 11 9 3 2 4" xfId="39919" xr:uid="{00000000-0005-0000-0000-00008A440000}"/>
    <cellStyle name="Normal 41 11 9 3 3" xfId="27249" xr:uid="{00000000-0005-0000-0000-00008B440000}"/>
    <cellStyle name="Normal 41 11 9 3 3 2" xfId="48863" xr:uid="{00000000-0005-0000-0000-00008C440000}"/>
    <cellStyle name="Normal 41 11 9 3 4" xfId="21282" xr:uid="{00000000-0005-0000-0000-00008D440000}"/>
    <cellStyle name="Normal 41 11 9 3 4 2" xfId="42924" xr:uid="{00000000-0005-0000-0000-00008E440000}"/>
    <cellStyle name="Normal 41 11 9 3 5" xfId="36916" xr:uid="{00000000-0005-0000-0000-00008F440000}"/>
    <cellStyle name="Normal 41 11 9 4" xfId="16314" xr:uid="{00000000-0005-0000-0000-000090440000}"/>
    <cellStyle name="Normal 41 11 9 4 2" xfId="28283" xr:uid="{00000000-0005-0000-0000-000091440000}"/>
    <cellStyle name="Normal 41 11 9 4 2 2" xfId="49889" xr:uid="{00000000-0005-0000-0000-000092440000}"/>
    <cellStyle name="Normal 41 11 9 4 3" xfId="22316" xr:uid="{00000000-0005-0000-0000-000093440000}"/>
    <cellStyle name="Normal 41 11 9 4 3 2" xfId="43953" xr:uid="{00000000-0005-0000-0000-000094440000}"/>
    <cellStyle name="Normal 41 11 9 4 4" xfId="37968" xr:uid="{00000000-0005-0000-0000-000095440000}"/>
    <cellStyle name="Normal 41 11 9 5" xfId="25301" xr:uid="{00000000-0005-0000-0000-000096440000}"/>
    <cellStyle name="Normal 41 11 9 5 2" xfId="46918" xr:uid="{00000000-0005-0000-0000-000097440000}"/>
    <cellStyle name="Normal 41 11 9 6" xfId="19334" xr:uid="{00000000-0005-0000-0000-000098440000}"/>
    <cellStyle name="Normal 41 11 9 6 2" xfId="40976" xr:uid="{00000000-0005-0000-0000-000099440000}"/>
    <cellStyle name="Normal 41 11 9 7" xfId="34962"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0" xr:uid="{00000000-0005-0000-0000-00009E440000}"/>
    <cellStyle name="Normal 41 12 10 2 2 2" xfId="50226" xr:uid="{00000000-0005-0000-0000-00009F440000}"/>
    <cellStyle name="Normal 41 12 10 2 3" xfId="22653" xr:uid="{00000000-0005-0000-0000-0000A0440000}"/>
    <cellStyle name="Normal 41 12 10 2 3 2" xfId="44290" xr:uid="{00000000-0005-0000-0000-0000A1440000}"/>
    <cellStyle name="Normal 41 12 10 2 4" xfId="38305" xr:uid="{00000000-0005-0000-0000-0000A2440000}"/>
    <cellStyle name="Normal 41 12 10 3" xfId="25638" xr:uid="{00000000-0005-0000-0000-0000A3440000}"/>
    <cellStyle name="Normal 41 12 10 3 2" xfId="47252" xr:uid="{00000000-0005-0000-0000-0000A4440000}"/>
    <cellStyle name="Normal 41 12 10 4" xfId="19671" xr:uid="{00000000-0005-0000-0000-0000A5440000}"/>
    <cellStyle name="Normal 41 12 10 4 2" xfId="41313" xr:uid="{00000000-0005-0000-0000-0000A6440000}"/>
    <cellStyle name="Normal 41 12 10 5" xfId="35301" xr:uid="{00000000-0005-0000-0000-0000A7440000}"/>
    <cellStyle name="Normal 41 12 11" xfId="14540" xr:uid="{00000000-0005-0000-0000-0000A8440000}"/>
    <cellStyle name="Normal 41 12 11 2" xfId="17625" xr:uid="{00000000-0005-0000-0000-0000A9440000}"/>
    <cellStyle name="Normal 41 12 11 2 2" xfId="29592" xr:uid="{00000000-0005-0000-0000-0000AA440000}"/>
    <cellStyle name="Normal 41 12 11 2 2 2" xfId="51198" xr:uid="{00000000-0005-0000-0000-0000AB440000}"/>
    <cellStyle name="Normal 41 12 11 2 3" xfId="23625" xr:uid="{00000000-0005-0000-0000-0000AC440000}"/>
    <cellStyle name="Normal 41 12 11 2 3 2" xfId="45262" xr:uid="{00000000-0005-0000-0000-0000AD440000}"/>
    <cellStyle name="Normal 41 12 11 2 4" xfId="39279" xr:uid="{00000000-0005-0000-0000-0000AE440000}"/>
    <cellStyle name="Normal 41 12 11 3" xfId="26610" xr:uid="{00000000-0005-0000-0000-0000AF440000}"/>
    <cellStyle name="Normal 41 12 11 3 2" xfId="48224" xr:uid="{00000000-0005-0000-0000-0000B0440000}"/>
    <cellStyle name="Normal 41 12 11 4" xfId="20643" xr:uid="{00000000-0005-0000-0000-0000B1440000}"/>
    <cellStyle name="Normal 41 12 11 4 2" xfId="42285" xr:uid="{00000000-0005-0000-0000-0000B2440000}"/>
    <cellStyle name="Normal 41 12 11 5" xfId="36276" xr:uid="{00000000-0005-0000-0000-0000B3440000}"/>
    <cellStyle name="Normal 41 12 12" xfId="15653" xr:uid="{00000000-0005-0000-0000-0000B4440000}"/>
    <cellStyle name="Normal 41 12 12 2" xfId="27624" xr:uid="{00000000-0005-0000-0000-0000B5440000}"/>
    <cellStyle name="Normal 41 12 12 2 2" xfId="49230" xr:uid="{00000000-0005-0000-0000-0000B6440000}"/>
    <cellStyle name="Normal 41 12 12 3" xfId="21657" xr:uid="{00000000-0005-0000-0000-0000B7440000}"/>
    <cellStyle name="Normal 41 12 12 3 2" xfId="43294" xr:uid="{00000000-0005-0000-0000-0000B8440000}"/>
    <cellStyle name="Normal 41 12 12 4" xfId="37307" xr:uid="{00000000-0005-0000-0000-0000B9440000}"/>
    <cellStyle name="Normal 41 12 13" xfId="24639" xr:uid="{00000000-0005-0000-0000-0000BA440000}"/>
    <cellStyle name="Normal 41 12 13 2" xfId="46259" xr:uid="{00000000-0005-0000-0000-0000BB440000}"/>
    <cellStyle name="Normal 41 12 14" xfId="18672" xr:uid="{00000000-0005-0000-0000-0000BC440000}"/>
    <cellStyle name="Normal 41 12 14 2" xfId="40314" xr:uid="{00000000-0005-0000-0000-0000BD440000}"/>
    <cellStyle name="Normal 41 12 15" xfId="31237"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29" xr:uid="{00000000-0005-0000-0000-0000C3440000}"/>
    <cellStyle name="Normal 41 12 2 2 2 2 2 2" xfId="50635" xr:uid="{00000000-0005-0000-0000-0000C4440000}"/>
    <cellStyle name="Normal 41 12 2 2 2 2 3" xfId="23062" xr:uid="{00000000-0005-0000-0000-0000C5440000}"/>
    <cellStyle name="Normal 41 12 2 2 2 2 3 2" xfId="44699" xr:uid="{00000000-0005-0000-0000-0000C6440000}"/>
    <cellStyle name="Normal 41 12 2 2 2 2 4" xfId="38715" xr:uid="{00000000-0005-0000-0000-0000C7440000}"/>
    <cellStyle name="Normal 41 12 2 2 2 3" xfId="26047" xr:uid="{00000000-0005-0000-0000-0000C8440000}"/>
    <cellStyle name="Normal 41 12 2 2 2 3 2" xfId="47661" xr:uid="{00000000-0005-0000-0000-0000C9440000}"/>
    <cellStyle name="Normal 41 12 2 2 2 4" xfId="20080" xr:uid="{00000000-0005-0000-0000-0000CA440000}"/>
    <cellStyle name="Normal 41 12 2 2 2 4 2" xfId="41722" xr:uid="{00000000-0005-0000-0000-0000CB440000}"/>
    <cellStyle name="Normal 41 12 2 2 2 5" xfId="35712" xr:uid="{00000000-0005-0000-0000-0000CC440000}"/>
    <cellStyle name="Normal 41 12 2 2 3" xfId="14950" xr:uid="{00000000-0005-0000-0000-0000CD440000}"/>
    <cellStyle name="Normal 41 12 2 2 3 2" xfId="18035" xr:uid="{00000000-0005-0000-0000-0000CE440000}"/>
    <cellStyle name="Normal 41 12 2 2 3 2 2" xfId="30001" xr:uid="{00000000-0005-0000-0000-0000CF440000}"/>
    <cellStyle name="Normal 41 12 2 2 3 2 2 2" xfId="51607" xr:uid="{00000000-0005-0000-0000-0000D0440000}"/>
    <cellStyle name="Normal 41 12 2 2 3 2 3" xfId="24034" xr:uid="{00000000-0005-0000-0000-0000D1440000}"/>
    <cellStyle name="Normal 41 12 2 2 3 2 3 2" xfId="45671" xr:uid="{00000000-0005-0000-0000-0000D2440000}"/>
    <cellStyle name="Normal 41 12 2 2 3 2 4" xfId="39689" xr:uid="{00000000-0005-0000-0000-0000D3440000}"/>
    <cellStyle name="Normal 41 12 2 2 3 3" xfId="27019" xr:uid="{00000000-0005-0000-0000-0000D4440000}"/>
    <cellStyle name="Normal 41 12 2 2 3 3 2" xfId="48633" xr:uid="{00000000-0005-0000-0000-0000D5440000}"/>
    <cellStyle name="Normal 41 12 2 2 3 4" xfId="21052" xr:uid="{00000000-0005-0000-0000-0000D6440000}"/>
    <cellStyle name="Normal 41 12 2 2 3 4 2" xfId="42694" xr:uid="{00000000-0005-0000-0000-0000D7440000}"/>
    <cellStyle name="Normal 41 12 2 2 3 5" xfId="36686" xr:uid="{00000000-0005-0000-0000-0000D8440000}"/>
    <cellStyle name="Normal 41 12 2 2 4" xfId="16084" xr:uid="{00000000-0005-0000-0000-0000D9440000}"/>
    <cellStyle name="Normal 41 12 2 2 4 2" xfId="28053" xr:uid="{00000000-0005-0000-0000-0000DA440000}"/>
    <cellStyle name="Normal 41 12 2 2 4 2 2" xfId="49659" xr:uid="{00000000-0005-0000-0000-0000DB440000}"/>
    <cellStyle name="Normal 41 12 2 2 4 3" xfId="22086" xr:uid="{00000000-0005-0000-0000-0000DC440000}"/>
    <cellStyle name="Normal 41 12 2 2 4 3 2" xfId="43723" xr:uid="{00000000-0005-0000-0000-0000DD440000}"/>
    <cellStyle name="Normal 41 12 2 2 4 4" xfId="37738" xr:uid="{00000000-0005-0000-0000-0000DE440000}"/>
    <cellStyle name="Normal 41 12 2 2 5" xfId="25071" xr:uid="{00000000-0005-0000-0000-0000DF440000}"/>
    <cellStyle name="Normal 41 12 2 2 5 2" xfId="46688" xr:uid="{00000000-0005-0000-0000-0000E0440000}"/>
    <cellStyle name="Normal 41 12 2 2 6" xfId="19104" xr:uid="{00000000-0005-0000-0000-0000E1440000}"/>
    <cellStyle name="Normal 41 12 2 2 6 2" xfId="40746" xr:uid="{00000000-0005-0000-0000-0000E2440000}"/>
    <cellStyle name="Normal 41 12 2 2 7" xfId="34732"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49" xr:uid="{00000000-0005-0000-0000-0000E7440000}"/>
    <cellStyle name="Normal 41 12 2 3 2 2 2 2" xfId="50955" xr:uid="{00000000-0005-0000-0000-0000E8440000}"/>
    <cellStyle name="Normal 41 12 2 3 2 2 3" xfId="23382" xr:uid="{00000000-0005-0000-0000-0000E9440000}"/>
    <cellStyle name="Normal 41 12 2 3 2 2 3 2" xfId="45019" xr:uid="{00000000-0005-0000-0000-0000EA440000}"/>
    <cellStyle name="Normal 41 12 2 3 2 2 4" xfId="39035" xr:uid="{00000000-0005-0000-0000-0000EB440000}"/>
    <cellStyle name="Normal 41 12 2 3 2 3" xfId="26367" xr:uid="{00000000-0005-0000-0000-0000EC440000}"/>
    <cellStyle name="Normal 41 12 2 3 2 3 2" xfId="47981" xr:uid="{00000000-0005-0000-0000-0000ED440000}"/>
    <cellStyle name="Normal 41 12 2 3 2 4" xfId="20400" xr:uid="{00000000-0005-0000-0000-0000EE440000}"/>
    <cellStyle name="Normal 41 12 2 3 2 4 2" xfId="42042" xr:uid="{00000000-0005-0000-0000-0000EF440000}"/>
    <cellStyle name="Normal 41 12 2 3 2 5" xfId="36032" xr:uid="{00000000-0005-0000-0000-0000F0440000}"/>
    <cellStyle name="Normal 41 12 2 3 3" xfId="15270" xr:uid="{00000000-0005-0000-0000-0000F1440000}"/>
    <cellStyle name="Normal 41 12 2 3 3 2" xfId="18355" xr:uid="{00000000-0005-0000-0000-0000F2440000}"/>
    <cellStyle name="Normal 41 12 2 3 3 2 2" xfId="30321" xr:uid="{00000000-0005-0000-0000-0000F3440000}"/>
    <cellStyle name="Normal 41 12 2 3 3 2 2 2" xfId="51927" xr:uid="{00000000-0005-0000-0000-0000F4440000}"/>
    <cellStyle name="Normal 41 12 2 3 3 2 3" xfId="24354" xr:uid="{00000000-0005-0000-0000-0000F5440000}"/>
    <cellStyle name="Normal 41 12 2 3 3 2 3 2" xfId="45991" xr:uid="{00000000-0005-0000-0000-0000F6440000}"/>
    <cellStyle name="Normal 41 12 2 3 3 2 4" xfId="40009" xr:uid="{00000000-0005-0000-0000-0000F7440000}"/>
    <cellStyle name="Normal 41 12 2 3 3 3" xfId="27339" xr:uid="{00000000-0005-0000-0000-0000F8440000}"/>
    <cellStyle name="Normal 41 12 2 3 3 3 2" xfId="48953" xr:uid="{00000000-0005-0000-0000-0000F9440000}"/>
    <cellStyle name="Normal 41 12 2 3 3 4" xfId="21372" xr:uid="{00000000-0005-0000-0000-0000FA440000}"/>
    <cellStyle name="Normal 41 12 2 3 3 4 2" xfId="43014" xr:uid="{00000000-0005-0000-0000-0000FB440000}"/>
    <cellStyle name="Normal 41 12 2 3 3 5" xfId="37006" xr:uid="{00000000-0005-0000-0000-0000FC440000}"/>
    <cellStyle name="Normal 41 12 2 3 4" xfId="16404" xr:uid="{00000000-0005-0000-0000-0000FD440000}"/>
    <cellStyle name="Normal 41 12 2 3 4 2" xfId="28373" xr:uid="{00000000-0005-0000-0000-0000FE440000}"/>
    <cellStyle name="Normal 41 12 2 3 4 2 2" xfId="49979" xr:uid="{00000000-0005-0000-0000-0000FF440000}"/>
    <cellStyle name="Normal 41 12 2 3 4 3" xfId="22406" xr:uid="{00000000-0005-0000-0000-000000450000}"/>
    <cellStyle name="Normal 41 12 2 3 4 3 2" xfId="44043" xr:uid="{00000000-0005-0000-0000-000001450000}"/>
    <cellStyle name="Normal 41 12 2 3 4 4" xfId="38058" xr:uid="{00000000-0005-0000-0000-000002450000}"/>
    <cellStyle name="Normal 41 12 2 3 5" xfId="25391" xr:uid="{00000000-0005-0000-0000-000003450000}"/>
    <cellStyle name="Normal 41 12 2 3 5 2" xfId="47008" xr:uid="{00000000-0005-0000-0000-000004450000}"/>
    <cellStyle name="Normal 41 12 2 3 6" xfId="19424" xr:uid="{00000000-0005-0000-0000-000005450000}"/>
    <cellStyle name="Normal 41 12 2 3 6 2" xfId="41066" xr:uid="{00000000-0005-0000-0000-000006450000}"/>
    <cellStyle name="Normal 41 12 2 3 7" xfId="35052" xr:uid="{00000000-0005-0000-0000-000007450000}"/>
    <cellStyle name="Normal 41 12 2 4" xfId="13655" xr:uid="{00000000-0005-0000-0000-000008450000}"/>
    <cellStyle name="Normal 41 12 2 4 2" xfId="16741" xr:uid="{00000000-0005-0000-0000-000009450000}"/>
    <cellStyle name="Normal 41 12 2 4 2 2" xfId="28709" xr:uid="{00000000-0005-0000-0000-00000A450000}"/>
    <cellStyle name="Normal 41 12 2 4 2 2 2" xfId="50315" xr:uid="{00000000-0005-0000-0000-00000B450000}"/>
    <cellStyle name="Normal 41 12 2 4 2 3" xfId="22742" xr:uid="{00000000-0005-0000-0000-00000C450000}"/>
    <cellStyle name="Normal 41 12 2 4 2 3 2" xfId="44379" xr:uid="{00000000-0005-0000-0000-00000D450000}"/>
    <cellStyle name="Normal 41 12 2 4 2 4" xfId="38395" xr:uid="{00000000-0005-0000-0000-00000E450000}"/>
    <cellStyle name="Normal 41 12 2 4 3" xfId="25727" xr:uid="{00000000-0005-0000-0000-00000F450000}"/>
    <cellStyle name="Normal 41 12 2 4 3 2" xfId="47341" xr:uid="{00000000-0005-0000-0000-000010450000}"/>
    <cellStyle name="Normal 41 12 2 4 4" xfId="19760" xr:uid="{00000000-0005-0000-0000-000011450000}"/>
    <cellStyle name="Normal 41 12 2 4 4 2" xfId="41402" xr:uid="{00000000-0005-0000-0000-000012450000}"/>
    <cellStyle name="Normal 41 12 2 4 5" xfId="35391" xr:uid="{00000000-0005-0000-0000-000013450000}"/>
    <cellStyle name="Normal 41 12 2 5" xfId="14629" xr:uid="{00000000-0005-0000-0000-000014450000}"/>
    <cellStyle name="Normal 41 12 2 5 2" xfId="17714" xr:uid="{00000000-0005-0000-0000-000015450000}"/>
    <cellStyle name="Normal 41 12 2 5 2 2" xfId="29681" xr:uid="{00000000-0005-0000-0000-000016450000}"/>
    <cellStyle name="Normal 41 12 2 5 2 2 2" xfId="51287" xr:uid="{00000000-0005-0000-0000-000017450000}"/>
    <cellStyle name="Normal 41 12 2 5 2 3" xfId="23714" xr:uid="{00000000-0005-0000-0000-000018450000}"/>
    <cellStyle name="Normal 41 12 2 5 2 3 2" xfId="45351" xr:uid="{00000000-0005-0000-0000-000019450000}"/>
    <cellStyle name="Normal 41 12 2 5 2 4" xfId="39368" xr:uid="{00000000-0005-0000-0000-00001A450000}"/>
    <cellStyle name="Normal 41 12 2 5 3" xfId="26699" xr:uid="{00000000-0005-0000-0000-00001B450000}"/>
    <cellStyle name="Normal 41 12 2 5 3 2" xfId="48313" xr:uid="{00000000-0005-0000-0000-00001C450000}"/>
    <cellStyle name="Normal 41 12 2 5 4" xfId="20732" xr:uid="{00000000-0005-0000-0000-00001D450000}"/>
    <cellStyle name="Normal 41 12 2 5 4 2" xfId="42374" xr:uid="{00000000-0005-0000-0000-00001E450000}"/>
    <cellStyle name="Normal 41 12 2 5 5" xfId="36365" xr:uid="{00000000-0005-0000-0000-00001F450000}"/>
    <cellStyle name="Normal 41 12 2 6" xfId="15742" xr:uid="{00000000-0005-0000-0000-000020450000}"/>
    <cellStyle name="Normal 41 12 2 6 2" xfId="27713" xr:uid="{00000000-0005-0000-0000-000021450000}"/>
    <cellStyle name="Normal 41 12 2 6 2 2" xfId="49319" xr:uid="{00000000-0005-0000-0000-000022450000}"/>
    <cellStyle name="Normal 41 12 2 6 3" xfId="21746" xr:uid="{00000000-0005-0000-0000-000023450000}"/>
    <cellStyle name="Normal 41 12 2 6 3 2" xfId="43383" xr:uid="{00000000-0005-0000-0000-000024450000}"/>
    <cellStyle name="Normal 41 12 2 6 4" xfId="37396" xr:uid="{00000000-0005-0000-0000-000025450000}"/>
    <cellStyle name="Normal 41 12 2 7" xfId="24728" xr:uid="{00000000-0005-0000-0000-000026450000}"/>
    <cellStyle name="Normal 41 12 2 7 2" xfId="46348" xr:uid="{00000000-0005-0000-0000-000027450000}"/>
    <cellStyle name="Normal 41 12 2 8" xfId="18761" xr:uid="{00000000-0005-0000-0000-000028450000}"/>
    <cellStyle name="Normal 41 12 2 8 2" xfId="40403" xr:uid="{00000000-0005-0000-0000-000029450000}"/>
    <cellStyle name="Normal 41 12 2 9" xfId="31574"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5" xr:uid="{00000000-0005-0000-0000-00002F450000}"/>
    <cellStyle name="Normal 41 12 3 2 2 2 2 2" xfId="50591" xr:uid="{00000000-0005-0000-0000-000030450000}"/>
    <cellStyle name="Normal 41 12 3 2 2 2 3" xfId="23018" xr:uid="{00000000-0005-0000-0000-000031450000}"/>
    <cellStyle name="Normal 41 12 3 2 2 2 3 2" xfId="44655" xr:uid="{00000000-0005-0000-0000-000032450000}"/>
    <cellStyle name="Normal 41 12 3 2 2 2 4" xfId="38671" xr:uid="{00000000-0005-0000-0000-000033450000}"/>
    <cellStyle name="Normal 41 12 3 2 2 3" xfId="26003" xr:uid="{00000000-0005-0000-0000-000034450000}"/>
    <cellStyle name="Normal 41 12 3 2 2 3 2" xfId="47617" xr:uid="{00000000-0005-0000-0000-000035450000}"/>
    <cellStyle name="Normal 41 12 3 2 2 4" xfId="20036" xr:uid="{00000000-0005-0000-0000-000036450000}"/>
    <cellStyle name="Normal 41 12 3 2 2 4 2" xfId="41678" xr:uid="{00000000-0005-0000-0000-000037450000}"/>
    <cellStyle name="Normal 41 12 3 2 2 5" xfId="35668" xr:uid="{00000000-0005-0000-0000-000038450000}"/>
    <cellStyle name="Normal 41 12 3 2 3" xfId="14906" xr:uid="{00000000-0005-0000-0000-000039450000}"/>
    <cellStyle name="Normal 41 12 3 2 3 2" xfId="17991" xr:uid="{00000000-0005-0000-0000-00003A450000}"/>
    <cellStyle name="Normal 41 12 3 2 3 2 2" xfId="29957" xr:uid="{00000000-0005-0000-0000-00003B450000}"/>
    <cellStyle name="Normal 41 12 3 2 3 2 2 2" xfId="51563" xr:uid="{00000000-0005-0000-0000-00003C450000}"/>
    <cellStyle name="Normal 41 12 3 2 3 2 3" xfId="23990" xr:uid="{00000000-0005-0000-0000-00003D450000}"/>
    <cellStyle name="Normal 41 12 3 2 3 2 3 2" xfId="45627" xr:uid="{00000000-0005-0000-0000-00003E450000}"/>
    <cellStyle name="Normal 41 12 3 2 3 2 4" xfId="39645" xr:uid="{00000000-0005-0000-0000-00003F450000}"/>
    <cellStyle name="Normal 41 12 3 2 3 3" xfId="26975" xr:uid="{00000000-0005-0000-0000-000040450000}"/>
    <cellStyle name="Normal 41 12 3 2 3 3 2" xfId="48589" xr:uid="{00000000-0005-0000-0000-000041450000}"/>
    <cellStyle name="Normal 41 12 3 2 3 4" xfId="21008" xr:uid="{00000000-0005-0000-0000-000042450000}"/>
    <cellStyle name="Normal 41 12 3 2 3 4 2" xfId="42650" xr:uid="{00000000-0005-0000-0000-000043450000}"/>
    <cellStyle name="Normal 41 12 3 2 3 5" xfId="36642" xr:uid="{00000000-0005-0000-0000-000044450000}"/>
    <cellStyle name="Normal 41 12 3 2 4" xfId="16040" xr:uid="{00000000-0005-0000-0000-000045450000}"/>
    <cellStyle name="Normal 41 12 3 2 4 2" xfId="28009" xr:uid="{00000000-0005-0000-0000-000046450000}"/>
    <cellStyle name="Normal 41 12 3 2 4 2 2" xfId="49615" xr:uid="{00000000-0005-0000-0000-000047450000}"/>
    <cellStyle name="Normal 41 12 3 2 4 3" xfId="22042" xr:uid="{00000000-0005-0000-0000-000048450000}"/>
    <cellStyle name="Normal 41 12 3 2 4 3 2" xfId="43679" xr:uid="{00000000-0005-0000-0000-000049450000}"/>
    <cellStyle name="Normal 41 12 3 2 4 4" xfId="37694" xr:uid="{00000000-0005-0000-0000-00004A450000}"/>
    <cellStyle name="Normal 41 12 3 2 5" xfId="25027" xr:uid="{00000000-0005-0000-0000-00004B450000}"/>
    <cellStyle name="Normal 41 12 3 2 5 2" xfId="46644" xr:uid="{00000000-0005-0000-0000-00004C450000}"/>
    <cellStyle name="Normal 41 12 3 2 6" xfId="19060" xr:uid="{00000000-0005-0000-0000-00004D450000}"/>
    <cellStyle name="Normal 41 12 3 2 6 2" xfId="40702" xr:uid="{00000000-0005-0000-0000-00004E450000}"/>
    <cellStyle name="Normal 41 12 3 2 7" xfId="34688"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5" xr:uid="{00000000-0005-0000-0000-000053450000}"/>
    <cellStyle name="Normal 41 12 3 3 2 2 2 2" xfId="50911" xr:uid="{00000000-0005-0000-0000-000054450000}"/>
    <cellStyle name="Normal 41 12 3 3 2 2 3" xfId="23338" xr:uid="{00000000-0005-0000-0000-000055450000}"/>
    <cellStyle name="Normal 41 12 3 3 2 2 3 2" xfId="44975" xr:uid="{00000000-0005-0000-0000-000056450000}"/>
    <cellStyle name="Normal 41 12 3 3 2 2 4" xfId="38991" xr:uid="{00000000-0005-0000-0000-000057450000}"/>
    <cellStyle name="Normal 41 12 3 3 2 3" xfId="26323" xr:uid="{00000000-0005-0000-0000-000058450000}"/>
    <cellStyle name="Normal 41 12 3 3 2 3 2" xfId="47937" xr:uid="{00000000-0005-0000-0000-000059450000}"/>
    <cellStyle name="Normal 41 12 3 3 2 4" xfId="20356" xr:uid="{00000000-0005-0000-0000-00005A450000}"/>
    <cellStyle name="Normal 41 12 3 3 2 4 2" xfId="41998" xr:uid="{00000000-0005-0000-0000-00005B450000}"/>
    <cellStyle name="Normal 41 12 3 3 2 5" xfId="35988" xr:uid="{00000000-0005-0000-0000-00005C450000}"/>
    <cellStyle name="Normal 41 12 3 3 3" xfId="15226" xr:uid="{00000000-0005-0000-0000-00005D450000}"/>
    <cellStyle name="Normal 41 12 3 3 3 2" xfId="18311" xr:uid="{00000000-0005-0000-0000-00005E450000}"/>
    <cellStyle name="Normal 41 12 3 3 3 2 2" xfId="30277" xr:uid="{00000000-0005-0000-0000-00005F450000}"/>
    <cellStyle name="Normal 41 12 3 3 3 2 2 2" xfId="51883" xr:uid="{00000000-0005-0000-0000-000060450000}"/>
    <cellStyle name="Normal 41 12 3 3 3 2 3" xfId="24310" xr:uid="{00000000-0005-0000-0000-000061450000}"/>
    <cellStyle name="Normal 41 12 3 3 3 2 3 2" xfId="45947" xr:uid="{00000000-0005-0000-0000-000062450000}"/>
    <cellStyle name="Normal 41 12 3 3 3 2 4" xfId="39965" xr:uid="{00000000-0005-0000-0000-000063450000}"/>
    <cellStyle name="Normal 41 12 3 3 3 3" xfId="27295" xr:uid="{00000000-0005-0000-0000-000064450000}"/>
    <cellStyle name="Normal 41 12 3 3 3 3 2" xfId="48909" xr:uid="{00000000-0005-0000-0000-000065450000}"/>
    <cellStyle name="Normal 41 12 3 3 3 4" xfId="21328" xr:uid="{00000000-0005-0000-0000-000066450000}"/>
    <cellStyle name="Normal 41 12 3 3 3 4 2" xfId="42970" xr:uid="{00000000-0005-0000-0000-000067450000}"/>
    <cellStyle name="Normal 41 12 3 3 3 5" xfId="36962" xr:uid="{00000000-0005-0000-0000-000068450000}"/>
    <cellStyle name="Normal 41 12 3 3 4" xfId="16360" xr:uid="{00000000-0005-0000-0000-000069450000}"/>
    <cellStyle name="Normal 41 12 3 3 4 2" xfId="28329" xr:uid="{00000000-0005-0000-0000-00006A450000}"/>
    <cellStyle name="Normal 41 12 3 3 4 2 2" xfId="49935" xr:uid="{00000000-0005-0000-0000-00006B450000}"/>
    <cellStyle name="Normal 41 12 3 3 4 3" xfId="22362" xr:uid="{00000000-0005-0000-0000-00006C450000}"/>
    <cellStyle name="Normal 41 12 3 3 4 3 2" xfId="43999" xr:uid="{00000000-0005-0000-0000-00006D450000}"/>
    <cellStyle name="Normal 41 12 3 3 4 4" xfId="38014" xr:uid="{00000000-0005-0000-0000-00006E450000}"/>
    <cellStyle name="Normal 41 12 3 3 5" xfId="25347" xr:uid="{00000000-0005-0000-0000-00006F450000}"/>
    <cellStyle name="Normal 41 12 3 3 5 2" xfId="46964" xr:uid="{00000000-0005-0000-0000-000070450000}"/>
    <cellStyle name="Normal 41 12 3 3 6" xfId="19380" xr:uid="{00000000-0005-0000-0000-000071450000}"/>
    <cellStyle name="Normal 41 12 3 3 6 2" xfId="41022" xr:uid="{00000000-0005-0000-0000-000072450000}"/>
    <cellStyle name="Normal 41 12 3 3 7" xfId="35008" xr:uid="{00000000-0005-0000-0000-000073450000}"/>
    <cellStyle name="Normal 41 12 3 4" xfId="13611" xr:uid="{00000000-0005-0000-0000-000074450000}"/>
    <cellStyle name="Normal 41 12 3 4 2" xfId="16697" xr:uid="{00000000-0005-0000-0000-000075450000}"/>
    <cellStyle name="Normal 41 12 3 4 2 2" xfId="28665" xr:uid="{00000000-0005-0000-0000-000076450000}"/>
    <cellStyle name="Normal 41 12 3 4 2 2 2" xfId="50271" xr:uid="{00000000-0005-0000-0000-000077450000}"/>
    <cellStyle name="Normal 41 12 3 4 2 3" xfId="22698" xr:uid="{00000000-0005-0000-0000-000078450000}"/>
    <cellStyle name="Normal 41 12 3 4 2 3 2" xfId="44335" xr:uid="{00000000-0005-0000-0000-000079450000}"/>
    <cellStyle name="Normal 41 12 3 4 2 4" xfId="38351" xr:uid="{00000000-0005-0000-0000-00007A450000}"/>
    <cellStyle name="Normal 41 12 3 4 3" xfId="25683" xr:uid="{00000000-0005-0000-0000-00007B450000}"/>
    <cellStyle name="Normal 41 12 3 4 3 2" xfId="47297" xr:uid="{00000000-0005-0000-0000-00007C450000}"/>
    <cellStyle name="Normal 41 12 3 4 4" xfId="19716" xr:uid="{00000000-0005-0000-0000-00007D450000}"/>
    <cellStyle name="Normal 41 12 3 4 4 2" xfId="41358" xr:uid="{00000000-0005-0000-0000-00007E450000}"/>
    <cellStyle name="Normal 41 12 3 4 5" xfId="35347" xr:uid="{00000000-0005-0000-0000-00007F450000}"/>
    <cellStyle name="Normal 41 12 3 5" xfId="14585" xr:uid="{00000000-0005-0000-0000-000080450000}"/>
    <cellStyle name="Normal 41 12 3 5 2" xfId="17670" xr:uid="{00000000-0005-0000-0000-000081450000}"/>
    <cellStyle name="Normal 41 12 3 5 2 2" xfId="29637" xr:uid="{00000000-0005-0000-0000-000082450000}"/>
    <cellStyle name="Normal 41 12 3 5 2 2 2" xfId="51243" xr:uid="{00000000-0005-0000-0000-000083450000}"/>
    <cellStyle name="Normal 41 12 3 5 2 3" xfId="23670" xr:uid="{00000000-0005-0000-0000-000084450000}"/>
    <cellStyle name="Normal 41 12 3 5 2 3 2" xfId="45307" xr:uid="{00000000-0005-0000-0000-000085450000}"/>
    <cellStyle name="Normal 41 12 3 5 2 4" xfId="39324" xr:uid="{00000000-0005-0000-0000-000086450000}"/>
    <cellStyle name="Normal 41 12 3 5 3" xfId="26655" xr:uid="{00000000-0005-0000-0000-000087450000}"/>
    <cellStyle name="Normal 41 12 3 5 3 2" xfId="48269" xr:uid="{00000000-0005-0000-0000-000088450000}"/>
    <cellStyle name="Normal 41 12 3 5 4" xfId="20688" xr:uid="{00000000-0005-0000-0000-000089450000}"/>
    <cellStyle name="Normal 41 12 3 5 4 2" xfId="42330" xr:uid="{00000000-0005-0000-0000-00008A450000}"/>
    <cellStyle name="Normal 41 12 3 5 5" xfId="36321" xr:uid="{00000000-0005-0000-0000-00008B450000}"/>
    <cellStyle name="Normal 41 12 3 6" xfId="15698" xr:uid="{00000000-0005-0000-0000-00008C450000}"/>
    <cellStyle name="Normal 41 12 3 6 2" xfId="27669" xr:uid="{00000000-0005-0000-0000-00008D450000}"/>
    <cellStyle name="Normal 41 12 3 6 2 2" xfId="49275" xr:uid="{00000000-0005-0000-0000-00008E450000}"/>
    <cellStyle name="Normal 41 12 3 6 3" xfId="21702" xr:uid="{00000000-0005-0000-0000-00008F450000}"/>
    <cellStyle name="Normal 41 12 3 6 3 2" xfId="43339" xr:uid="{00000000-0005-0000-0000-000090450000}"/>
    <cellStyle name="Normal 41 12 3 6 4" xfId="37352" xr:uid="{00000000-0005-0000-0000-000091450000}"/>
    <cellStyle name="Normal 41 12 3 7" xfId="24684" xr:uid="{00000000-0005-0000-0000-000092450000}"/>
    <cellStyle name="Normal 41 12 3 7 2" xfId="46304" xr:uid="{00000000-0005-0000-0000-000093450000}"/>
    <cellStyle name="Normal 41 12 3 8" xfId="18717" xr:uid="{00000000-0005-0000-0000-000094450000}"/>
    <cellStyle name="Normal 41 12 3 8 2" xfId="40359" xr:uid="{00000000-0005-0000-0000-000095450000}"/>
    <cellStyle name="Normal 41 12 3 9" xfId="31417"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1" xr:uid="{00000000-0005-0000-0000-00009B450000}"/>
    <cellStyle name="Normal 41 12 4 2 2 2 2 2" xfId="50677" xr:uid="{00000000-0005-0000-0000-00009C450000}"/>
    <cellStyle name="Normal 41 12 4 2 2 2 3" xfId="23104" xr:uid="{00000000-0005-0000-0000-00009D450000}"/>
    <cellStyle name="Normal 41 12 4 2 2 2 3 2" xfId="44741" xr:uid="{00000000-0005-0000-0000-00009E450000}"/>
    <cellStyle name="Normal 41 12 4 2 2 2 4" xfId="38757" xr:uid="{00000000-0005-0000-0000-00009F450000}"/>
    <cellStyle name="Normal 41 12 4 2 2 3" xfId="26089" xr:uid="{00000000-0005-0000-0000-0000A0450000}"/>
    <cellStyle name="Normal 41 12 4 2 2 3 2" xfId="47703" xr:uid="{00000000-0005-0000-0000-0000A1450000}"/>
    <cellStyle name="Normal 41 12 4 2 2 4" xfId="20122" xr:uid="{00000000-0005-0000-0000-0000A2450000}"/>
    <cellStyle name="Normal 41 12 4 2 2 4 2" xfId="41764" xr:uid="{00000000-0005-0000-0000-0000A3450000}"/>
    <cellStyle name="Normal 41 12 4 2 2 5" xfId="35754" xr:uid="{00000000-0005-0000-0000-0000A4450000}"/>
    <cellStyle name="Normal 41 12 4 2 3" xfId="14992" xr:uid="{00000000-0005-0000-0000-0000A5450000}"/>
    <cellStyle name="Normal 41 12 4 2 3 2" xfId="18077" xr:uid="{00000000-0005-0000-0000-0000A6450000}"/>
    <cellStyle name="Normal 41 12 4 2 3 2 2" xfId="30043" xr:uid="{00000000-0005-0000-0000-0000A7450000}"/>
    <cellStyle name="Normal 41 12 4 2 3 2 2 2" xfId="51649" xr:uid="{00000000-0005-0000-0000-0000A8450000}"/>
    <cellStyle name="Normal 41 12 4 2 3 2 3" xfId="24076" xr:uid="{00000000-0005-0000-0000-0000A9450000}"/>
    <cellStyle name="Normal 41 12 4 2 3 2 3 2" xfId="45713" xr:uid="{00000000-0005-0000-0000-0000AA450000}"/>
    <cellStyle name="Normal 41 12 4 2 3 2 4" xfId="39731" xr:uid="{00000000-0005-0000-0000-0000AB450000}"/>
    <cellStyle name="Normal 41 12 4 2 3 3" xfId="27061" xr:uid="{00000000-0005-0000-0000-0000AC450000}"/>
    <cellStyle name="Normal 41 12 4 2 3 3 2" xfId="48675" xr:uid="{00000000-0005-0000-0000-0000AD450000}"/>
    <cellStyle name="Normal 41 12 4 2 3 4" xfId="21094" xr:uid="{00000000-0005-0000-0000-0000AE450000}"/>
    <cellStyle name="Normal 41 12 4 2 3 4 2" xfId="42736" xr:uid="{00000000-0005-0000-0000-0000AF450000}"/>
    <cellStyle name="Normal 41 12 4 2 3 5" xfId="36728" xr:uid="{00000000-0005-0000-0000-0000B0450000}"/>
    <cellStyle name="Normal 41 12 4 2 4" xfId="16126" xr:uid="{00000000-0005-0000-0000-0000B1450000}"/>
    <cellStyle name="Normal 41 12 4 2 4 2" xfId="28095" xr:uid="{00000000-0005-0000-0000-0000B2450000}"/>
    <cellStyle name="Normal 41 12 4 2 4 2 2" xfId="49701" xr:uid="{00000000-0005-0000-0000-0000B3450000}"/>
    <cellStyle name="Normal 41 12 4 2 4 3" xfId="22128" xr:uid="{00000000-0005-0000-0000-0000B4450000}"/>
    <cellStyle name="Normal 41 12 4 2 4 3 2" xfId="43765" xr:uid="{00000000-0005-0000-0000-0000B5450000}"/>
    <cellStyle name="Normal 41 12 4 2 4 4" xfId="37780" xr:uid="{00000000-0005-0000-0000-0000B6450000}"/>
    <cellStyle name="Normal 41 12 4 2 5" xfId="25113" xr:uid="{00000000-0005-0000-0000-0000B7450000}"/>
    <cellStyle name="Normal 41 12 4 2 5 2" xfId="46730" xr:uid="{00000000-0005-0000-0000-0000B8450000}"/>
    <cellStyle name="Normal 41 12 4 2 6" xfId="19146" xr:uid="{00000000-0005-0000-0000-0000B9450000}"/>
    <cellStyle name="Normal 41 12 4 2 6 2" xfId="40788" xr:uid="{00000000-0005-0000-0000-0000BA450000}"/>
    <cellStyle name="Normal 41 12 4 2 7" xfId="34774"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1" xr:uid="{00000000-0005-0000-0000-0000BF450000}"/>
    <cellStyle name="Normal 41 12 4 3 2 2 2 2" xfId="50997" xr:uid="{00000000-0005-0000-0000-0000C0450000}"/>
    <cellStyle name="Normal 41 12 4 3 2 2 3" xfId="23424" xr:uid="{00000000-0005-0000-0000-0000C1450000}"/>
    <cellStyle name="Normal 41 12 4 3 2 2 3 2" xfId="45061" xr:uid="{00000000-0005-0000-0000-0000C2450000}"/>
    <cellStyle name="Normal 41 12 4 3 2 2 4" xfId="39077" xr:uid="{00000000-0005-0000-0000-0000C3450000}"/>
    <cellStyle name="Normal 41 12 4 3 2 3" xfId="26409" xr:uid="{00000000-0005-0000-0000-0000C4450000}"/>
    <cellStyle name="Normal 41 12 4 3 2 3 2" xfId="48023" xr:uid="{00000000-0005-0000-0000-0000C5450000}"/>
    <cellStyle name="Normal 41 12 4 3 2 4" xfId="20442" xr:uid="{00000000-0005-0000-0000-0000C6450000}"/>
    <cellStyle name="Normal 41 12 4 3 2 4 2" xfId="42084" xr:uid="{00000000-0005-0000-0000-0000C7450000}"/>
    <cellStyle name="Normal 41 12 4 3 2 5" xfId="36074" xr:uid="{00000000-0005-0000-0000-0000C8450000}"/>
    <cellStyle name="Normal 41 12 4 3 3" xfId="15312" xr:uid="{00000000-0005-0000-0000-0000C9450000}"/>
    <cellStyle name="Normal 41 12 4 3 3 2" xfId="18397" xr:uid="{00000000-0005-0000-0000-0000CA450000}"/>
    <cellStyle name="Normal 41 12 4 3 3 2 2" xfId="30363" xr:uid="{00000000-0005-0000-0000-0000CB450000}"/>
    <cellStyle name="Normal 41 12 4 3 3 2 2 2" xfId="51969" xr:uid="{00000000-0005-0000-0000-0000CC450000}"/>
    <cellStyle name="Normal 41 12 4 3 3 2 3" xfId="24396" xr:uid="{00000000-0005-0000-0000-0000CD450000}"/>
    <cellStyle name="Normal 41 12 4 3 3 2 3 2" xfId="46033" xr:uid="{00000000-0005-0000-0000-0000CE450000}"/>
    <cellStyle name="Normal 41 12 4 3 3 2 4" xfId="40051" xr:uid="{00000000-0005-0000-0000-0000CF450000}"/>
    <cellStyle name="Normal 41 12 4 3 3 3" xfId="27381" xr:uid="{00000000-0005-0000-0000-0000D0450000}"/>
    <cellStyle name="Normal 41 12 4 3 3 3 2" xfId="48995" xr:uid="{00000000-0005-0000-0000-0000D1450000}"/>
    <cellStyle name="Normal 41 12 4 3 3 4" xfId="21414" xr:uid="{00000000-0005-0000-0000-0000D2450000}"/>
    <cellStyle name="Normal 41 12 4 3 3 4 2" xfId="43056" xr:uid="{00000000-0005-0000-0000-0000D3450000}"/>
    <cellStyle name="Normal 41 12 4 3 3 5" xfId="37048" xr:uid="{00000000-0005-0000-0000-0000D4450000}"/>
    <cellStyle name="Normal 41 12 4 3 4" xfId="16446" xr:uid="{00000000-0005-0000-0000-0000D5450000}"/>
    <cellStyle name="Normal 41 12 4 3 4 2" xfId="28415" xr:uid="{00000000-0005-0000-0000-0000D6450000}"/>
    <cellStyle name="Normal 41 12 4 3 4 2 2" xfId="50021" xr:uid="{00000000-0005-0000-0000-0000D7450000}"/>
    <cellStyle name="Normal 41 12 4 3 4 3" xfId="22448" xr:uid="{00000000-0005-0000-0000-0000D8450000}"/>
    <cellStyle name="Normal 41 12 4 3 4 3 2" xfId="44085" xr:uid="{00000000-0005-0000-0000-0000D9450000}"/>
    <cellStyle name="Normal 41 12 4 3 4 4" xfId="38100" xr:uid="{00000000-0005-0000-0000-0000DA450000}"/>
    <cellStyle name="Normal 41 12 4 3 5" xfId="25433" xr:uid="{00000000-0005-0000-0000-0000DB450000}"/>
    <cellStyle name="Normal 41 12 4 3 5 2" xfId="47050" xr:uid="{00000000-0005-0000-0000-0000DC450000}"/>
    <cellStyle name="Normal 41 12 4 3 6" xfId="19466" xr:uid="{00000000-0005-0000-0000-0000DD450000}"/>
    <cellStyle name="Normal 41 12 4 3 6 2" xfId="41108" xr:uid="{00000000-0005-0000-0000-0000DE450000}"/>
    <cellStyle name="Normal 41 12 4 3 7" xfId="35094" xr:uid="{00000000-0005-0000-0000-0000DF450000}"/>
    <cellStyle name="Normal 41 12 4 4" xfId="13697" xr:uid="{00000000-0005-0000-0000-0000E0450000}"/>
    <cellStyle name="Normal 41 12 4 4 2" xfId="16783" xr:uid="{00000000-0005-0000-0000-0000E1450000}"/>
    <cellStyle name="Normal 41 12 4 4 2 2" xfId="28751" xr:uid="{00000000-0005-0000-0000-0000E2450000}"/>
    <cellStyle name="Normal 41 12 4 4 2 2 2" xfId="50357" xr:uid="{00000000-0005-0000-0000-0000E3450000}"/>
    <cellStyle name="Normal 41 12 4 4 2 3" xfId="22784" xr:uid="{00000000-0005-0000-0000-0000E4450000}"/>
    <cellStyle name="Normal 41 12 4 4 2 3 2" xfId="44421" xr:uid="{00000000-0005-0000-0000-0000E5450000}"/>
    <cellStyle name="Normal 41 12 4 4 2 4" xfId="38437" xr:uid="{00000000-0005-0000-0000-0000E6450000}"/>
    <cellStyle name="Normal 41 12 4 4 3" xfId="25769" xr:uid="{00000000-0005-0000-0000-0000E7450000}"/>
    <cellStyle name="Normal 41 12 4 4 3 2" xfId="47383" xr:uid="{00000000-0005-0000-0000-0000E8450000}"/>
    <cellStyle name="Normal 41 12 4 4 4" xfId="19802" xr:uid="{00000000-0005-0000-0000-0000E9450000}"/>
    <cellStyle name="Normal 41 12 4 4 4 2" xfId="41444" xr:uid="{00000000-0005-0000-0000-0000EA450000}"/>
    <cellStyle name="Normal 41 12 4 4 5" xfId="35433" xr:uid="{00000000-0005-0000-0000-0000EB450000}"/>
    <cellStyle name="Normal 41 12 4 5" xfId="14671" xr:uid="{00000000-0005-0000-0000-0000EC450000}"/>
    <cellStyle name="Normal 41 12 4 5 2" xfId="17756" xr:uid="{00000000-0005-0000-0000-0000ED450000}"/>
    <cellStyle name="Normal 41 12 4 5 2 2" xfId="29723" xr:uid="{00000000-0005-0000-0000-0000EE450000}"/>
    <cellStyle name="Normal 41 12 4 5 2 2 2" xfId="51329" xr:uid="{00000000-0005-0000-0000-0000EF450000}"/>
    <cellStyle name="Normal 41 12 4 5 2 3" xfId="23756" xr:uid="{00000000-0005-0000-0000-0000F0450000}"/>
    <cellStyle name="Normal 41 12 4 5 2 3 2" xfId="45393" xr:uid="{00000000-0005-0000-0000-0000F1450000}"/>
    <cellStyle name="Normal 41 12 4 5 2 4" xfId="39410" xr:uid="{00000000-0005-0000-0000-0000F2450000}"/>
    <cellStyle name="Normal 41 12 4 5 3" xfId="26741" xr:uid="{00000000-0005-0000-0000-0000F3450000}"/>
    <cellStyle name="Normal 41 12 4 5 3 2" xfId="48355" xr:uid="{00000000-0005-0000-0000-0000F4450000}"/>
    <cellStyle name="Normal 41 12 4 5 4" xfId="20774" xr:uid="{00000000-0005-0000-0000-0000F5450000}"/>
    <cellStyle name="Normal 41 12 4 5 4 2" xfId="42416" xr:uid="{00000000-0005-0000-0000-0000F6450000}"/>
    <cellStyle name="Normal 41 12 4 5 5" xfId="36407" xr:uid="{00000000-0005-0000-0000-0000F7450000}"/>
    <cellStyle name="Normal 41 12 4 6" xfId="15784" xr:uid="{00000000-0005-0000-0000-0000F8450000}"/>
    <cellStyle name="Normal 41 12 4 6 2" xfId="27755" xr:uid="{00000000-0005-0000-0000-0000F9450000}"/>
    <cellStyle name="Normal 41 12 4 6 2 2" xfId="49361" xr:uid="{00000000-0005-0000-0000-0000FA450000}"/>
    <cellStyle name="Normal 41 12 4 6 3" xfId="21788" xr:uid="{00000000-0005-0000-0000-0000FB450000}"/>
    <cellStyle name="Normal 41 12 4 6 3 2" xfId="43425" xr:uid="{00000000-0005-0000-0000-0000FC450000}"/>
    <cellStyle name="Normal 41 12 4 6 4" xfId="37438" xr:uid="{00000000-0005-0000-0000-0000FD450000}"/>
    <cellStyle name="Normal 41 12 4 7" xfId="24770" xr:uid="{00000000-0005-0000-0000-0000FE450000}"/>
    <cellStyle name="Normal 41 12 4 7 2" xfId="46390" xr:uid="{00000000-0005-0000-0000-0000FF450000}"/>
    <cellStyle name="Normal 41 12 4 8" xfId="18803" xr:uid="{00000000-0005-0000-0000-000000460000}"/>
    <cellStyle name="Normal 41 12 4 8 2" xfId="40445" xr:uid="{00000000-0005-0000-0000-000001460000}"/>
    <cellStyle name="Normal 41 12 4 9" xfId="31685"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5" xr:uid="{00000000-0005-0000-0000-000007460000}"/>
    <cellStyle name="Normal 41 12 5 2 2 2 2 2" xfId="50761" xr:uid="{00000000-0005-0000-0000-000008460000}"/>
    <cellStyle name="Normal 41 12 5 2 2 2 3" xfId="23188" xr:uid="{00000000-0005-0000-0000-000009460000}"/>
    <cellStyle name="Normal 41 12 5 2 2 2 3 2" xfId="44825" xr:uid="{00000000-0005-0000-0000-00000A460000}"/>
    <cellStyle name="Normal 41 12 5 2 2 2 4" xfId="38841" xr:uid="{00000000-0005-0000-0000-00000B460000}"/>
    <cellStyle name="Normal 41 12 5 2 2 3" xfId="26173" xr:uid="{00000000-0005-0000-0000-00000C460000}"/>
    <cellStyle name="Normal 41 12 5 2 2 3 2" xfId="47787" xr:uid="{00000000-0005-0000-0000-00000D460000}"/>
    <cellStyle name="Normal 41 12 5 2 2 4" xfId="20206" xr:uid="{00000000-0005-0000-0000-00000E460000}"/>
    <cellStyle name="Normal 41 12 5 2 2 4 2" xfId="41848" xr:uid="{00000000-0005-0000-0000-00000F460000}"/>
    <cellStyle name="Normal 41 12 5 2 2 5" xfId="35838" xr:uid="{00000000-0005-0000-0000-000010460000}"/>
    <cellStyle name="Normal 41 12 5 2 3" xfId="15076" xr:uid="{00000000-0005-0000-0000-000011460000}"/>
    <cellStyle name="Normal 41 12 5 2 3 2" xfId="18161" xr:uid="{00000000-0005-0000-0000-000012460000}"/>
    <cellStyle name="Normal 41 12 5 2 3 2 2" xfId="30127" xr:uid="{00000000-0005-0000-0000-000013460000}"/>
    <cellStyle name="Normal 41 12 5 2 3 2 2 2" xfId="51733" xr:uid="{00000000-0005-0000-0000-000014460000}"/>
    <cellStyle name="Normal 41 12 5 2 3 2 3" xfId="24160" xr:uid="{00000000-0005-0000-0000-000015460000}"/>
    <cellStyle name="Normal 41 12 5 2 3 2 3 2" xfId="45797" xr:uid="{00000000-0005-0000-0000-000016460000}"/>
    <cellStyle name="Normal 41 12 5 2 3 2 4" xfId="39815" xr:uid="{00000000-0005-0000-0000-000017460000}"/>
    <cellStyle name="Normal 41 12 5 2 3 3" xfId="27145" xr:uid="{00000000-0005-0000-0000-000018460000}"/>
    <cellStyle name="Normal 41 12 5 2 3 3 2" xfId="48759" xr:uid="{00000000-0005-0000-0000-000019460000}"/>
    <cellStyle name="Normal 41 12 5 2 3 4" xfId="21178" xr:uid="{00000000-0005-0000-0000-00001A460000}"/>
    <cellStyle name="Normal 41 12 5 2 3 4 2" xfId="42820" xr:uid="{00000000-0005-0000-0000-00001B460000}"/>
    <cellStyle name="Normal 41 12 5 2 3 5" xfId="36812" xr:uid="{00000000-0005-0000-0000-00001C460000}"/>
    <cellStyle name="Normal 41 12 5 2 4" xfId="16210" xr:uid="{00000000-0005-0000-0000-00001D460000}"/>
    <cellStyle name="Normal 41 12 5 2 4 2" xfId="28179" xr:uid="{00000000-0005-0000-0000-00001E460000}"/>
    <cellStyle name="Normal 41 12 5 2 4 2 2" xfId="49785" xr:uid="{00000000-0005-0000-0000-00001F460000}"/>
    <cellStyle name="Normal 41 12 5 2 4 3" xfId="22212" xr:uid="{00000000-0005-0000-0000-000020460000}"/>
    <cellStyle name="Normal 41 12 5 2 4 3 2" xfId="43849" xr:uid="{00000000-0005-0000-0000-000021460000}"/>
    <cellStyle name="Normal 41 12 5 2 4 4" xfId="37864" xr:uid="{00000000-0005-0000-0000-000022460000}"/>
    <cellStyle name="Normal 41 12 5 2 5" xfId="25197" xr:uid="{00000000-0005-0000-0000-000023460000}"/>
    <cellStyle name="Normal 41 12 5 2 5 2" xfId="46814" xr:uid="{00000000-0005-0000-0000-000024460000}"/>
    <cellStyle name="Normal 41 12 5 2 6" xfId="19230" xr:uid="{00000000-0005-0000-0000-000025460000}"/>
    <cellStyle name="Normal 41 12 5 2 6 2" xfId="40872" xr:uid="{00000000-0005-0000-0000-000026460000}"/>
    <cellStyle name="Normal 41 12 5 2 7" xfId="34858"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5" xr:uid="{00000000-0005-0000-0000-00002B460000}"/>
    <cellStyle name="Normal 41 12 5 3 2 2 2 2" xfId="51081" xr:uid="{00000000-0005-0000-0000-00002C460000}"/>
    <cellStyle name="Normal 41 12 5 3 2 2 3" xfId="23508" xr:uid="{00000000-0005-0000-0000-00002D460000}"/>
    <cellStyle name="Normal 41 12 5 3 2 2 3 2" xfId="45145" xr:uid="{00000000-0005-0000-0000-00002E460000}"/>
    <cellStyle name="Normal 41 12 5 3 2 2 4" xfId="39161" xr:uid="{00000000-0005-0000-0000-00002F460000}"/>
    <cellStyle name="Normal 41 12 5 3 2 3" xfId="26493" xr:uid="{00000000-0005-0000-0000-000030460000}"/>
    <cellStyle name="Normal 41 12 5 3 2 3 2" xfId="48107" xr:uid="{00000000-0005-0000-0000-000031460000}"/>
    <cellStyle name="Normal 41 12 5 3 2 4" xfId="20526" xr:uid="{00000000-0005-0000-0000-000032460000}"/>
    <cellStyle name="Normal 41 12 5 3 2 4 2" xfId="42168" xr:uid="{00000000-0005-0000-0000-000033460000}"/>
    <cellStyle name="Normal 41 12 5 3 2 5" xfId="36158" xr:uid="{00000000-0005-0000-0000-000034460000}"/>
    <cellStyle name="Normal 41 12 5 3 3" xfId="15396" xr:uid="{00000000-0005-0000-0000-000035460000}"/>
    <cellStyle name="Normal 41 12 5 3 3 2" xfId="18481" xr:uid="{00000000-0005-0000-0000-000036460000}"/>
    <cellStyle name="Normal 41 12 5 3 3 2 2" xfId="30447" xr:uid="{00000000-0005-0000-0000-000037460000}"/>
    <cellStyle name="Normal 41 12 5 3 3 2 2 2" xfId="52053" xr:uid="{00000000-0005-0000-0000-000038460000}"/>
    <cellStyle name="Normal 41 12 5 3 3 2 3" xfId="24480" xr:uid="{00000000-0005-0000-0000-000039460000}"/>
    <cellStyle name="Normal 41 12 5 3 3 2 3 2" xfId="46117" xr:uid="{00000000-0005-0000-0000-00003A460000}"/>
    <cellStyle name="Normal 41 12 5 3 3 2 4" xfId="40135" xr:uid="{00000000-0005-0000-0000-00003B460000}"/>
    <cellStyle name="Normal 41 12 5 3 3 3" xfId="27465" xr:uid="{00000000-0005-0000-0000-00003C460000}"/>
    <cellStyle name="Normal 41 12 5 3 3 3 2" xfId="49079" xr:uid="{00000000-0005-0000-0000-00003D460000}"/>
    <cellStyle name="Normal 41 12 5 3 3 4" xfId="21498" xr:uid="{00000000-0005-0000-0000-00003E460000}"/>
    <cellStyle name="Normal 41 12 5 3 3 4 2" xfId="43140" xr:uid="{00000000-0005-0000-0000-00003F460000}"/>
    <cellStyle name="Normal 41 12 5 3 3 5" xfId="37132" xr:uid="{00000000-0005-0000-0000-000040460000}"/>
    <cellStyle name="Normal 41 12 5 3 4" xfId="16530" xr:uid="{00000000-0005-0000-0000-000041460000}"/>
    <cellStyle name="Normal 41 12 5 3 4 2" xfId="28499" xr:uid="{00000000-0005-0000-0000-000042460000}"/>
    <cellStyle name="Normal 41 12 5 3 4 2 2" xfId="50105" xr:uid="{00000000-0005-0000-0000-000043460000}"/>
    <cellStyle name="Normal 41 12 5 3 4 3" xfId="22532" xr:uid="{00000000-0005-0000-0000-000044460000}"/>
    <cellStyle name="Normal 41 12 5 3 4 3 2" xfId="44169" xr:uid="{00000000-0005-0000-0000-000045460000}"/>
    <cellStyle name="Normal 41 12 5 3 4 4" xfId="38184" xr:uid="{00000000-0005-0000-0000-000046460000}"/>
    <cellStyle name="Normal 41 12 5 3 5" xfId="25517" xr:uid="{00000000-0005-0000-0000-000047460000}"/>
    <cellStyle name="Normal 41 12 5 3 5 2" xfId="47134" xr:uid="{00000000-0005-0000-0000-000048460000}"/>
    <cellStyle name="Normal 41 12 5 3 6" xfId="19550" xr:uid="{00000000-0005-0000-0000-000049460000}"/>
    <cellStyle name="Normal 41 12 5 3 6 2" xfId="41192" xr:uid="{00000000-0005-0000-0000-00004A460000}"/>
    <cellStyle name="Normal 41 12 5 3 7" xfId="35178" xr:uid="{00000000-0005-0000-0000-00004B460000}"/>
    <cellStyle name="Normal 41 12 5 4" xfId="13781" xr:uid="{00000000-0005-0000-0000-00004C460000}"/>
    <cellStyle name="Normal 41 12 5 4 2" xfId="16867" xr:uid="{00000000-0005-0000-0000-00004D460000}"/>
    <cellStyle name="Normal 41 12 5 4 2 2" xfId="28835" xr:uid="{00000000-0005-0000-0000-00004E460000}"/>
    <cellStyle name="Normal 41 12 5 4 2 2 2" xfId="50441" xr:uid="{00000000-0005-0000-0000-00004F460000}"/>
    <cellStyle name="Normal 41 12 5 4 2 3" xfId="22868" xr:uid="{00000000-0005-0000-0000-000050460000}"/>
    <cellStyle name="Normal 41 12 5 4 2 3 2" xfId="44505" xr:uid="{00000000-0005-0000-0000-000051460000}"/>
    <cellStyle name="Normal 41 12 5 4 2 4" xfId="38521" xr:uid="{00000000-0005-0000-0000-000052460000}"/>
    <cellStyle name="Normal 41 12 5 4 3" xfId="25853" xr:uid="{00000000-0005-0000-0000-000053460000}"/>
    <cellStyle name="Normal 41 12 5 4 3 2" xfId="47467" xr:uid="{00000000-0005-0000-0000-000054460000}"/>
    <cellStyle name="Normal 41 12 5 4 4" xfId="19886" xr:uid="{00000000-0005-0000-0000-000055460000}"/>
    <cellStyle name="Normal 41 12 5 4 4 2" xfId="41528" xr:uid="{00000000-0005-0000-0000-000056460000}"/>
    <cellStyle name="Normal 41 12 5 4 5" xfId="35517" xr:uid="{00000000-0005-0000-0000-000057460000}"/>
    <cellStyle name="Normal 41 12 5 5" xfId="14755" xr:uid="{00000000-0005-0000-0000-000058460000}"/>
    <cellStyle name="Normal 41 12 5 5 2" xfId="17840" xr:uid="{00000000-0005-0000-0000-000059460000}"/>
    <cellStyle name="Normal 41 12 5 5 2 2" xfId="29807" xr:uid="{00000000-0005-0000-0000-00005A460000}"/>
    <cellStyle name="Normal 41 12 5 5 2 2 2" xfId="51413" xr:uid="{00000000-0005-0000-0000-00005B460000}"/>
    <cellStyle name="Normal 41 12 5 5 2 3" xfId="23840" xr:uid="{00000000-0005-0000-0000-00005C460000}"/>
    <cellStyle name="Normal 41 12 5 5 2 3 2" xfId="45477" xr:uid="{00000000-0005-0000-0000-00005D460000}"/>
    <cellStyle name="Normal 41 12 5 5 2 4" xfId="39494" xr:uid="{00000000-0005-0000-0000-00005E460000}"/>
    <cellStyle name="Normal 41 12 5 5 3" xfId="26825" xr:uid="{00000000-0005-0000-0000-00005F460000}"/>
    <cellStyle name="Normal 41 12 5 5 3 2" xfId="48439" xr:uid="{00000000-0005-0000-0000-000060460000}"/>
    <cellStyle name="Normal 41 12 5 5 4" xfId="20858" xr:uid="{00000000-0005-0000-0000-000061460000}"/>
    <cellStyle name="Normal 41 12 5 5 4 2" xfId="42500" xr:uid="{00000000-0005-0000-0000-000062460000}"/>
    <cellStyle name="Normal 41 12 5 5 5" xfId="36491" xr:uid="{00000000-0005-0000-0000-000063460000}"/>
    <cellStyle name="Normal 41 12 5 6" xfId="15868" xr:uid="{00000000-0005-0000-0000-000064460000}"/>
    <cellStyle name="Normal 41 12 5 6 2" xfId="27839" xr:uid="{00000000-0005-0000-0000-000065460000}"/>
    <cellStyle name="Normal 41 12 5 6 2 2" xfId="49445" xr:uid="{00000000-0005-0000-0000-000066460000}"/>
    <cellStyle name="Normal 41 12 5 6 3" xfId="21872" xr:uid="{00000000-0005-0000-0000-000067460000}"/>
    <cellStyle name="Normal 41 12 5 6 3 2" xfId="43509" xr:uid="{00000000-0005-0000-0000-000068460000}"/>
    <cellStyle name="Normal 41 12 5 6 4" xfId="37522" xr:uid="{00000000-0005-0000-0000-000069460000}"/>
    <cellStyle name="Normal 41 12 5 7" xfId="24854" xr:uid="{00000000-0005-0000-0000-00006A460000}"/>
    <cellStyle name="Normal 41 12 5 7 2" xfId="46474" xr:uid="{00000000-0005-0000-0000-00006B460000}"/>
    <cellStyle name="Normal 41 12 5 8" xfId="18887" xr:uid="{00000000-0005-0000-0000-00006C460000}"/>
    <cellStyle name="Normal 41 12 5 8 2" xfId="40529" xr:uid="{00000000-0005-0000-0000-00006D460000}"/>
    <cellStyle name="Normal 41 12 5 9" xfId="31857"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0" xr:uid="{00000000-0005-0000-0000-000073460000}"/>
    <cellStyle name="Normal 41 12 6 2 2 2 2 2" xfId="50756" xr:uid="{00000000-0005-0000-0000-000074460000}"/>
    <cellStyle name="Normal 41 12 6 2 2 2 3" xfId="23183" xr:uid="{00000000-0005-0000-0000-000075460000}"/>
    <cellStyle name="Normal 41 12 6 2 2 2 3 2" xfId="44820" xr:uid="{00000000-0005-0000-0000-000076460000}"/>
    <cellStyle name="Normal 41 12 6 2 2 2 4" xfId="38836" xr:uid="{00000000-0005-0000-0000-000077460000}"/>
    <cellStyle name="Normal 41 12 6 2 2 3" xfId="26168" xr:uid="{00000000-0005-0000-0000-000078460000}"/>
    <cellStyle name="Normal 41 12 6 2 2 3 2" xfId="47782" xr:uid="{00000000-0005-0000-0000-000079460000}"/>
    <cellStyle name="Normal 41 12 6 2 2 4" xfId="20201" xr:uid="{00000000-0005-0000-0000-00007A460000}"/>
    <cellStyle name="Normal 41 12 6 2 2 4 2" xfId="41843" xr:uid="{00000000-0005-0000-0000-00007B460000}"/>
    <cellStyle name="Normal 41 12 6 2 2 5" xfId="35833" xr:uid="{00000000-0005-0000-0000-00007C460000}"/>
    <cellStyle name="Normal 41 12 6 2 3" xfId="15071" xr:uid="{00000000-0005-0000-0000-00007D460000}"/>
    <cellStyle name="Normal 41 12 6 2 3 2" xfId="18156" xr:uid="{00000000-0005-0000-0000-00007E460000}"/>
    <cellStyle name="Normal 41 12 6 2 3 2 2" xfId="30122" xr:uid="{00000000-0005-0000-0000-00007F460000}"/>
    <cellStyle name="Normal 41 12 6 2 3 2 2 2" xfId="51728" xr:uid="{00000000-0005-0000-0000-000080460000}"/>
    <cellStyle name="Normal 41 12 6 2 3 2 3" xfId="24155" xr:uid="{00000000-0005-0000-0000-000081460000}"/>
    <cellStyle name="Normal 41 12 6 2 3 2 3 2" xfId="45792" xr:uid="{00000000-0005-0000-0000-000082460000}"/>
    <cellStyle name="Normal 41 12 6 2 3 2 4" xfId="39810" xr:uid="{00000000-0005-0000-0000-000083460000}"/>
    <cellStyle name="Normal 41 12 6 2 3 3" xfId="27140" xr:uid="{00000000-0005-0000-0000-000084460000}"/>
    <cellStyle name="Normal 41 12 6 2 3 3 2" xfId="48754" xr:uid="{00000000-0005-0000-0000-000085460000}"/>
    <cellStyle name="Normal 41 12 6 2 3 4" xfId="21173" xr:uid="{00000000-0005-0000-0000-000086460000}"/>
    <cellStyle name="Normal 41 12 6 2 3 4 2" xfId="42815" xr:uid="{00000000-0005-0000-0000-000087460000}"/>
    <cellStyle name="Normal 41 12 6 2 3 5" xfId="36807" xr:uid="{00000000-0005-0000-0000-000088460000}"/>
    <cellStyle name="Normal 41 12 6 2 4" xfId="16205" xr:uid="{00000000-0005-0000-0000-000089460000}"/>
    <cellStyle name="Normal 41 12 6 2 4 2" xfId="28174" xr:uid="{00000000-0005-0000-0000-00008A460000}"/>
    <cellStyle name="Normal 41 12 6 2 4 2 2" xfId="49780" xr:uid="{00000000-0005-0000-0000-00008B460000}"/>
    <cellStyle name="Normal 41 12 6 2 4 3" xfId="22207" xr:uid="{00000000-0005-0000-0000-00008C460000}"/>
    <cellStyle name="Normal 41 12 6 2 4 3 2" xfId="43844" xr:uid="{00000000-0005-0000-0000-00008D460000}"/>
    <cellStyle name="Normal 41 12 6 2 4 4" xfId="37859" xr:uid="{00000000-0005-0000-0000-00008E460000}"/>
    <cellStyle name="Normal 41 12 6 2 5" xfId="25192" xr:uid="{00000000-0005-0000-0000-00008F460000}"/>
    <cellStyle name="Normal 41 12 6 2 5 2" xfId="46809" xr:uid="{00000000-0005-0000-0000-000090460000}"/>
    <cellStyle name="Normal 41 12 6 2 6" xfId="19225" xr:uid="{00000000-0005-0000-0000-000091460000}"/>
    <cellStyle name="Normal 41 12 6 2 6 2" xfId="40867" xr:uid="{00000000-0005-0000-0000-000092460000}"/>
    <cellStyle name="Normal 41 12 6 2 7" xfId="34853"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0" xr:uid="{00000000-0005-0000-0000-000097460000}"/>
    <cellStyle name="Normal 41 12 6 3 2 2 2 2" xfId="51076" xr:uid="{00000000-0005-0000-0000-000098460000}"/>
    <cellStyle name="Normal 41 12 6 3 2 2 3" xfId="23503" xr:uid="{00000000-0005-0000-0000-000099460000}"/>
    <cellStyle name="Normal 41 12 6 3 2 2 3 2" xfId="45140" xr:uid="{00000000-0005-0000-0000-00009A460000}"/>
    <cellStyle name="Normal 41 12 6 3 2 2 4" xfId="39156" xr:uid="{00000000-0005-0000-0000-00009B460000}"/>
    <cellStyle name="Normal 41 12 6 3 2 3" xfId="26488" xr:uid="{00000000-0005-0000-0000-00009C460000}"/>
    <cellStyle name="Normal 41 12 6 3 2 3 2" xfId="48102" xr:uid="{00000000-0005-0000-0000-00009D460000}"/>
    <cellStyle name="Normal 41 12 6 3 2 4" xfId="20521" xr:uid="{00000000-0005-0000-0000-00009E460000}"/>
    <cellStyle name="Normal 41 12 6 3 2 4 2" xfId="42163" xr:uid="{00000000-0005-0000-0000-00009F460000}"/>
    <cellStyle name="Normal 41 12 6 3 2 5" xfId="36153" xr:uid="{00000000-0005-0000-0000-0000A0460000}"/>
    <cellStyle name="Normal 41 12 6 3 3" xfId="15391" xr:uid="{00000000-0005-0000-0000-0000A1460000}"/>
    <cellStyle name="Normal 41 12 6 3 3 2" xfId="18476" xr:uid="{00000000-0005-0000-0000-0000A2460000}"/>
    <cellStyle name="Normal 41 12 6 3 3 2 2" xfId="30442" xr:uid="{00000000-0005-0000-0000-0000A3460000}"/>
    <cellStyle name="Normal 41 12 6 3 3 2 2 2" xfId="52048" xr:uid="{00000000-0005-0000-0000-0000A4460000}"/>
    <cellStyle name="Normal 41 12 6 3 3 2 3" xfId="24475" xr:uid="{00000000-0005-0000-0000-0000A5460000}"/>
    <cellStyle name="Normal 41 12 6 3 3 2 3 2" xfId="46112" xr:uid="{00000000-0005-0000-0000-0000A6460000}"/>
    <cellStyle name="Normal 41 12 6 3 3 2 4" xfId="40130" xr:uid="{00000000-0005-0000-0000-0000A7460000}"/>
    <cellStyle name="Normal 41 12 6 3 3 3" xfId="27460" xr:uid="{00000000-0005-0000-0000-0000A8460000}"/>
    <cellStyle name="Normal 41 12 6 3 3 3 2" xfId="49074" xr:uid="{00000000-0005-0000-0000-0000A9460000}"/>
    <cellStyle name="Normal 41 12 6 3 3 4" xfId="21493" xr:uid="{00000000-0005-0000-0000-0000AA460000}"/>
    <cellStyle name="Normal 41 12 6 3 3 4 2" xfId="43135" xr:uid="{00000000-0005-0000-0000-0000AB460000}"/>
    <cellStyle name="Normal 41 12 6 3 3 5" xfId="37127" xr:uid="{00000000-0005-0000-0000-0000AC460000}"/>
    <cellStyle name="Normal 41 12 6 3 4" xfId="16525" xr:uid="{00000000-0005-0000-0000-0000AD460000}"/>
    <cellStyle name="Normal 41 12 6 3 4 2" xfId="28494" xr:uid="{00000000-0005-0000-0000-0000AE460000}"/>
    <cellStyle name="Normal 41 12 6 3 4 2 2" xfId="50100" xr:uid="{00000000-0005-0000-0000-0000AF460000}"/>
    <cellStyle name="Normal 41 12 6 3 4 3" xfId="22527" xr:uid="{00000000-0005-0000-0000-0000B0460000}"/>
    <cellStyle name="Normal 41 12 6 3 4 3 2" xfId="44164" xr:uid="{00000000-0005-0000-0000-0000B1460000}"/>
    <cellStyle name="Normal 41 12 6 3 4 4" xfId="38179" xr:uid="{00000000-0005-0000-0000-0000B2460000}"/>
    <cellStyle name="Normal 41 12 6 3 5" xfId="25512" xr:uid="{00000000-0005-0000-0000-0000B3460000}"/>
    <cellStyle name="Normal 41 12 6 3 5 2" xfId="47129" xr:uid="{00000000-0005-0000-0000-0000B4460000}"/>
    <cellStyle name="Normal 41 12 6 3 6" xfId="19545" xr:uid="{00000000-0005-0000-0000-0000B5460000}"/>
    <cellStyle name="Normal 41 12 6 3 6 2" xfId="41187" xr:uid="{00000000-0005-0000-0000-0000B6460000}"/>
    <cellStyle name="Normal 41 12 6 3 7" xfId="35173" xr:uid="{00000000-0005-0000-0000-0000B7460000}"/>
    <cellStyle name="Normal 41 12 6 4" xfId="13776" xr:uid="{00000000-0005-0000-0000-0000B8460000}"/>
    <cellStyle name="Normal 41 12 6 4 2" xfId="16862" xr:uid="{00000000-0005-0000-0000-0000B9460000}"/>
    <cellStyle name="Normal 41 12 6 4 2 2" xfId="28830" xr:uid="{00000000-0005-0000-0000-0000BA460000}"/>
    <cellStyle name="Normal 41 12 6 4 2 2 2" xfId="50436" xr:uid="{00000000-0005-0000-0000-0000BB460000}"/>
    <cellStyle name="Normal 41 12 6 4 2 3" xfId="22863" xr:uid="{00000000-0005-0000-0000-0000BC460000}"/>
    <cellStyle name="Normal 41 12 6 4 2 3 2" xfId="44500" xr:uid="{00000000-0005-0000-0000-0000BD460000}"/>
    <cellStyle name="Normal 41 12 6 4 2 4" xfId="38516" xr:uid="{00000000-0005-0000-0000-0000BE460000}"/>
    <cellStyle name="Normal 41 12 6 4 3" xfId="25848" xr:uid="{00000000-0005-0000-0000-0000BF460000}"/>
    <cellStyle name="Normal 41 12 6 4 3 2" xfId="47462" xr:uid="{00000000-0005-0000-0000-0000C0460000}"/>
    <cellStyle name="Normal 41 12 6 4 4" xfId="19881" xr:uid="{00000000-0005-0000-0000-0000C1460000}"/>
    <cellStyle name="Normal 41 12 6 4 4 2" xfId="41523" xr:uid="{00000000-0005-0000-0000-0000C2460000}"/>
    <cellStyle name="Normal 41 12 6 4 5" xfId="35512" xr:uid="{00000000-0005-0000-0000-0000C3460000}"/>
    <cellStyle name="Normal 41 12 6 5" xfId="14750" xr:uid="{00000000-0005-0000-0000-0000C4460000}"/>
    <cellStyle name="Normal 41 12 6 5 2" xfId="17835" xr:uid="{00000000-0005-0000-0000-0000C5460000}"/>
    <cellStyle name="Normal 41 12 6 5 2 2" xfId="29802" xr:uid="{00000000-0005-0000-0000-0000C6460000}"/>
    <cellStyle name="Normal 41 12 6 5 2 2 2" xfId="51408" xr:uid="{00000000-0005-0000-0000-0000C7460000}"/>
    <cellStyle name="Normal 41 12 6 5 2 3" xfId="23835" xr:uid="{00000000-0005-0000-0000-0000C8460000}"/>
    <cellStyle name="Normal 41 12 6 5 2 3 2" xfId="45472" xr:uid="{00000000-0005-0000-0000-0000C9460000}"/>
    <cellStyle name="Normal 41 12 6 5 2 4" xfId="39489" xr:uid="{00000000-0005-0000-0000-0000CA460000}"/>
    <cellStyle name="Normal 41 12 6 5 3" xfId="26820" xr:uid="{00000000-0005-0000-0000-0000CB460000}"/>
    <cellStyle name="Normal 41 12 6 5 3 2" xfId="48434" xr:uid="{00000000-0005-0000-0000-0000CC460000}"/>
    <cellStyle name="Normal 41 12 6 5 4" xfId="20853" xr:uid="{00000000-0005-0000-0000-0000CD460000}"/>
    <cellStyle name="Normal 41 12 6 5 4 2" xfId="42495" xr:uid="{00000000-0005-0000-0000-0000CE460000}"/>
    <cellStyle name="Normal 41 12 6 5 5" xfId="36486" xr:uid="{00000000-0005-0000-0000-0000CF460000}"/>
    <cellStyle name="Normal 41 12 6 6" xfId="15863" xr:uid="{00000000-0005-0000-0000-0000D0460000}"/>
    <cellStyle name="Normal 41 12 6 6 2" xfId="27834" xr:uid="{00000000-0005-0000-0000-0000D1460000}"/>
    <cellStyle name="Normal 41 12 6 6 2 2" xfId="49440" xr:uid="{00000000-0005-0000-0000-0000D2460000}"/>
    <cellStyle name="Normal 41 12 6 6 3" xfId="21867" xr:uid="{00000000-0005-0000-0000-0000D3460000}"/>
    <cellStyle name="Normal 41 12 6 6 3 2" xfId="43504" xr:uid="{00000000-0005-0000-0000-0000D4460000}"/>
    <cellStyle name="Normal 41 12 6 6 4" xfId="37517" xr:uid="{00000000-0005-0000-0000-0000D5460000}"/>
    <cellStyle name="Normal 41 12 6 7" xfId="24849" xr:uid="{00000000-0005-0000-0000-0000D6460000}"/>
    <cellStyle name="Normal 41 12 6 7 2" xfId="46469" xr:uid="{00000000-0005-0000-0000-0000D7460000}"/>
    <cellStyle name="Normal 41 12 6 8" xfId="18882" xr:uid="{00000000-0005-0000-0000-0000D8460000}"/>
    <cellStyle name="Normal 41 12 6 8 2" xfId="40524" xr:uid="{00000000-0005-0000-0000-0000D9460000}"/>
    <cellStyle name="Normal 41 12 6 9" xfId="31840"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8" xr:uid="{00000000-0005-0000-0000-0000DF460000}"/>
    <cellStyle name="Normal 41 12 7 2 2 2 2 2" xfId="50804" xr:uid="{00000000-0005-0000-0000-0000E0460000}"/>
    <cellStyle name="Normal 41 12 7 2 2 2 3" xfId="23231" xr:uid="{00000000-0005-0000-0000-0000E1460000}"/>
    <cellStyle name="Normal 41 12 7 2 2 2 3 2" xfId="44868" xr:uid="{00000000-0005-0000-0000-0000E2460000}"/>
    <cellStyle name="Normal 41 12 7 2 2 2 4" xfId="38884" xr:uid="{00000000-0005-0000-0000-0000E3460000}"/>
    <cellStyle name="Normal 41 12 7 2 2 3" xfId="26216" xr:uid="{00000000-0005-0000-0000-0000E4460000}"/>
    <cellStyle name="Normal 41 12 7 2 2 3 2" xfId="47830" xr:uid="{00000000-0005-0000-0000-0000E5460000}"/>
    <cellStyle name="Normal 41 12 7 2 2 4" xfId="20249" xr:uid="{00000000-0005-0000-0000-0000E6460000}"/>
    <cellStyle name="Normal 41 12 7 2 2 4 2" xfId="41891" xr:uid="{00000000-0005-0000-0000-0000E7460000}"/>
    <cellStyle name="Normal 41 12 7 2 2 5" xfId="35881" xr:uid="{00000000-0005-0000-0000-0000E8460000}"/>
    <cellStyle name="Normal 41 12 7 2 3" xfId="15119" xr:uid="{00000000-0005-0000-0000-0000E9460000}"/>
    <cellStyle name="Normal 41 12 7 2 3 2" xfId="18204" xr:uid="{00000000-0005-0000-0000-0000EA460000}"/>
    <cellStyle name="Normal 41 12 7 2 3 2 2" xfId="30170" xr:uid="{00000000-0005-0000-0000-0000EB460000}"/>
    <cellStyle name="Normal 41 12 7 2 3 2 2 2" xfId="51776" xr:uid="{00000000-0005-0000-0000-0000EC460000}"/>
    <cellStyle name="Normal 41 12 7 2 3 2 3" xfId="24203" xr:uid="{00000000-0005-0000-0000-0000ED460000}"/>
    <cellStyle name="Normal 41 12 7 2 3 2 3 2" xfId="45840" xr:uid="{00000000-0005-0000-0000-0000EE460000}"/>
    <cellStyle name="Normal 41 12 7 2 3 2 4" xfId="39858" xr:uid="{00000000-0005-0000-0000-0000EF460000}"/>
    <cellStyle name="Normal 41 12 7 2 3 3" xfId="27188" xr:uid="{00000000-0005-0000-0000-0000F0460000}"/>
    <cellStyle name="Normal 41 12 7 2 3 3 2" xfId="48802" xr:uid="{00000000-0005-0000-0000-0000F1460000}"/>
    <cellStyle name="Normal 41 12 7 2 3 4" xfId="21221" xr:uid="{00000000-0005-0000-0000-0000F2460000}"/>
    <cellStyle name="Normal 41 12 7 2 3 4 2" xfId="42863" xr:uid="{00000000-0005-0000-0000-0000F3460000}"/>
    <cellStyle name="Normal 41 12 7 2 3 5" xfId="36855" xr:uid="{00000000-0005-0000-0000-0000F4460000}"/>
    <cellStyle name="Normal 41 12 7 2 4" xfId="16253" xr:uid="{00000000-0005-0000-0000-0000F5460000}"/>
    <cellStyle name="Normal 41 12 7 2 4 2" xfId="28222" xr:uid="{00000000-0005-0000-0000-0000F6460000}"/>
    <cellStyle name="Normal 41 12 7 2 4 2 2" xfId="49828" xr:uid="{00000000-0005-0000-0000-0000F7460000}"/>
    <cellStyle name="Normal 41 12 7 2 4 3" xfId="22255" xr:uid="{00000000-0005-0000-0000-0000F8460000}"/>
    <cellStyle name="Normal 41 12 7 2 4 3 2" xfId="43892" xr:uid="{00000000-0005-0000-0000-0000F9460000}"/>
    <cellStyle name="Normal 41 12 7 2 4 4" xfId="37907" xr:uid="{00000000-0005-0000-0000-0000FA460000}"/>
    <cellStyle name="Normal 41 12 7 2 5" xfId="25240" xr:uid="{00000000-0005-0000-0000-0000FB460000}"/>
    <cellStyle name="Normal 41 12 7 2 5 2" xfId="46857" xr:uid="{00000000-0005-0000-0000-0000FC460000}"/>
    <cellStyle name="Normal 41 12 7 2 6" xfId="19273" xr:uid="{00000000-0005-0000-0000-0000FD460000}"/>
    <cellStyle name="Normal 41 12 7 2 6 2" xfId="40915" xr:uid="{00000000-0005-0000-0000-0000FE460000}"/>
    <cellStyle name="Normal 41 12 7 2 7" xfId="34901"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8" xr:uid="{00000000-0005-0000-0000-000003470000}"/>
    <cellStyle name="Normal 41 12 7 3 2 2 2 2" xfId="51124" xr:uid="{00000000-0005-0000-0000-000004470000}"/>
    <cellStyle name="Normal 41 12 7 3 2 2 3" xfId="23551" xr:uid="{00000000-0005-0000-0000-000005470000}"/>
    <cellStyle name="Normal 41 12 7 3 2 2 3 2" xfId="45188" xr:uid="{00000000-0005-0000-0000-000006470000}"/>
    <cellStyle name="Normal 41 12 7 3 2 2 4" xfId="39204" xr:uid="{00000000-0005-0000-0000-000007470000}"/>
    <cellStyle name="Normal 41 12 7 3 2 3" xfId="26536" xr:uid="{00000000-0005-0000-0000-000008470000}"/>
    <cellStyle name="Normal 41 12 7 3 2 3 2" xfId="48150" xr:uid="{00000000-0005-0000-0000-000009470000}"/>
    <cellStyle name="Normal 41 12 7 3 2 4" xfId="20569" xr:uid="{00000000-0005-0000-0000-00000A470000}"/>
    <cellStyle name="Normal 41 12 7 3 2 4 2" xfId="42211" xr:uid="{00000000-0005-0000-0000-00000B470000}"/>
    <cellStyle name="Normal 41 12 7 3 2 5" xfId="36201" xr:uid="{00000000-0005-0000-0000-00000C470000}"/>
    <cellStyle name="Normal 41 12 7 3 3" xfId="15439" xr:uid="{00000000-0005-0000-0000-00000D470000}"/>
    <cellStyle name="Normal 41 12 7 3 3 2" xfId="18524" xr:uid="{00000000-0005-0000-0000-00000E470000}"/>
    <cellStyle name="Normal 41 12 7 3 3 2 2" xfId="30490" xr:uid="{00000000-0005-0000-0000-00000F470000}"/>
    <cellStyle name="Normal 41 12 7 3 3 2 2 2" xfId="52096" xr:uid="{00000000-0005-0000-0000-000010470000}"/>
    <cellStyle name="Normal 41 12 7 3 3 2 3" xfId="24523" xr:uid="{00000000-0005-0000-0000-000011470000}"/>
    <cellStyle name="Normal 41 12 7 3 3 2 3 2" xfId="46160" xr:uid="{00000000-0005-0000-0000-000012470000}"/>
    <cellStyle name="Normal 41 12 7 3 3 2 4" xfId="40178" xr:uid="{00000000-0005-0000-0000-000013470000}"/>
    <cellStyle name="Normal 41 12 7 3 3 3" xfId="27508" xr:uid="{00000000-0005-0000-0000-000014470000}"/>
    <cellStyle name="Normal 41 12 7 3 3 3 2" xfId="49122" xr:uid="{00000000-0005-0000-0000-000015470000}"/>
    <cellStyle name="Normal 41 12 7 3 3 4" xfId="21541" xr:uid="{00000000-0005-0000-0000-000016470000}"/>
    <cellStyle name="Normal 41 12 7 3 3 4 2" xfId="43183" xr:uid="{00000000-0005-0000-0000-000017470000}"/>
    <cellStyle name="Normal 41 12 7 3 3 5" xfId="37175" xr:uid="{00000000-0005-0000-0000-000018470000}"/>
    <cellStyle name="Normal 41 12 7 3 4" xfId="16573" xr:uid="{00000000-0005-0000-0000-000019470000}"/>
    <cellStyle name="Normal 41 12 7 3 4 2" xfId="28542" xr:uid="{00000000-0005-0000-0000-00001A470000}"/>
    <cellStyle name="Normal 41 12 7 3 4 2 2" xfId="50148" xr:uid="{00000000-0005-0000-0000-00001B470000}"/>
    <cellStyle name="Normal 41 12 7 3 4 3" xfId="22575" xr:uid="{00000000-0005-0000-0000-00001C470000}"/>
    <cellStyle name="Normal 41 12 7 3 4 3 2" xfId="44212" xr:uid="{00000000-0005-0000-0000-00001D470000}"/>
    <cellStyle name="Normal 41 12 7 3 4 4" xfId="38227" xr:uid="{00000000-0005-0000-0000-00001E470000}"/>
    <cellStyle name="Normal 41 12 7 3 5" xfId="25560" xr:uid="{00000000-0005-0000-0000-00001F470000}"/>
    <cellStyle name="Normal 41 12 7 3 5 2" xfId="47177" xr:uid="{00000000-0005-0000-0000-000020470000}"/>
    <cellStyle name="Normal 41 12 7 3 6" xfId="19593" xr:uid="{00000000-0005-0000-0000-000021470000}"/>
    <cellStyle name="Normal 41 12 7 3 6 2" xfId="41235" xr:uid="{00000000-0005-0000-0000-000022470000}"/>
    <cellStyle name="Normal 41 12 7 3 7" xfId="35221" xr:uid="{00000000-0005-0000-0000-000023470000}"/>
    <cellStyle name="Normal 41 12 7 4" xfId="13824" xr:uid="{00000000-0005-0000-0000-000024470000}"/>
    <cellStyle name="Normal 41 12 7 4 2" xfId="16910" xr:uid="{00000000-0005-0000-0000-000025470000}"/>
    <cellStyle name="Normal 41 12 7 4 2 2" xfId="28878" xr:uid="{00000000-0005-0000-0000-000026470000}"/>
    <cellStyle name="Normal 41 12 7 4 2 2 2" xfId="50484" xr:uid="{00000000-0005-0000-0000-000027470000}"/>
    <cellStyle name="Normal 41 12 7 4 2 3" xfId="22911" xr:uid="{00000000-0005-0000-0000-000028470000}"/>
    <cellStyle name="Normal 41 12 7 4 2 3 2" xfId="44548" xr:uid="{00000000-0005-0000-0000-000029470000}"/>
    <cellStyle name="Normal 41 12 7 4 2 4" xfId="38564" xr:uid="{00000000-0005-0000-0000-00002A470000}"/>
    <cellStyle name="Normal 41 12 7 4 3" xfId="25896" xr:uid="{00000000-0005-0000-0000-00002B470000}"/>
    <cellStyle name="Normal 41 12 7 4 3 2" xfId="47510" xr:uid="{00000000-0005-0000-0000-00002C470000}"/>
    <cellStyle name="Normal 41 12 7 4 4" xfId="19929" xr:uid="{00000000-0005-0000-0000-00002D470000}"/>
    <cellStyle name="Normal 41 12 7 4 4 2" xfId="41571" xr:uid="{00000000-0005-0000-0000-00002E470000}"/>
    <cellStyle name="Normal 41 12 7 4 5" xfId="35560" xr:uid="{00000000-0005-0000-0000-00002F470000}"/>
    <cellStyle name="Normal 41 12 7 5" xfId="14798" xr:uid="{00000000-0005-0000-0000-000030470000}"/>
    <cellStyle name="Normal 41 12 7 5 2" xfId="17883" xr:uid="{00000000-0005-0000-0000-000031470000}"/>
    <cellStyle name="Normal 41 12 7 5 2 2" xfId="29850" xr:uid="{00000000-0005-0000-0000-000032470000}"/>
    <cellStyle name="Normal 41 12 7 5 2 2 2" xfId="51456" xr:uid="{00000000-0005-0000-0000-000033470000}"/>
    <cellStyle name="Normal 41 12 7 5 2 3" xfId="23883" xr:uid="{00000000-0005-0000-0000-000034470000}"/>
    <cellStyle name="Normal 41 12 7 5 2 3 2" xfId="45520" xr:uid="{00000000-0005-0000-0000-000035470000}"/>
    <cellStyle name="Normal 41 12 7 5 2 4" xfId="39537" xr:uid="{00000000-0005-0000-0000-000036470000}"/>
    <cellStyle name="Normal 41 12 7 5 3" xfId="26868" xr:uid="{00000000-0005-0000-0000-000037470000}"/>
    <cellStyle name="Normal 41 12 7 5 3 2" xfId="48482" xr:uid="{00000000-0005-0000-0000-000038470000}"/>
    <cellStyle name="Normal 41 12 7 5 4" xfId="20901" xr:uid="{00000000-0005-0000-0000-000039470000}"/>
    <cellStyle name="Normal 41 12 7 5 4 2" xfId="42543" xr:uid="{00000000-0005-0000-0000-00003A470000}"/>
    <cellStyle name="Normal 41 12 7 5 5" xfId="36534" xr:uid="{00000000-0005-0000-0000-00003B470000}"/>
    <cellStyle name="Normal 41 12 7 6" xfId="15911" xr:uid="{00000000-0005-0000-0000-00003C470000}"/>
    <cellStyle name="Normal 41 12 7 6 2" xfId="27882" xr:uid="{00000000-0005-0000-0000-00003D470000}"/>
    <cellStyle name="Normal 41 12 7 6 2 2" xfId="49488" xr:uid="{00000000-0005-0000-0000-00003E470000}"/>
    <cellStyle name="Normal 41 12 7 6 3" xfId="21915" xr:uid="{00000000-0005-0000-0000-00003F470000}"/>
    <cellStyle name="Normal 41 12 7 6 3 2" xfId="43552" xr:uid="{00000000-0005-0000-0000-000040470000}"/>
    <cellStyle name="Normal 41 12 7 6 4" xfId="37565" xr:uid="{00000000-0005-0000-0000-000041470000}"/>
    <cellStyle name="Normal 41 12 7 7" xfId="24897" xr:uid="{00000000-0005-0000-0000-000042470000}"/>
    <cellStyle name="Normal 41 12 7 7 2" xfId="46517" xr:uid="{00000000-0005-0000-0000-000043470000}"/>
    <cellStyle name="Normal 41 12 7 8" xfId="18930" xr:uid="{00000000-0005-0000-0000-000044470000}"/>
    <cellStyle name="Normal 41 12 7 8 2" xfId="40572" xr:uid="{00000000-0005-0000-0000-000045470000}"/>
    <cellStyle name="Normal 41 12 7 9" xfId="31971"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0" xr:uid="{00000000-0005-0000-0000-00004A470000}"/>
    <cellStyle name="Normal 41 12 8 2 2 2 2" xfId="50546" xr:uid="{00000000-0005-0000-0000-00004B470000}"/>
    <cellStyle name="Normal 41 12 8 2 2 3" xfId="22973" xr:uid="{00000000-0005-0000-0000-00004C470000}"/>
    <cellStyle name="Normal 41 12 8 2 2 3 2" xfId="44610" xr:uid="{00000000-0005-0000-0000-00004D470000}"/>
    <cellStyle name="Normal 41 12 8 2 2 4" xfId="38626" xr:uid="{00000000-0005-0000-0000-00004E470000}"/>
    <cellStyle name="Normal 41 12 8 2 3" xfId="25958" xr:uid="{00000000-0005-0000-0000-00004F470000}"/>
    <cellStyle name="Normal 41 12 8 2 3 2" xfId="47572" xr:uid="{00000000-0005-0000-0000-000050470000}"/>
    <cellStyle name="Normal 41 12 8 2 4" xfId="19991" xr:uid="{00000000-0005-0000-0000-000051470000}"/>
    <cellStyle name="Normal 41 12 8 2 4 2" xfId="41633" xr:uid="{00000000-0005-0000-0000-000052470000}"/>
    <cellStyle name="Normal 41 12 8 2 5" xfId="35623" xr:uid="{00000000-0005-0000-0000-000053470000}"/>
    <cellStyle name="Normal 41 12 8 3" xfId="14861" xr:uid="{00000000-0005-0000-0000-000054470000}"/>
    <cellStyle name="Normal 41 12 8 3 2" xfId="17946" xr:uid="{00000000-0005-0000-0000-000055470000}"/>
    <cellStyle name="Normal 41 12 8 3 2 2" xfId="29912" xr:uid="{00000000-0005-0000-0000-000056470000}"/>
    <cellStyle name="Normal 41 12 8 3 2 2 2" xfId="51518" xr:uid="{00000000-0005-0000-0000-000057470000}"/>
    <cellStyle name="Normal 41 12 8 3 2 3" xfId="23945" xr:uid="{00000000-0005-0000-0000-000058470000}"/>
    <cellStyle name="Normal 41 12 8 3 2 3 2" xfId="45582" xr:uid="{00000000-0005-0000-0000-000059470000}"/>
    <cellStyle name="Normal 41 12 8 3 2 4" xfId="39600" xr:uid="{00000000-0005-0000-0000-00005A470000}"/>
    <cellStyle name="Normal 41 12 8 3 3" xfId="26930" xr:uid="{00000000-0005-0000-0000-00005B470000}"/>
    <cellStyle name="Normal 41 12 8 3 3 2" xfId="48544" xr:uid="{00000000-0005-0000-0000-00005C470000}"/>
    <cellStyle name="Normal 41 12 8 3 4" xfId="20963" xr:uid="{00000000-0005-0000-0000-00005D470000}"/>
    <cellStyle name="Normal 41 12 8 3 4 2" xfId="42605" xr:uid="{00000000-0005-0000-0000-00005E470000}"/>
    <cellStyle name="Normal 41 12 8 3 5" xfId="36597" xr:uid="{00000000-0005-0000-0000-00005F470000}"/>
    <cellStyle name="Normal 41 12 8 4" xfId="15995" xr:uid="{00000000-0005-0000-0000-000060470000}"/>
    <cellStyle name="Normal 41 12 8 4 2" xfId="27964" xr:uid="{00000000-0005-0000-0000-000061470000}"/>
    <cellStyle name="Normal 41 12 8 4 2 2" xfId="49570" xr:uid="{00000000-0005-0000-0000-000062470000}"/>
    <cellStyle name="Normal 41 12 8 4 3" xfId="21997" xr:uid="{00000000-0005-0000-0000-000063470000}"/>
    <cellStyle name="Normal 41 12 8 4 3 2" xfId="43634" xr:uid="{00000000-0005-0000-0000-000064470000}"/>
    <cellStyle name="Normal 41 12 8 4 4" xfId="37649" xr:uid="{00000000-0005-0000-0000-000065470000}"/>
    <cellStyle name="Normal 41 12 8 5" xfId="24982" xr:uid="{00000000-0005-0000-0000-000066470000}"/>
    <cellStyle name="Normal 41 12 8 5 2" xfId="46599" xr:uid="{00000000-0005-0000-0000-000067470000}"/>
    <cellStyle name="Normal 41 12 8 6" xfId="19015" xr:uid="{00000000-0005-0000-0000-000068470000}"/>
    <cellStyle name="Normal 41 12 8 6 2" xfId="40657" xr:uid="{00000000-0005-0000-0000-000069470000}"/>
    <cellStyle name="Normal 41 12 8 7" xfId="34643"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0" xr:uid="{00000000-0005-0000-0000-00006E470000}"/>
    <cellStyle name="Normal 41 12 9 2 2 2 2" xfId="50866" xr:uid="{00000000-0005-0000-0000-00006F470000}"/>
    <cellStyle name="Normal 41 12 9 2 2 3" xfId="23293" xr:uid="{00000000-0005-0000-0000-000070470000}"/>
    <cellStyle name="Normal 41 12 9 2 2 3 2" xfId="44930" xr:uid="{00000000-0005-0000-0000-000071470000}"/>
    <cellStyle name="Normal 41 12 9 2 2 4" xfId="38946" xr:uid="{00000000-0005-0000-0000-000072470000}"/>
    <cellStyle name="Normal 41 12 9 2 3" xfId="26278" xr:uid="{00000000-0005-0000-0000-000073470000}"/>
    <cellStyle name="Normal 41 12 9 2 3 2" xfId="47892" xr:uid="{00000000-0005-0000-0000-000074470000}"/>
    <cellStyle name="Normal 41 12 9 2 4" xfId="20311" xr:uid="{00000000-0005-0000-0000-000075470000}"/>
    <cellStyle name="Normal 41 12 9 2 4 2" xfId="41953" xr:uid="{00000000-0005-0000-0000-000076470000}"/>
    <cellStyle name="Normal 41 12 9 2 5" xfId="35943" xr:uid="{00000000-0005-0000-0000-000077470000}"/>
    <cellStyle name="Normal 41 12 9 3" xfId="15181" xr:uid="{00000000-0005-0000-0000-000078470000}"/>
    <cellStyle name="Normal 41 12 9 3 2" xfId="18266" xr:uid="{00000000-0005-0000-0000-000079470000}"/>
    <cellStyle name="Normal 41 12 9 3 2 2" xfId="30232" xr:uid="{00000000-0005-0000-0000-00007A470000}"/>
    <cellStyle name="Normal 41 12 9 3 2 2 2" xfId="51838" xr:uid="{00000000-0005-0000-0000-00007B470000}"/>
    <cellStyle name="Normal 41 12 9 3 2 3" xfId="24265" xr:uid="{00000000-0005-0000-0000-00007C470000}"/>
    <cellStyle name="Normal 41 12 9 3 2 3 2" xfId="45902" xr:uid="{00000000-0005-0000-0000-00007D470000}"/>
    <cellStyle name="Normal 41 12 9 3 2 4" xfId="39920" xr:uid="{00000000-0005-0000-0000-00007E470000}"/>
    <cellStyle name="Normal 41 12 9 3 3" xfId="27250" xr:uid="{00000000-0005-0000-0000-00007F470000}"/>
    <cellStyle name="Normal 41 12 9 3 3 2" xfId="48864" xr:uid="{00000000-0005-0000-0000-000080470000}"/>
    <cellStyle name="Normal 41 12 9 3 4" xfId="21283" xr:uid="{00000000-0005-0000-0000-000081470000}"/>
    <cellStyle name="Normal 41 12 9 3 4 2" xfId="42925" xr:uid="{00000000-0005-0000-0000-000082470000}"/>
    <cellStyle name="Normal 41 12 9 3 5" xfId="36917" xr:uid="{00000000-0005-0000-0000-000083470000}"/>
    <cellStyle name="Normal 41 12 9 4" xfId="16315" xr:uid="{00000000-0005-0000-0000-000084470000}"/>
    <cellStyle name="Normal 41 12 9 4 2" xfId="28284" xr:uid="{00000000-0005-0000-0000-000085470000}"/>
    <cellStyle name="Normal 41 12 9 4 2 2" xfId="49890" xr:uid="{00000000-0005-0000-0000-000086470000}"/>
    <cellStyle name="Normal 41 12 9 4 3" xfId="22317" xr:uid="{00000000-0005-0000-0000-000087470000}"/>
    <cellStyle name="Normal 41 12 9 4 3 2" xfId="43954" xr:uid="{00000000-0005-0000-0000-000088470000}"/>
    <cellStyle name="Normal 41 12 9 4 4" xfId="37969" xr:uid="{00000000-0005-0000-0000-000089470000}"/>
    <cellStyle name="Normal 41 12 9 5" xfId="25302" xr:uid="{00000000-0005-0000-0000-00008A470000}"/>
    <cellStyle name="Normal 41 12 9 5 2" xfId="46919" xr:uid="{00000000-0005-0000-0000-00008B470000}"/>
    <cellStyle name="Normal 41 12 9 6" xfId="19335" xr:uid="{00000000-0005-0000-0000-00008C470000}"/>
    <cellStyle name="Normal 41 12 9 6 2" xfId="40977" xr:uid="{00000000-0005-0000-0000-00008D470000}"/>
    <cellStyle name="Normal 41 12 9 7" xfId="34963"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1" xr:uid="{00000000-0005-0000-0000-000092470000}"/>
    <cellStyle name="Normal 41 13 10 2 2 2" xfId="50227" xr:uid="{00000000-0005-0000-0000-000093470000}"/>
    <cellStyle name="Normal 41 13 10 2 3" xfId="22654" xr:uid="{00000000-0005-0000-0000-000094470000}"/>
    <cellStyle name="Normal 41 13 10 2 3 2" xfId="44291" xr:uid="{00000000-0005-0000-0000-000095470000}"/>
    <cellStyle name="Normal 41 13 10 2 4" xfId="38306" xr:uid="{00000000-0005-0000-0000-000096470000}"/>
    <cellStyle name="Normal 41 13 10 3" xfId="25639" xr:uid="{00000000-0005-0000-0000-000097470000}"/>
    <cellStyle name="Normal 41 13 10 3 2" xfId="47253" xr:uid="{00000000-0005-0000-0000-000098470000}"/>
    <cellStyle name="Normal 41 13 10 4" xfId="19672" xr:uid="{00000000-0005-0000-0000-000099470000}"/>
    <cellStyle name="Normal 41 13 10 4 2" xfId="41314" xr:uid="{00000000-0005-0000-0000-00009A470000}"/>
    <cellStyle name="Normal 41 13 10 5" xfId="35302" xr:uid="{00000000-0005-0000-0000-00009B470000}"/>
    <cellStyle name="Normal 41 13 11" xfId="14541" xr:uid="{00000000-0005-0000-0000-00009C470000}"/>
    <cellStyle name="Normal 41 13 11 2" xfId="17626" xr:uid="{00000000-0005-0000-0000-00009D470000}"/>
    <cellStyle name="Normal 41 13 11 2 2" xfId="29593" xr:uid="{00000000-0005-0000-0000-00009E470000}"/>
    <cellStyle name="Normal 41 13 11 2 2 2" xfId="51199" xr:uid="{00000000-0005-0000-0000-00009F470000}"/>
    <cellStyle name="Normal 41 13 11 2 3" xfId="23626" xr:uid="{00000000-0005-0000-0000-0000A0470000}"/>
    <cellStyle name="Normal 41 13 11 2 3 2" xfId="45263" xr:uid="{00000000-0005-0000-0000-0000A1470000}"/>
    <cellStyle name="Normal 41 13 11 2 4" xfId="39280" xr:uid="{00000000-0005-0000-0000-0000A2470000}"/>
    <cellStyle name="Normal 41 13 11 3" xfId="26611" xr:uid="{00000000-0005-0000-0000-0000A3470000}"/>
    <cellStyle name="Normal 41 13 11 3 2" xfId="48225" xr:uid="{00000000-0005-0000-0000-0000A4470000}"/>
    <cellStyle name="Normal 41 13 11 4" xfId="20644" xr:uid="{00000000-0005-0000-0000-0000A5470000}"/>
    <cellStyle name="Normal 41 13 11 4 2" xfId="42286" xr:uid="{00000000-0005-0000-0000-0000A6470000}"/>
    <cellStyle name="Normal 41 13 11 5" xfId="36277" xr:uid="{00000000-0005-0000-0000-0000A7470000}"/>
    <cellStyle name="Normal 41 13 12" xfId="15654" xr:uid="{00000000-0005-0000-0000-0000A8470000}"/>
    <cellStyle name="Normal 41 13 12 2" xfId="27625" xr:uid="{00000000-0005-0000-0000-0000A9470000}"/>
    <cellStyle name="Normal 41 13 12 2 2" xfId="49231" xr:uid="{00000000-0005-0000-0000-0000AA470000}"/>
    <cellStyle name="Normal 41 13 12 3" xfId="21658" xr:uid="{00000000-0005-0000-0000-0000AB470000}"/>
    <cellStyle name="Normal 41 13 12 3 2" xfId="43295" xr:uid="{00000000-0005-0000-0000-0000AC470000}"/>
    <cellStyle name="Normal 41 13 12 4" xfId="37308" xr:uid="{00000000-0005-0000-0000-0000AD470000}"/>
    <cellStyle name="Normal 41 13 13" xfId="24640" xr:uid="{00000000-0005-0000-0000-0000AE470000}"/>
    <cellStyle name="Normal 41 13 13 2" xfId="46260" xr:uid="{00000000-0005-0000-0000-0000AF470000}"/>
    <cellStyle name="Normal 41 13 14" xfId="18673" xr:uid="{00000000-0005-0000-0000-0000B0470000}"/>
    <cellStyle name="Normal 41 13 14 2" xfId="40315" xr:uid="{00000000-0005-0000-0000-0000B1470000}"/>
    <cellStyle name="Normal 41 13 15" xfId="31238"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0" xr:uid="{00000000-0005-0000-0000-0000B7470000}"/>
    <cellStyle name="Normal 41 13 2 2 2 2 2 2" xfId="50636" xr:uid="{00000000-0005-0000-0000-0000B8470000}"/>
    <cellStyle name="Normal 41 13 2 2 2 2 3" xfId="23063" xr:uid="{00000000-0005-0000-0000-0000B9470000}"/>
    <cellStyle name="Normal 41 13 2 2 2 2 3 2" xfId="44700" xr:uid="{00000000-0005-0000-0000-0000BA470000}"/>
    <cellStyle name="Normal 41 13 2 2 2 2 4" xfId="38716" xr:uid="{00000000-0005-0000-0000-0000BB470000}"/>
    <cellStyle name="Normal 41 13 2 2 2 3" xfId="26048" xr:uid="{00000000-0005-0000-0000-0000BC470000}"/>
    <cellStyle name="Normal 41 13 2 2 2 3 2" xfId="47662" xr:uid="{00000000-0005-0000-0000-0000BD470000}"/>
    <cellStyle name="Normal 41 13 2 2 2 4" xfId="20081" xr:uid="{00000000-0005-0000-0000-0000BE470000}"/>
    <cellStyle name="Normal 41 13 2 2 2 4 2" xfId="41723" xr:uid="{00000000-0005-0000-0000-0000BF470000}"/>
    <cellStyle name="Normal 41 13 2 2 2 5" xfId="35713" xr:uid="{00000000-0005-0000-0000-0000C0470000}"/>
    <cellStyle name="Normal 41 13 2 2 3" xfId="14951" xr:uid="{00000000-0005-0000-0000-0000C1470000}"/>
    <cellStyle name="Normal 41 13 2 2 3 2" xfId="18036" xr:uid="{00000000-0005-0000-0000-0000C2470000}"/>
    <cellStyle name="Normal 41 13 2 2 3 2 2" xfId="30002" xr:uid="{00000000-0005-0000-0000-0000C3470000}"/>
    <cellStyle name="Normal 41 13 2 2 3 2 2 2" xfId="51608" xr:uid="{00000000-0005-0000-0000-0000C4470000}"/>
    <cellStyle name="Normal 41 13 2 2 3 2 3" xfId="24035" xr:uid="{00000000-0005-0000-0000-0000C5470000}"/>
    <cellStyle name="Normal 41 13 2 2 3 2 3 2" xfId="45672" xr:uid="{00000000-0005-0000-0000-0000C6470000}"/>
    <cellStyle name="Normal 41 13 2 2 3 2 4" xfId="39690" xr:uid="{00000000-0005-0000-0000-0000C7470000}"/>
    <cellStyle name="Normal 41 13 2 2 3 3" xfId="27020" xr:uid="{00000000-0005-0000-0000-0000C8470000}"/>
    <cellStyle name="Normal 41 13 2 2 3 3 2" xfId="48634" xr:uid="{00000000-0005-0000-0000-0000C9470000}"/>
    <cellStyle name="Normal 41 13 2 2 3 4" xfId="21053" xr:uid="{00000000-0005-0000-0000-0000CA470000}"/>
    <cellStyle name="Normal 41 13 2 2 3 4 2" xfId="42695" xr:uid="{00000000-0005-0000-0000-0000CB470000}"/>
    <cellStyle name="Normal 41 13 2 2 3 5" xfId="36687" xr:uid="{00000000-0005-0000-0000-0000CC470000}"/>
    <cellStyle name="Normal 41 13 2 2 4" xfId="16085" xr:uid="{00000000-0005-0000-0000-0000CD470000}"/>
    <cellStyle name="Normal 41 13 2 2 4 2" xfId="28054" xr:uid="{00000000-0005-0000-0000-0000CE470000}"/>
    <cellStyle name="Normal 41 13 2 2 4 2 2" xfId="49660" xr:uid="{00000000-0005-0000-0000-0000CF470000}"/>
    <cellStyle name="Normal 41 13 2 2 4 3" xfId="22087" xr:uid="{00000000-0005-0000-0000-0000D0470000}"/>
    <cellStyle name="Normal 41 13 2 2 4 3 2" xfId="43724" xr:uid="{00000000-0005-0000-0000-0000D1470000}"/>
    <cellStyle name="Normal 41 13 2 2 4 4" xfId="37739" xr:uid="{00000000-0005-0000-0000-0000D2470000}"/>
    <cellStyle name="Normal 41 13 2 2 5" xfId="25072" xr:uid="{00000000-0005-0000-0000-0000D3470000}"/>
    <cellStyle name="Normal 41 13 2 2 5 2" xfId="46689" xr:uid="{00000000-0005-0000-0000-0000D4470000}"/>
    <cellStyle name="Normal 41 13 2 2 6" xfId="19105" xr:uid="{00000000-0005-0000-0000-0000D5470000}"/>
    <cellStyle name="Normal 41 13 2 2 6 2" xfId="40747" xr:uid="{00000000-0005-0000-0000-0000D6470000}"/>
    <cellStyle name="Normal 41 13 2 2 7" xfId="34733"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0" xr:uid="{00000000-0005-0000-0000-0000DB470000}"/>
    <cellStyle name="Normal 41 13 2 3 2 2 2 2" xfId="50956" xr:uid="{00000000-0005-0000-0000-0000DC470000}"/>
    <cellStyle name="Normal 41 13 2 3 2 2 3" xfId="23383" xr:uid="{00000000-0005-0000-0000-0000DD470000}"/>
    <cellStyle name="Normal 41 13 2 3 2 2 3 2" xfId="45020" xr:uid="{00000000-0005-0000-0000-0000DE470000}"/>
    <cellStyle name="Normal 41 13 2 3 2 2 4" xfId="39036" xr:uid="{00000000-0005-0000-0000-0000DF470000}"/>
    <cellStyle name="Normal 41 13 2 3 2 3" xfId="26368" xr:uid="{00000000-0005-0000-0000-0000E0470000}"/>
    <cellStyle name="Normal 41 13 2 3 2 3 2" xfId="47982" xr:uid="{00000000-0005-0000-0000-0000E1470000}"/>
    <cellStyle name="Normal 41 13 2 3 2 4" xfId="20401" xr:uid="{00000000-0005-0000-0000-0000E2470000}"/>
    <cellStyle name="Normal 41 13 2 3 2 4 2" xfId="42043" xr:uid="{00000000-0005-0000-0000-0000E3470000}"/>
    <cellStyle name="Normal 41 13 2 3 2 5" xfId="36033" xr:uid="{00000000-0005-0000-0000-0000E4470000}"/>
    <cellStyle name="Normal 41 13 2 3 3" xfId="15271" xr:uid="{00000000-0005-0000-0000-0000E5470000}"/>
    <cellStyle name="Normal 41 13 2 3 3 2" xfId="18356" xr:uid="{00000000-0005-0000-0000-0000E6470000}"/>
    <cellStyle name="Normal 41 13 2 3 3 2 2" xfId="30322" xr:uid="{00000000-0005-0000-0000-0000E7470000}"/>
    <cellStyle name="Normal 41 13 2 3 3 2 2 2" xfId="51928" xr:uid="{00000000-0005-0000-0000-0000E8470000}"/>
    <cellStyle name="Normal 41 13 2 3 3 2 3" xfId="24355" xr:uid="{00000000-0005-0000-0000-0000E9470000}"/>
    <cellStyle name="Normal 41 13 2 3 3 2 3 2" xfId="45992" xr:uid="{00000000-0005-0000-0000-0000EA470000}"/>
    <cellStyle name="Normal 41 13 2 3 3 2 4" xfId="40010" xr:uid="{00000000-0005-0000-0000-0000EB470000}"/>
    <cellStyle name="Normal 41 13 2 3 3 3" xfId="27340" xr:uid="{00000000-0005-0000-0000-0000EC470000}"/>
    <cellStyle name="Normal 41 13 2 3 3 3 2" xfId="48954" xr:uid="{00000000-0005-0000-0000-0000ED470000}"/>
    <cellStyle name="Normal 41 13 2 3 3 4" xfId="21373" xr:uid="{00000000-0005-0000-0000-0000EE470000}"/>
    <cellStyle name="Normal 41 13 2 3 3 4 2" xfId="43015" xr:uid="{00000000-0005-0000-0000-0000EF470000}"/>
    <cellStyle name="Normal 41 13 2 3 3 5" xfId="37007" xr:uid="{00000000-0005-0000-0000-0000F0470000}"/>
    <cellStyle name="Normal 41 13 2 3 4" xfId="16405" xr:uid="{00000000-0005-0000-0000-0000F1470000}"/>
    <cellStyle name="Normal 41 13 2 3 4 2" xfId="28374" xr:uid="{00000000-0005-0000-0000-0000F2470000}"/>
    <cellStyle name="Normal 41 13 2 3 4 2 2" xfId="49980" xr:uid="{00000000-0005-0000-0000-0000F3470000}"/>
    <cellStyle name="Normal 41 13 2 3 4 3" xfId="22407" xr:uid="{00000000-0005-0000-0000-0000F4470000}"/>
    <cellStyle name="Normal 41 13 2 3 4 3 2" xfId="44044" xr:uid="{00000000-0005-0000-0000-0000F5470000}"/>
    <cellStyle name="Normal 41 13 2 3 4 4" xfId="38059" xr:uid="{00000000-0005-0000-0000-0000F6470000}"/>
    <cellStyle name="Normal 41 13 2 3 5" xfId="25392" xr:uid="{00000000-0005-0000-0000-0000F7470000}"/>
    <cellStyle name="Normal 41 13 2 3 5 2" xfId="47009" xr:uid="{00000000-0005-0000-0000-0000F8470000}"/>
    <cellStyle name="Normal 41 13 2 3 6" xfId="19425" xr:uid="{00000000-0005-0000-0000-0000F9470000}"/>
    <cellStyle name="Normal 41 13 2 3 6 2" xfId="41067" xr:uid="{00000000-0005-0000-0000-0000FA470000}"/>
    <cellStyle name="Normal 41 13 2 3 7" xfId="35053" xr:uid="{00000000-0005-0000-0000-0000FB470000}"/>
    <cellStyle name="Normal 41 13 2 4" xfId="13656" xr:uid="{00000000-0005-0000-0000-0000FC470000}"/>
    <cellStyle name="Normal 41 13 2 4 2" xfId="16742" xr:uid="{00000000-0005-0000-0000-0000FD470000}"/>
    <cellStyle name="Normal 41 13 2 4 2 2" xfId="28710" xr:uid="{00000000-0005-0000-0000-0000FE470000}"/>
    <cellStyle name="Normal 41 13 2 4 2 2 2" xfId="50316" xr:uid="{00000000-0005-0000-0000-0000FF470000}"/>
    <cellStyle name="Normal 41 13 2 4 2 3" xfId="22743" xr:uid="{00000000-0005-0000-0000-000000480000}"/>
    <cellStyle name="Normal 41 13 2 4 2 3 2" xfId="44380" xr:uid="{00000000-0005-0000-0000-000001480000}"/>
    <cellStyle name="Normal 41 13 2 4 2 4" xfId="38396" xr:uid="{00000000-0005-0000-0000-000002480000}"/>
    <cellStyle name="Normal 41 13 2 4 3" xfId="25728" xr:uid="{00000000-0005-0000-0000-000003480000}"/>
    <cellStyle name="Normal 41 13 2 4 3 2" xfId="47342" xr:uid="{00000000-0005-0000-0000-000004480000}"/>
    <cellStyle name="Normal 41 13 2 4 4" xfId="19761" xr:uid="{00000000-0005-0000-0000-000005480000}"/>
    <cellStyle name="Normal 41 13 2 4 4 2" xfId="41403" xr:uid="{00000000-0005-0000-0000-000006480000}"/>
    <cellStyle name="Normal 41 13 2 4 5" xfId="35392" xr:uid="{00000000-0005-0000-0000-000007480000}"/>
    <cellStyle name="Normal 41 13 2 5" xfId="14630" xr:uid="{00000000-0005-0000-0000-000008480000}"/>
    <cellStyle name="Normal 41 13 2 5 2" xfId="17715" xr:uid="{00000000-0005-0000-0000-000009480000}"/>
    <cellStyle name="Normal 41 13 2 5 2 2" xfId="29682" xr:uid="{00000000-0005-0000-0000-00000A480000}"/>
    <cellStyle name="Normal 41 13 2 5 2 2 2" xfId="51288" xr:uid="{00000000-0005-0000-0000-00000B480000}"/>
    <cellStyle name="Normal 41 13 2 5 2 3" xfId="23715" xr:uid="{00000000-0005-0000-0000-00000C480000}"/>
    <cellStyle name="Normal 41 13 2 5 2 3 2" xfId="45352" xr:uid="{00000000-0005-0000-0000-00000D480000}"/>
    <cellStyle name="Normal 41 13 2 5 2 4" xfId="39369" xr:uid="{00000000-0005-0000-0000-00000E480000}"/>
    <cellStyle name="Normal 41 13 2 5 3" xfId="26700" xr:uid="{00000000-0005-0000-0000-00000F480000}"/>
    <cellStyle name="Normal 41 13 2 5 3 2" xfId="48314" xr:uid="{00000000-0005-0000-0000-000010480000}"/>
    <cellStyle name="Normal 41 13 2 5 4" xfId="20733" xr:uid="{00000000-0005-0000-0000-000011480000}"/>
    <cellStyle name="Normal 41 13 2 5 4 2" xfId="42375" xr:uid="{00000000-0005-0000-0000-000012480000}"/>
    <cellStyle name="Normal 41 13 2 5 5" xfId="36366" xr:uid="{00000000-0005-0000-0000-000013480000}"/>
    <cellStyle name="Normal 41 13 2 6" xfId="15743" xr:uid="{00000000-0005-0000-0000-000014480000}"/>
    <cellStyle name="Normal 41 13 2 6 2" xfId="27714" xr:uid="{00000000-0005-0000-0000-000015480000}"/>
    <cellStyle name="Normal 41 13 2 6 2 2" xfId="49320" xr:uid="{00000000-0005-0000-0000-000016480000}"/>
    <cellStyle name="Normal 41 13 2 6 3" xfId="21747" xr:uid="{00000000-0005-0000-0000-000017480000}"/>
    <cellStyle name="Normal 41 13 2 6 3 2" xfId="43384" xr:uid="{00000000-0005-0000-0000-000018480000}"/>
    <cellStyle name="Normal 41 13 2 6 4" xfId="37397" xr:uid="{00000000-0005-0000-0000-000019480000}"/>
    <cellStyle name="Normal 41 13 2 7" xfId="24729" xr:uid="{00000000-0005-0000-0000-00001A480000}"/>
    <cellStyle name="Normal 41 13 2 7 2" xfId="46349" xr:uid="{00000000-0005-0000-0000-00001B480000}"/>
    <cellStyle name="Normal 41 13 2 8" xfId="18762" xr:uid="{00000000-0005-0000-0000-00001C480000}"/>
    <cellStyle name="Normal 41 13 2 8 2" xfId="40404" xr:uid="{00000000-0005-0000-0000-00001D480000}"/>
    <cellStyle name="Normal 41 13 2 9" xfId="31575"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6" xr:uid="{00000000-0005-0000-0000-000023480000}"/>
    <cellStyle name="Normal 41 13 3 2 2 2 2 2" xfId="50592" xr:uid="{00000000-0005-0000-0000-000024480000}"/>
    <cellStyle name="Normal 41 13 3 2 2 2 3" xfId="23019" xr:uid="{00000000-0005-0000-0000-000025480000}"/>
    <cellStyle name="Normal 41 13 3 2 2 2 3 2" xfId="44656" xr:uid="{00000000-0005-0000-0000-000026480000}"/>
    <cellStyle name="Normal 41 13 3 2 2 2 4" xfId="38672" xr:uid="{00000000-0005-0000-0000-000027480000}"/>
    <cellStyle name="Normal 41 13 3 2 2 3" xfId="26004" xr:uid="{00000000-0005-0000-0000-000028480000}"/>
    <cellStyle name="Normal 41 13 3 2 2 3 2" xfId="47618" xr:uid="{00000000-0005-0000-0000-000029480000}"/>
    <cellStyle name="Normal 41 13 3 2 2 4" xfId="20037" xr:uid="{00000000-0005-0000-0000-00002A480000}"/>
    <cellStyle name="Normal 41 13 3 2 2 4 2" xfId="41679" xr:uid="{00000000-0005-0000-0000-00002B480000}"/>
    <cellStyle name="Normal 41 13 3 2 2 5" xfId="35669" xr:uid="{00000000-0005-0000-0000-00002C480000}"/>
    <cellStyle name="Normal 41 13 3 2 3" xfId="14907" xr:uid="{00000000-0005-0000-0000-00002D480000}"/>
    <cellStyle name="Normal 41 13 3 2 3 2" xfId="17992" xr:uid="{00000000-0005-0000-0000-00002E480000}"/>
    <cellStyle name="Normal 41 13 3 2 3 2 2" xfId="29958" xr:uid="{00000000-0005-0000-0000-00002F480000}"/>
    <cellStyle name="Normal 41 13 3 2 3 2 2 2" xfId="51564" xr:uid="{00000000-0005-0000-0000-000030480000}"/>
    <cellStyle name="Normal 41 13 3 2 3 2 3" xfId="23991" xr:uid="{00000000-0005-0000-0000-000031480000}"/>
    <cellStyle name="Normal 41 13 3 2 3 2 3 2" xfId="45628" xr:uid="{00000000-0005-0000-0000-000032480000}"/>
    <cellStyle name="Normal 41 13 3 2 3 2 4" xfId="39646" xr:uid="{00000000-0005-0000-0000-000033480000}"/>
    <cellStyle name="Normal 41 13 3 2 3 3" xfId="26976" xr:uid="{00000000-0005-0000-0000-000034480000}"/>
    <cellStyle name="Normal 41 13 3 2 3 3 2" xfId="48590" xr:uid="{00000000-0005-0000-0000-000035480000}"/>
    <cellStyle name="Normal 41 13 3 2 3 4" xfId="21009" xr:uid="{00000000-0005-0000-0000-000036480000}"/>
    <cellStyle name="Normal 41 13 3 2 3 4 2" xfId="42651" xr:uid="{00000000-0005-0000-0000-000037480000}"/>
    <cellStyle name="Normal 41 13 3 2 3 5" xfId="36643" xr:uid="{00000000-0005-0000-0000-000038480000}"/>
    <cellStyle name="Normal 41 13 3 2 4" xfId="16041" xr:uid="{00000000-0005-0000-0000-000039480000}"/>
    <cellStyle name="Normal 41 13 3 2 4 2" xfId="28010" xr:uid="{00000000-0005-0000-0000-00003A480000}"/>
    <cellStyle name="Normal 41 13 3 2 4 2 2" xfId="49616" xr:uid="{00000000-0005-0000-0000-00003B480000}"/>
    <cellStyle name="Normal 41 13 3 2 4 3" xfId="22043" xr:uid="{00000000-0005-0000-0000-00003C480000}"/>
    <cellStyle name="Normal 41 13 3 2 4 3 2" xfId="43680" xr:uid="{00000000-0005-0000-0000-00003D480000}"/>
    <cellStyle name="Normal 41 13 3 2 4 4" xfId="37695" xr:uid="{00000000-0005-0000-0000-00003E480000}"/>
    <cellStyle name="Normal 41 13 3 2 5" xfId="25028" xr:uid="{00000000-0005-0000-0000-00003F480000}"/>
    <cellStyle name="Normal 41 13 3 2 5 2" xfId="46645" xr:uid="{00000000-0005-0000-0000-000040480000}"/>
    <cellStyle name="Normal 41 13 3 2 6" xfId="19061" xr:uid="{00000000-0005-0000-0000-000041480000}"/>
    <cellStyle name="Normal 41 13 3 2 6 2" xfId="40703" xr:uid="{00000000-0005-0000-0000-000042480000}"/>
    <cellStyle name="Normal 41 13 3 2 7" xfId="34689"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6" xr:uid="{00000000-0005-0000-0000-000047480000}"/>
    <cellStyle name="Normal 41 13 3 3 2 2 2 2" xfId="50912" xr:uid="{00000000-0005-0000-0000-000048480000}"/>
    <cellStyle name="Normal 41 13 3 3 2 2 3" xfId="23339" xr:uid="{00000000-0005-0000-0000-000049480000}"/>
    <cellStyle name="Normal 41 13 3 3 2 2 3 2" xfId="44976" xr:uid="{00000000-0005-0000-0000-00004A480000}"/>
    <cellStyle name="Normal 41 13 3 3 2 2 4" xfId="38992" xr:uid="{00000000-0005-0000-0000-00004B480000}"/>
    <cellStyle name="Normal 41 13 3 3 2 3" xfId="26324" xr:uid="{00000000-0005-0000-0000-00004C480000}"/>
    <cellStyle name="Normal 41 13 3 3 2 3 2" xfId="47938" xr:uid="{00000000-0005-0000-0000-00004D480000}"/>
    <cellStyle name="Normal 41 13 3 3 2 4" xfId="20357" xr:uid="{00000000-0005-0000-0000-00004E480000}"/>
    <cellStyle name="Normal 41 13 3 3 2 4 2" xfId="41999" xr:uid="{00000000-0005-0000-0000-00004F480000}"/>
    <cellStyle name="Normal 41 13 3 3 2 5" xfId="35989" xr:uid="{00000000-0005-0000-0000-000050480000}"/>
    <cellStyle name="Normal 41 13 3 3 3" xfId="15227" xr:uid="{00000000-0005-0000-0000-000051480000}"/>
    <cellStyle name="Normal 41 13 3 3 3 2" xfId="18312" xr:uid="{00000000-0005-0000-0000-000052480000}"/>
    <cellStyle name="Normal 41 13 3 3 3 2 2" xfId="30278" xr:uid="{00000000-0005-0000-0000-000053480000}"/>
    <cellStyle name="Normal 41 13 3 3 3 2 2 2" xfId="51884" xr:uid="{00000000-0005-0000-0000-000054480000}"/>
    <cellStyle name="Normal 41 13 3 3 3 2 3" xfId="24311" xr:uid="{00000000-0005-0000-0000-000055480000}"/>
    <cellStyle name="Normal 41 13 3 3 3 2 3 2" xfId="45948" xr:uid="{00000000-0005-0000-0000-000056480000}"/>
    <cellStyle name="Normal 41 13 3 3 3 2 4" xfId="39966" xr:uid="{00000000-0005-0000-0000-000057480000}"/>
    <cellStyle name="Normal 41 13 3 3 3 3" xfId="27296" xr:uid="{00000000-0005-0000-0000-000058480000}"/>
    <cellStyle name="Normal 41 13 3 3 3 3 2" xfId="48910" xr:uid="{00000000-0005-0000-0000-000059480000}"/>
    <cellStyle name="Normal 41 13 3 3 3 4" xfId="21329" xr:uid="{00000000-0005-0000-0000-00005A480000}"/>
    <cellStyle name="Normal 41 13 3 3 3 4 2" xfId="42971" xr:uid="{00000000-0005-0000-0000-00005B480000}"/>
    <cellStyle name="Normal 41 13 3 3 3 5" xfId="36963" xr:uid="{00000000-0005-0000-0000-00005C480000}"/>
    <cellStyle name="Normal 41 13 3 3 4" xfId="16361" xr:uid="{00000000-0005-0000-0000-00005D480000}"/>
    <cellStyle name="Normal 41 13 3 3 4 2" xfId="28330" xr:uid="{00000000-0005-0000-0000-00005E480000}"/>
    <cellStyle name="Normal 41 13 3 3 4 2 2" xfId="49936" xr:uid="{00000000-0005-0000-0000-00005F480000}"/>
    <cellStyle name="Normal 41 13 3 3 4 3" xfId="22363" xr:uid="{00000000-0005-0000-0000-000060480000}"/>
    <cellStyle name="Normal 41 13 3 3 4 3 2" xfId="44000" xr:uid="{00000000-0005-0000-0000-000061480000}"/>
    <cellStyle name="Normal 41 13 3 3 4 4" xfId="38015" xr:uid="{00000000-0005-0000-0000-000062480000}"/>
    <cellStyle name="Normal 41 13 3 3 5" xfId="25348" xr:uid="{00000000-0005-0000-0000-000063480000}"/>
    <cellStyle name="Normal 41 13 3 3 5 2" xfId="46965" xr:uid="{00000000-0005-0000-0000-000064480000}"/>
    <cellStyle name="Normal 41 13 3 3 6" xfId="19381" xr:uid="{00000000-0005-0000-0000-000065480000}"/>
    <cellStyle name="Normal 41 13 3 3 6 2" xfId="41023" xr:uid="{00000000-0005-0000-0000-000066480000}"/>
    <cellStyle name="Normal 41 13 3 3 7" xfId="35009" xr:uid="{00000000-0005-0000-0000-000067480000}"/>
    <cellStyle name="Normal 41 13 3 4" xfId="13612" xr:uid="{00000000-0005-0000-0000-000068480000}"/>
    <cellStyle name="Normal 41 13 3 4 2" xfId="16698" xr:uid="{00000000-0005-0000-0000-000069480000}"/>
    <cellStyle name="Normal 41 13 3 4 2 2" xfId="28666" xr:uid="{00000000-0005-0000-0000-00006A480000}"/>
    <cellStyle name="Normal 41 13 3 4 2 2 2" xfId="50272" xr:uid="{00000000-0005-0000-0000-00006B480000}"/>
    <cellStyle name="Normal 41 13 3 4 2 3" xfId="22699" xr:uid="{00000000-0005-0000-0000-00006C480000}"/>
    <cellStyle name="Normal 41 13 3 4 2 3 2" xfId="44336" xr:uid="{00000000-0005-0000-0000-00006D480000}"/>
    <cellStyle name="Normal 41 13 3 4 2 4" xfId="38352" xr:uid="{00000000-0005-0000-0000-00006E480000}"/>
    <cellStyle name="Normal 41 13 3 4 3" xfId="25684" xr:uid="{00000000-0005-0000-0000-00006F480000}"/>
    <cellStyle name="Normal 41 13 3 4 3 2" xfId="47298" xr:uid="{00000000-0005-0000-0000-000070480000}"/>
    <cellStyle name="Normal 41 13 3 4 4" xfId="19717" xr:uid="{00000000-0005-0000-0000-000071480000}"/>
    <cellStyle name="Normal 41 13 3 4 4 2" xfId="41359" xr:uid="{00000000-0005-0000-0000-000072480000}"/>
    <cellStyle name="Normal 41 13 3 4 5" xfId="35348" xr:uid="{00000000-0005-0000-0000-000073480000}"/>
    <cellStyle name="Normal 41 13 3 5" xfId="14586" xr:uid="{00000000-0005-0000-0000-000074480000}"/>
    <cellStyle name="Normal 41 13 3 5 2" xfId="17671" xr:uid="{00000000-0005-0000-0000-000075480000}"/>
    <cellStyle name="Normal 41 13 3 5 2 2" xfId="29638" xr:uid="{00000000-0005-0000-0000-000076480000}"/>
    <cellStyle name="Normal 41 13 3 5 2 2 2" xfId="51244" xr:uid="{00000000-0005-0000-0000-000077480000}"/>
    <cellStyle name="Normal 41 13 3 5 2 3" xfId="23671" xr:uid="{00000000-0005-0000-0000-000078480000}"/>
    <cellStyle name="Normal 41 13 3 5 2 3 2" xfId="45308" xr:uid="{00000000-0005-0000-0000-000079480000}"/>
    <cellStyle name="Normal 41 13 3 5 2 4" xfId="39325" xr:uid="{00000000-0005-0000-0000-00007A480000}"/>
    <cellStyle name="Normal 41 13 3 5 3" xfId="26656" xr:uid="{00000000-0005-0000-0000-00007B480000}"/>
    <cellStyle name="Normal 41 13 3 5 3 2" xfId="48270" xr:uid="{00000000-0005-0000-0000-00007C480000}"/>
    <cellStyle name="Normal 41 13 3 5 4" xfId="20689" xr:uid="{00000000-0005-0000-0000-00007D480000}"/>
    <cellStyle name="Normal 41 13 3 5 4 2" xfId="42331" xr:uid="{00000000-0005-0000-0000-00007E480000}"/>
    <cellStyle name="Normal 41 13 3 5 5" xfId="36322" xr:uid="{00000000-0005-0000-0000-00007F480000}"/>
    <cellStyle name="Normal 41 13 3 6" xfId="15699" xr:uid="{00000000-0005-0000-0000-000080480000}"/>
    <cellStyle name="Normal 41 13 3 6 2" xfId="27670" xr:uid="{00000000-0005-0000-0000-000081480000}"/>
    <cellStyle name="Normal 41 13 3 6 2 2" xfId="49276" xr:uid="{00000000-0005-0000-0000-000082480000}"/>
    <cellStyle name="Normal 41 13 3 6 3" xfId="21703" xr:uid="{00000000-0005-0000-0000-000083480000}"/>
    <cellStyle name="Normal 41 13 3 6 3 2" xfId="43340" xr:uid="{00000000-0005-0000-0000-000084480000}"/>
    <cellStyle name="Normal 41 13 3 6 4" xfId="37353" xr:uid="{00000000-0005-0000-0000-000085480000}"/>
    <cellStyle name="Normal 41 13 3 7" xfId="24685" xr:uid="{00000000-0005-0000-0000-000086480000}"/>
    <cellStyle name="Normal 41 13 3 7 2" xfId="46305" xr:uid="{00000000-0005-0000-0000-000087480000}"/>
    <cellStyle name="Normal 41 13 3 8" xfId="18718" xr:uid="{00000000-0005-0000-0000-000088480000}"/>
    <cellStyle name="Normal 41 13 3 8 2" xfId="40360" xr:uid="{00000000-0005-0000-0000-000089480000}"/>
    <cellStyle name="Normal 41 13 3 9" xfId="31418"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2" xr:uid="{00000000-0005-0000-0000-00008F480000}"/>
    <cellStyle name="Normal 41 13 4 2 2 2 2 2" xfId="50678" xr:uid="{00000000-0005-0000-0000-000090480000}"/>
    <cellStyle name="Normal 41 13 4 2 2 2 3" xfId="23105" xr:uid="{00000000-0005-0000-0000-000091480000}"/>
    <cellStyle name="Normal 41 13 4 2 2 2 3 2" xfId="44742" xr:uid="{00000000-0005-0000-0000-000092480000}"/>
    <cellStyle name="Normal 41 13 4 2 2 2 4" xfId="38758" xr:uid="{00000000-0005-0000-0000-000093480000}"/>
    <cellStyle name="Normal 41 13 4 2 2 3" xfId="26090" xr:uid="{00000000-0005-0000-0000-000094480000}"/>
    <cellStyle name="Normal 41 13 4 2 2 3 2" xfId="47704" xr:uid="{00000000-0005-0000-0000-000095480000}"/>
    <cellStyle name="Normal 41 13 4 2 2 4" xfId="20123" xr:uid="{00000000-0005-0000-0000-000096480000}"/>
    <cellStyle name="Normal 41 13 4 2 2 4 2" xfId="41765" xr:uid="{00000000-0005-0000-0000-000097480000}"/>
    <cellStyle name="Normal 41 13 4 2 2 5" xfId="35755" xr:uid="{00000000-0005-0000-0000-000098480000}"/>
    <cellStyle name="Normal 41 13 4 2 3" xfId="14993" xr:uid="{00000000-0005-0000-0000-000099480000}"/>
    <cellStyle name="Normal 41 13 4 2 3 2" xfId="18078" xr:uid="{00000000-0005-0000-0000-00009A480000}"/>
    <cellStyle name="Normal 41 13 4 2 3 2 2" xfId="30044" xr:uid="{00000000-0005-0000-0000-00009B480000}"/>
    <cellStyle name="Normal 41 13 4 2 3 2 2 2" xfId="51650" xr:uid="{00000000-0005-0000-0000-00009C480000}"/>
    <cellStyle name="Normal 41 13 4 2 3 2 3" xfId="24077" xr:uid="{00000000-0005-0000-0000-00009D480000}"/>
    <cellStyle name="Normal 41 13 4 2 3 2 3 2" xfId="45714" xr:uid="{00000000-0005-0000-0000-00009E480000}"/>
    <cellStyle name="Normal 41 13 4 2 3 2 4" xfId="39732" xr:uid="{00000000-0005-0000-0000-00009F480000}"/>
    <cellStyle name="Normal 41 13 4 2 3 3" xfId="27062" xr:uid="{00000000-0005-0000-0000-0000A0480000}"/>
    <cellStyle name="Normal 41 13 4 2 3 3 2" xfId="48676" xr:uid="{00000000-0005-0000-0000-0000A1480000}"/>
    <cellStyle name="Normal 41 13 4 2 3 4" xfId="21095" xr:uid="{00000000-0005-0000-0000-0000A2480000}"/>
    <cellStyle name="Normal 41 13 4 2 3 4 2" xfId="42737" xr:uid="{00000000-0005-0000-0000-0000A3480000}"/>
    <cellStyle name="Normal 41 13 4 2 3 5" xfId="36729" xr:uid="{00000000-0005-0000-0000-0000A4480000}"/>
    <cellStyle name="Normal 41 13 4 2 4" xfId="16127" xr:uid="{00000000-0005-0000-0000-0000A5480000}"/>
    <cellStyle name="Normal 41 13 4 2 4 2" xfId="28096" xr:uid="{00000000-0005-0000-0000-0000A6480000}"/>
    <cellStyle name="Normal 41 13 4 2 4 2 2" xfId="49702" xr:uid="{00000000-0005-0000-0000-0000A7480000}"/>
    <cellStyle name="Normal 41 13 4 2 4 3" xfId="22129" xr:uid="{00000000-0005-0000-0000-0000A8480000}"/>
    <cellStyle name="Normal 41 13 4 2 4 3 2" xfId="43766" xr:uid="{00000000-0005-0000-0000-0000A9480000}"/>
    <cellStyle name="Normal 41 13 4 2 4 4" xfId="37781" xr:uid="{00000000-0005-0000-0000-0000AA480000}"/>
    <cellStyle name="Normal 41 13 4 2 5" xfId="25114" xr:uid="{00000000-0005-0000-0000-0000AB480000}"/>
    <cellStyle name="Normal 41 13 4 2 5 2" xfId="46731" xr:uid="{00000000-0005-0000-0000-0000AC480000}"/>
    <cellStyle name="Normal 41 13 4 2 6" xfId="19147" xr:uid="{00000000-0005-0000-0000-0000AD480000}"/>
    <cellStyle name="Normal 41 13 4 2 6 2" xfId="40789" xr:uid="{00000000-0005-0000-0000-0000AE480000}"/>
    <cellStyle name="Normal 41 13 4 2 7" xfId="34775"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2" xr:uid="{00000000-0005-0000-0000-0000B3480000}"/>
    <cellStyle name="Normal 41 13 4 3 2 2 2 2" xfId="50998" xr:uid="{00000000-0005-0000-0000-0000B4480000}"/>
    <cellStyle name="Normal 41 13 4 3 2 2 3" xfId="23425" xr:uid="{00000000-0005-0000-0000-0000B5480000}"/>
    <cellStyle name="Normal 41 13 4 3 2 2 3 2" xfId="45062" xr:uid="{00000000-0005-0000-0000-0000B6480000}"/>
    <cellStyle name="Normal 41 13 4 3 2 2 4" xfId="39078" xr:uid="{00000000-0005-0000-0000-0000B7480000}"/>
    <cellStyle name="Normal 41 13 4 3 2 3" xfId="26410" xr:uid="{00000000-0005-0000-0000-0000B8480000}"/>
    <cellStyle name="Normal 41 13 4 3 2 3 2" xfId="48024" xr:uid="{00000000-0005-0000-0000-0000B9480000}"/>
    <cellStyle name="Normal 41 13 4 3 2 4" xfId="20443" xr:uid="{00000000-0005-0000-0000-0000BA480000}"/>
    <cellStyle name="Normal 41 13 4 3 2 4 2" xfId="42085" xr:uid="{00000000-0005-0000-0000-0000BB480000}"/>
    <cellStyle name="Normal 41 13 4 3 2 5" xfId="36075" xr:uid="{00000000-0005-0000-0000-0000BC480000}"/>
    <cellStyle name="Normal 41 13 4 3 3" xfId="15313" xr:uid="{00000000-0005-0000-0000-0000BD480000}"/>
    <cellStyle name="Normal 41 13 4 3 3 2" xfId="18398" xr:uid="{00000000-0005-0000-0000-0000BE480000}"/>
    <cellStyle name="Normal 41 13 4 3 3 2 2" xfId="30364" xr:uid="{00000000-0005-0000-0000-0000BF480000}"/>
    <cellStyle name="Normal 41 13 4 3 3 2 2 2" xfId="51970" xr:uid="{00000000-0005-0000-0000-0000C0480000}"/>
    <cellStyle name="Normal 41 13 4 3 3 2 3" xfId="24397" xr:uid="{00000000-0005-0000-0000-0000C1480000}"/>
    <cellStyle name="Normal 41 13 4 3 3 2 3 2" xfId="46034" xr:uid="{00000000-0005-0000-0000-0000C2480000}"/>
    <cellStyle name="Normal 41 13 4 3 3 2 4" xfId="40052" xr:uid="{00000000-0005-0000-0000-0000C3480000}"/>
    <cellStyle name="Normal 41 13 4 3 3 3" xfId="27382" xr:uid="{00000000-0005-0000-0000-0000C4480000}"/>
    <cellStyle name="Normal 41 13 4 3 3 3 2" xfId="48996" xr:uid="{00000000-0005-0000-0000-0000C5480000}"/>
    <cellStyle name="Normal 41 13 4 3 3 4" xfId="21415" xr:uid="{00000000-0005-0000-0000-0000C6480000}"/>
    <cellStyle name="Normal 41 13 4 3 3 4 2" xfId="43057" xr:uid="{00000000-0005-0000-0000-0000C7480000}"/>
    <cellStyle name="Normal 41 13 4 3 3 5" xfId="37049" xr:uid="{00000000-0005-0000-0000-0000C8480000}"/>
    <cellStyle name="Normal 41 13 4 3 4" xfId="16447" xr:uid="{00000000-0005-0000-0000-0000C9480000}"/>
    <cellStyle name="Normal 41 13 4 3 4 2" xfId="28416" xr:uid="{00000000-0005-0000-0000-0000CA480000}"/>
    <cellStyle name="Normal 41 13 4 3 4 2 2" xfId="50022" xr:uid="{00000000-0005-0000-0000-0000CB480000}"/>
    <cellStyle name="Normal 41 13 4 3 4 3" xfId="22449" xr:uid="{00000000-0005-0000-0000-0000CC480000}"/>
    <cellStyle name="Normal 41 13 4 3 4 3 2" xfId="44086" xr:uid="{00000000-0005-0000-0000-0000CD480000}"/>
    <cellStyle name="Normal 41 13 4 3 4 4" xfId="38101" xr:uid="{00000000-0005-0000-0000-0000CE480000}"/>
    <cellStyle name="Normal 41 13 4 3 5" xfId="25434" xr:uid="{00000000-0005-0000-0000-0000CF480000}"/>
    <cellStyle name="Normal 41 13 4 3 5 2" xfId="47051" xr:uid="{00000000-0005-0000-0000-0000D0480000}"/>
    <cellStyle name="Normal 41 13 4 3 6" xfId="19467" xr:uid="{00000000-0005-0000-0000-0000D1480000}"/>
    <cellStyle name="Normal 41 13 4 3 6 2" xfId="41109" xr:uid="{00000000-0005-0000-0000-0000D2480000}"/>
    <cellStyle name="Normal 41 13 4 3 7" xfId="35095" xr:uid="{00000000-0005-0000-0000-0000D3480000}"/>
    <cellStyle name="Normal 41 13 4 4" xfId="13698" xr:uid="{00000000-0005-0000-0000-0000D4480000}"/>
    <cellStyle name="Normal 41 13 4 4 2" xfId="16784" xr:uid="{00000000-0005-0000-0000-0000D5480000}"/>
    <cellStyle name="Normal 41 13 4 4 2 2" xfId="28752" xr:uid="{00000000-0005-0000-0000-0000D6480000}"/>
    <cellStyle name="Normal 41 13 4 4 2 2 2" xfId="50358" xr:uid="{00000000-0005-0000-0000-0000D7480000}"/>
    <cellStyle name="Normal 41 13 4 4 2 3" xfId="22785" xr:uid="{00000000-0005-0000-0000-0000D8480000}"/>
    <cellStyle name="Normal 41 13 4 4 2 3 2" xfId="44422" xr:uid="{00000000-0005-0000-0000-0000D9480000}"/>
    <cellStyle name="Normal 41 13 4 4 2 4" xfId="38438" xr:uid="{00000000-0005-0000-0000-0000DA480000}"/>
    <cellStyle name="Normal 41 13 4 4 3" xfId="25770" xr:uid="{00000000-0005-0000-0000-0000DB480000}"/>
    <cellStyle name="Normal 41 13 4 4 3 2" xfId="47384" xr:uid="{00000000-0005-0000-0000-0000DC480000}"/>
    <cellStyle name="Normal 41 13 4 4 4" xfId="19803" xr:uid="{00000000-0005-0000-0000-0000DD480000}"/>
    <cellStyle name="Normal 41 13 4 4 4 2" xfId="41445" xr:uid="{00000000-0005-0000-0000-0000DE480000}"/>
    <cellStyle name="Normal 41 13 4 4 5" xfId="35434" xr:uid="{00000000-0005-0000-0000-0000DF480000}"/>
    <cellStyle name="Normal 41 13 4 5" xfId="14672" xr:uid="{00000000-0005-0000-0000-0000E0480000}"/>
    <cellStyle name="Normal 41 13 4 5 2" xfId="17757" xr:uid="{00000000-0005-0000-0000-0000E1480000}"/>
    <cellStyle name="Normal 41 13 4 5 2 2" xfId="29724" xr:uid="{00000000-0005-0000-0000-0000E2480000}"/>
    <cellStyle name="Normal 41 13 4 5 2 2 2" xfId="51330" xr:uid="{00000000-0005-0000-0000-0000E3480000}"/>
    <cellStyle name="Normal 41 13 4 5 2 3" xfId="23757" xr:uid="{00000000-0005-0000-0000-0000E4480000}"/>
    <cellStyle name="Normal 41 13 4 5 2 3 2" xfId="45394" xr:uid="{00000000-0005-0000-0000-0000E5480000}"/>
    <cellStyle name="Normal 41 13 4 5 2 4" xfId="39411" xr:uid="{00000000-0005-0000-0000-0000E6480000}"/>
    <cellStyle name="Normal 41 13 4 5 3" xfId="26742" xr:uid="{00000000-0005-0000-0000-0000E7480000}"/>
    <cellStyle name="Normal 41 13 4 5 3 2" xfId="48356" xr:uid="{00000000-0005-0000-0000-0000E8480000}"/>
    <cellStyle name="Normal 41 13 4 5 4" xfId="20775" xr:uid="{00000000-0005-0000-0000-0000E9480000}"/>
    <cellStyle name="Normal 41 13 4 5 4 2" xfId="42417" xr:uid="{00000000-0005-0000-0000-0000EA480000}"/>
    <cellStyle name="Normal 41 13 4 5 5" xfId="36408" xr:uid="{00000000-0005-0000-0000-0000EB480000}"/>
    <cellStyle name="Normal 41 13 4 6" xfId="15785" xr:uid="{00000000-0005-0000-0000-0000EC480000}"/>
    <cellStyle name="Normal 41 13 4 6 2" xfId="27756" xr:uid="{00000000-0005-0000-0000-0000ED480000}"/>
    <cellStyle name="Normal 41 13 4 6 2 2" xfId="49362" xr:uid="{00000000-0005-0000-0000-0000EE480000}"/>
    <cellStyle name="Normal 41 13 4 6 3" xfId="21789" xr:uid="{00000000-0005-0000-0000-0000EF480000}"/>
    <cellStyle name="Normal 41 13 4 6 3 2" xfId="43426" xr:uid="{00000000-0005-0000-0000-0000F0480000}"/>
    <cellStyle name="Normal 41 13 4 6 4" xfId="37439" xr:uid="{00000000-0005-0000-0000-0000F1480000}"/>
    <cellStyle name="Normal 41 13 4 7" xfId="24771" xr:uid="{00000000-0005-0000-0000-0000F2480000}"/>
    <cellStyle name="Normal 41 13 4 7 2" xfId="46391" xr:uid="{00000000-0005-0000-0000-0000F3480000}"/>
    <cellStyle name="Normal 41 13 4 8" xfId="18804" xr:uid="{00000000-0005-0000-0000-0000F4480000}"/>
    <cellStyle name="Normal 41 13 4 8 2" xfId="40446" xr:uid="{00000000-0005-0000-0000-0000F5480000}"/>
    <cellStyle name="Normal 41 13 4 9" xfId="31686"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6" xr:uid="{00000000-0005-0000-0000-0000FB480000}"/>
    <cellStyle name="Normal 41 13 5 2 2 2 2 2" xfId="50762" xr:uid="{00000000-0005-0000-0000-0000FC480000}"/>
    <cellStyle name="Normal 41 13 5 2 2 2 3" xfId="23189" xr:uid="{00000000-0005-0000-0000-0000FD480000}"/>
    <cellStyle name="Normal 41 13 5 2 2 2 3 2" xfId="44826" xr:uid="{00000000-0005-0000-0000-0000FE480000}"/>
    <cellStyle name="Normal 41 13 5 2 2 2 4" xfId="38842" xr:uid="{00000000-0005-0000-0000-0000FF480000}"/>
    <cellStyle name="Normal 41 13 5 2 2 3" xfId="26174" xr:uid="{00000000-0005-0000-0000-000000490000}"/>
    <cellStyle name="Normal 41 13 5 2 2 3 2" xfId="47788" xr:uid="{00000000-0005-0000-0000-000001490000}"/>
    <cellStyle name="Normal 41 13 5 2 2 4" xfId="20207" xr:uid="{00000000-0005-0000-0000-000002490000}"/>
    <cellStyle name="Normal 41 13 5 2 2 4 2" xfId="41849" xr:uid="{00000000-0005-0000-0000-000003490000}"/>
    <cellStyle name="Normal 41 13 5 2 2 5" xfId="35839" xr:uid="{00000000-0005-0000-0000-000004490000}"/>
    <cellStyle name="Normal 41 13 5 2 3" xfId="15077" xr:uid="{00000000-0005-0000-0000-000005490000}"/>
    <cellStyle name="Normal 41 13 5 2 3 2" xfId="18162" xr:uid="{00000000-0005-0000-0000-000006490000}"/>
    <cellStyle name="Normal 41 13 5 2 3 2 2" xfId="30128" xr:uid="{00000000-0005-0000-0000-000007490000}"/>
    <cellStyle name="Normal 41 13 5 2 3 2 2 2" xfId="51734" xr:uid="{00000000-0005-0000-0000-000008490000}"/>
    <cellStyle name="Normal 41 13 5 2 3 2 3" xfId="24161" xr:uid="{00000000-0005-0000-0000-000009490000}"/>
    <cellStyle name="Normal 41 13 5 2 3 2 3 2" xfId="45798" xr:uid="{00000000-0005-0000-0000-00000A490000}"/>
    <cellStyle name="Normal 41 13 5 2 3 2 4" xfId="39816" xr:uid="{00000000-0005-0000-0000-00000B490000}"/>
    <cellStyle name="Normal 41 13 5 2 3 3" xfId="27146" xr:uid="{00000000-0005-0000-0000-00000C490000}"/>
    <cellStyle name="Normal 41 13 5 2 3 3 2" xfId="48760" xr:uid="{00000000-0005-0000-0000-00000D490000}"/>
    <cellStyle name="Normal 41 13 5 2 3 4" xfId="21179" xr:uid="{00000000-0005-0000-0000-00000E490000}"/>
    <cellStyle name="Normal 41 13 5 2 3 4 2" xfId="42821" xr:uid="{00000000-0005-0000-0000-00000F490000}"/>
    <cellStyle name="Normal 41 13 5 2 3 5" xfId="36813" xr:uid="{00000000-0005-0000-0000-000010490000}"/>
    <cellStyle name="Normal 41 13 5 2 4" xfId="16211" xr:uid="{00000000-0005-0000-0000-000011490000}"/>
    <cellStyle name="Normal 41 13 5 2 4 2" xfId="28180" xr:uid="{00000000-0005-0000-0000-000012490000}"/>
    <cellStyle name="Normal 41 13 5 2 4 2 2" xfId="49786" xr:uid="{00000000-0005-0000-0000-000013490000}"/>
    <cellStyle name="Normal 41 13 5 2 4 3" xfId="22213" xr:uid="{00000000-0005-0000-0000-000014490000}"/>
    <cellStyle name="Normal 41 13 5 2 4 3 2" xfId="43850" xr:uid="{00000000-0005-0000-0000-000015490000}"/>
    <cellStyle name="Normal 41 13 5 2 4 4" xfId="37865" xr:uid="{00000000-0005-0000-0000-000016490000}"/>
    <cellStyle name="Normal 41 13 5 2 5" xfId="25198" xr:uid="{00000000-0005-0000-0000-000017490000}"/>
    <cellStyle name="Normal 41 13 5 2 5 2" xfId="46815" xr:uid="{00000000-0005-0000-0000-000018490000}"/>
    <cellStyle name="Normal 41 13 5 2 6" xfId="19231" xr:uid="{00000000-0005-0000-0000-000019490000}"/>
    <cellStyle name="Normal 41 13 5 2 6 2" xfId="40873" xr:uid="{00000000-0005-0000-0000-00001A490000}"/>
    <cellStyle name="Normal 41 13 5 2 7" xfId="34859"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6" xr:uid="{00000000-0005-0000-0000-00001F490000}"/>
    <cellStyle name="Normal 41 13 5 3 2 2 2 2" xfId="51082" xr:uid="{00000000-0005-0000-0000-000020490000}"/>
    <cellStyle name="Normal 41 13 5 3 2 2 3" xfId="23509" xr:uid="{00000000-0005-0000-0000-000021490000}"/>
    <cellStyle name="Normal 41 13 5 3 2 2 3 2" xfId="45146" xr:uid="{00000000-0005-0000-0000-000022490000}"/>
    <cellStyle name="Normal 41 13 5 3 2 2 4" xfId="39162" xr:uid="{00000000-0005-0000-0000-000023490000}"/>
    <cellStyle name="Normal 41 13 5 3 2 3" xfId="26494" xr:uid="{00000000-0005-0000-0000-000024490000}"/>
    <cellStyle name="Normal 41 13 5 3 2 3 2" xfId="48108" xr:uid="{00000000-0005-0000-0000-000025490000}"/>
    <cellStyle name="Normal 41 13 5 3 2 4" xfId="20527" xr:uid="{00000000-0005-0000-0000-000026490000}"/>
    <cellStyle name="Normal 41 13 5 3 2 4 2" xfId="42169" xr:uid="{00000000-0005-0000-0000-000027490000}"/>
    <cellStyle name="Normal 41 13 5 3 2 5" xfId="36159" xr:uid="{00000000-0005-0000-0000-000028490000}"/>
    <cellStyle name="Normal 41 13 5 3 3" xfId="15397" xr:uid="{00000000-0005-0000-0000-000029490000}"/>
    <cellStyle name="Normal 41 13 5 3 3 2" xfId="18482" xr:uid="{00000000-0005-0000-0000-00002A490000}"/>
    <cellStyle name="Normal 41 13 5 3 3 2 2" xfId="30448" xr:uid="{00000000-0005-0000-0000-00002B490000}"/>
    <cellStyle name="Normal 41 13 5 3 3 2 2 2" xfId="52054" xr:uid="{00000000-0005-0000-0000-00002C490000}"/>
    <cellStyle name="Normal 41 13 5 3 3 2 3" xfId="24481" xr:uid="{00000000-0005-0000-0000-00002D490000}"/>
    <cellStyle name="Normal 41 13 5 3 3 2 3 2" xfId="46118" xr:uid="{00000000-0005-0000-0000-00002E490000}"/>
    <cellStyle name="Normal 41 13 5 3 3 2 4" xfId="40136" xr:uid="{00000000-0005-0000-0000-00002F490000}"/>
    <cellStyle name="Normal 41 13 5 3 3 3" xfId="27466" xr:uid="{00000000-0005-0000-0000-000030490000}"/>
    <cellStyle name="Normal 41 13 5 3 3 3 2" xfId="49080" xr:uid="{00000000-0005-0000-0000-000031490000}"/>
    <cellStyle name="Normal 41 13 5 3 3 4" xfId="21499" xr:uid="{00000000-0005-0000-0000-000032490000}"/>
    <cellStyle name="Normal 41 13 5 3 3 4 2" xfId="43141" xr:uid="{00000000-0005-0000-0000-000033490000}"/>
    <cellStyle name="Normal 41 13 5 3 3 5" xfId="37133" xr:uid="{00000000-0005-0000-0000-000034490000}"/>
    <cellStyle name="Normal 41 13 5 3 4" xfId="16531" xr:uid="{00000000-0005-0000-0000-000035490000}"/>
    <cellStyle name="Normal 41 13 5 3 4 2" xfId="28500" xr:uid="{00000000-0005-0000-0000-000036490000}"/>
    <cellStyle name="Normal 41 13 5 3 4 2 2" xfId="50106" xr:uid="{00000000-0005-0000-0000-000037490000}"/>
    <cellStyle name="Normal 41 13 5 3 4 3" xfId="22533" xr:uid="{00000000-0005-0000-0000-000038490000}"/>
    <cellStyle name="Normal 41 13 5 3 4 3 2" xfId="44170" xr:uid="{00000000-0005-0000-0000-000039490000}"/>
    <cellStyle name="Normal 41 13 5 3 4 4" xfId="38185" xr:uid="{00000000-0005-0000-0000-00003A490000}"/>
    <cellStyle name="Normal 41 13 5 3 5" xfId="25518" xr:uid="{00000000-0005-0000-0000-00003B490000}"/>
    <cellStyle name="Normal 41 13 5 3 5 2" xfId="47135" xr:uid="{00000000-0005-0000-0000-00003C490000}"/>
    <cellStyle name="Normal 41 13 5 3 6" xfId="19551" xr:uid="{00000000-0005-0000-0000-00003D490000}"/>
    <cellStyle name="Normal 41 13 5 3 6 2" xfId="41193" xr:uid="{00000000-0005-0000-0000-00003E490000}"/>
    <cellStyle name="Normal 41 13 5 3 7" xfId="35179" xr:uid="{00000000-0005-0000-0000-00003F490000}"/>
    <cellStyle name="Normal 41 13 5 4" xfId="13782" xr:uid="{00000000-0005-0000-0000-000040490000}"/>
    <cellStyle name="Normal 41 13 5 4 2" xfId="16868" xr:uid="{00000000-0005-0000-0000-000041490000}"/>
    <cellStyle name="Normal 41 13 5 4 2 2" xfId="28836" xr:uid="{00000000-0005-0000-0000-000042490000}"/>
    <cellStyle name="Normal 41 13 5 4 2 2 2" xfId="50442" xr:uid="{00000000-0005-0000-0000-000043490000}"/>
    <cellStyle name="Normal 41 13 5 4 2 3" xfId="22869" xr:uid="{00000000-0005-0000-0000-000044490000}"/>
    <cellStyle name="Normal 41 13 5 4 2 3 2" xfId="44506" xr:uid="{00000000-0005-0000-0000-000045490000}"/>
    <cellStyle name="Normal 41 13 5 4 2 4" xfId="38522" xr:uid="{00000000-0005-0000-0000-000046490000}"/>
    <cellStyle name="Normal 41 13 5 4 3" xfId="25854" xr:uid="{00000000-0005-0000-0000-000047490000}"/>
    <cellStyle name="Normal 41 13 5 4 3 2" xfId="47468" xr:uid="{00000000-0005-0000-0000-000048490000}"/>
    <cellStyle name="Normal 41 13 5 4 4" xfId="19887" xr:uid="{00000000-0005-0000-0000-000049490000}"/>
    <cellStyle name="Normal 41 13 5 4 4 2" xfId="41529" xr:uid="{00000000-0005-0000-0000-00004A490000}"/>
    <cellStyle name="Normal 41 13 5 4 5" xfId="35518" xr:uid="{00000000-0005-0000-0000-00004B490000}"/>
    <cellStyle name="Normal 41 13 5 5" xfId="14756" xr:uid="{00000000-0005-0000-0000-00004C490000}"/>
    <cellStyle name="Normal 41 13 5 5 2" xfId="17841" xr:uid="{00000000-0005-0000-0000-00004D490000}"/>
    <cellStyle name="Normal 41 13 5 5 2 2" xfId="29808" xr:uid="{00000000-0005-0000-0000-00004E490000}"/>
    <cellStyle name="Normal 41 13 5 5 2 2 2" xfId="51414" xr:uid="{00000000-0005-0000-0000-00004F490000}"/>
    <cellStyle name="Normal 41 13 5 5 2 3" xfId="23841" xr:uid="{00000000-0005-0000-0000-000050490000}"/>
    <cellStyle name="Normal 41 13 5 5 2 3 2" xfId="45478" xr:uid="{00000000-0005-0000-0000-000051490000}"/>
    <cellStyle name="Normal 41 13 5 5 2 4" xfId="39495" xr:uid="{00000000-0005-0000-0000-000052490000}"/>
    <cellStyle name="Normal 41 13 5 5 3" xfId="26826" xr:uid="{00000000-0005-0000-0000-000053490000}"/>
    <cellStyle name="Normal 41 13 5 5 3 2" xfId="48440" xr:uid="{00000000-0005-0000-0000-000054490000}"/>
    <cellStyle name="Normal 41 13 5 5 4" xfId="20859" xr:uid="{00000000-0005-0000-0000-000055490000}"/>
    <cellStyle name="Normal 41 13 5 5 4 2" xfId="42501" xr:uid="{00000000-0005-0000-0000-000056490000}"/>
    <cellStyle name="Normal 41 13 5 5 5" xfId="36492" xr:uid="{00000000-0005-0000-0000-000057490000}"/>
    <cellStyle name="Normal 41 13 5 6" xfId="15869" xr:uid="{00000000-0005-0000-0000-000058490000}"/>
    <cellStyle name="Normal 41 13 5 6 2" xfId="27840" xr:uid="{00000000-0005-0000-0000-000059490000}"/>
    <cellStyle name="Normal 41 13 5 6 2 2" xfId="49446" xr:uid="{00000000-0005-0000-0000-00005A490000}"/>
    <cellStyle name="Normal 41 13 5 6 3" xfId="21873" xr:uid="{00000000-0005-0000-0000-00005B490000}"/>
    <cellStyle name="Normal 41 13 5 6 3 2" xfId="43510" xr:uid="{00000000-0005-0000-0000-00005C490000}"/>
    <cellStyle name="Normal 41 13 5 6 4" xfId="37523" xr:uid="{00000000-0005-0000-0000-00005D490000}"/>
    <cellStyle name="Normal 41 13 5 7" xfId="24855" xr:uid="{00000000-0005-0000-0000-00005E490000}"/>
    <cellStyle name="Normal 41 13 5 7 2" xfId="46475" xr:uid="{00000000-0005-0000-0000-00005F490000}"/>
    <cellStyle name="Normal 41 13 5 8" xfId="18888" xr:uid="{00000000-0005-0000-0000-000060490000}"/>
    <cellStyle name="Normal 41 13 5 8 2" xfId="40530" xr:uid="{00000000-0005-0000-0000-000061490000}"/>
    <cellStyle name="Normal 41 13 5 9" xfId="31858"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49" xr:uid="{00000000-0005-0000-0000-000067490000}"/>
    <cellStyle name="Normal 41 13 6 2 2 2 2 2" xfId="50755" xr:uid="{00000000-0005-0000-0000-000068490000}"/>
    <cellStyle name="Normal 41 13 6 2 2 2 3" xfId="23182" xr:uid="{00000000-0005-0000-0000-000069490000}"/>
    <cellStyle name="Normal 41 13 6 2 2 2 3 2" xfId="44819" xr:uid="{00000000-0005-0000-0000-00006A490000}"/>
    <cellStyle name="Normal 41 13 6 2 2 2 4" xfId="38835" xr:uid="{00000000-0005-0000-0000-00006B490000}"/>
    <cellStyle name="Normal 41 13 6 2 2 3" xfId="26167" xr:uid="{00000000-0005-0000-0000-00006C490000}"/>
    <cellStyle name="Normal 41 13 6 2 2 3 2" xfId="47781" xr:uid="{00000000-0005-0000-0000-00006D490000}"/>
    <cellStyle name="Normal 41 13 6 2 2 4" xfId="20200" xr:uid="{00000000-0005-0000-0000-00006E490000}"/>
    <cellStyle name="Normal 41 13 6 2 2 4 2" xfId="41842" xr:uid="{00000000-0005-0000-0000-00006F490000}"/>
    <cellStyle name="Normal 41 13 6 2 2 5" xfId="35832" xr:uid="{00000000-0005-0000-0000-000070490000}"/>
    <cellStyle name="Normal 41 13 6 2 3" xfId="15070" xr:uid="{00000000-0005-0000-0000-000071490000}"/>
    <cellStyle name="Normal 41 13 6 2 3 2" xfId="18155" xr:uid="{00000000-0005-0000-0000-000072490000}"/>
    <cellStyle name="Normal 41 13 6 2 3 2 2" xfId="30121" xr:uid="{00000000-0005-0000-0000-000073490000}"/>
    <cellStyle name="Normal 41 13 6 2 3 2 2 2" xfId="51727" xr:uid="{00000000-0005-0000-0000-000074490000}"/>
    <cellStyle name="Normal 41 13 6 2 3 2 3" xfId="24154" xr:uid="{00000000-0005-0000-0000-000075490000}"/>
    <cellStyle name="Normal 41 13 6 2 3 2 3 2" xfId="45791" xr:uid="{00000000-0005-0000-0000-000076490000}"/>
    <cellStyle name="Normal 41 13 6 2 3 2 4" xfId="39809" xr:uid="{00000000-0005-0000-0000-000077490000}"/>
    <cellStyle name="Normal 41 13 6 2 3 3" xfId="27139" xr:uid="{00000000-0005-0000-0000-000078490000}"/>
    <cellStyle name="Normal 41 13 6 2 3 3 2" xfId="48753" xr:uid="{00000000-0005-0000-0000-000079490000}"/>
    <cellStyle name="Normal 41 13 6 2 3 4" xfId="21172" xr:uid="{00000000-0005-0000-0000-00007A490000}"/>
    <cellStyle name="Normal 41 13 6 2 3 4 2" xfId="42814" xr:uid="{00000000-0005-0000-0000-00007B490000}"/>
    <cellStyle name="Normal 41 13 6 2 3 5" xfId="36806" xr:uid="{00000000-0005-0000-0000-00007C490000}"/>
    <cellStyle name="Normal 41 13 6 2 4" xfId="16204" xr:uid="{00000000-0005-0000-0000-00007D490000}"/>
    <cellStyle name="Normal 41 13 6 2 4 2" xfId="28173" xr:uid="{00000000-0005-0000-0000-00007E490000}"/>
    <cellStyle name="Normal 41 13 6 2 4 2 2" xfId="49779" xr:uid="{00000000-0005-0000-0000-00007F490000}"/>
    <cellStyle name="Normal 41 13 6 2 4 3" xfId="22206" xr:uid="{00000000-0005-0000-0000-000080490000}"/>
    <cellStyle name="Normal 41 13 6 2 4 3 2" xfId="43843" xr:uid="{00000000-0005-0000-0000-000081490000}"/>
    <cellStyle name="Normal 41 13 6 2 4 4" xfId="37858" xr:uid="{00000000-0005-0000-0000-000082490000}"/>
    <cellStyle name="Normal 41 13 6 2 5" xfId="25191" xr:uid="{00000000-0005-0000-0000-000083490000}"/>
    <cellStyle name="Normal 41 13 6 2 5 2" xfId="46808" xr:uid="{00000000-0005-0000-0000-000084490000}"/>
    <cellStyle name="Normal 41 13 6 2 6" xfId="19224" xr:uid="{00000000-0005-0000-0000-000085490000}"/>
    <cellStyle name="Normal 41 13 6 2 6 2" xfId="40866" xr:uid="{00000000-0005-0000-0000-000086490000}"/>
    <cellStyle name="Normal 41 13 6 2 7" xfId="34852"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69" xr:uid="{00000000-0005-0000-0000-00008B490000}"/>
    <cellStyle name="Normal 41 13 6 3 2 2 2 2" xfId="51075" xr:uid="{00000000-0005-0000-0000-00008C490000}"/>
    <cellStyle name="Normal 41 13 6 3 2 2 3" xfId="23502" xr:uid="{00000000-0005-0000-0000-00008D490000}"/>
    <cellStyle name="Normal 41 13 6 3 2 2 3 2" xfId="45139" xr:uid="{00000000-0005-0000-0000-00008E490000}"/>
    <cellStyle name="Normal 41 13 6 3 2 2 4" xfId="39155" xr:uid="{00000000-0005-0000-0000-00008F490000}"/>
    <cellStyle name="Normal 41 13 6 3 2 3" xfId="26487" xr:uid="{00000000-0005-0000-0000-000090490000}"/>
    <cellStyle name="Normal 41 13 6 3 2 3 2" xfId="48101" xr:uid="{00000000-0005-0000-0000-000091490000}"/>
    <cellStyle name="Normal 41 13 6 3 2 4" xfId="20520" xr:uid="{00000000-0005-0000-0000-000092490000}"/>
    <cellStyle name="Normal 41 13 6 3 2 4 2" xfId="42162" xr:uid="{00000000-0005-0000-0000-000093490000}"/>
    <cellStyle name="Normal 41 13 6 3 2 5" xfId="36152" xr:uid="{00000000-0005-0000-0000-000094490000}"/>
    <cellStyle name="Normal 41 13 6 3 3" xfId="15390" xr:uid="{00000000-0005-0000-0000-000095490000}"/>
    <cellStyle name="Normal 41 13 6 3 3 2" xfId="18475" xr:uid="{00000000-0005-0000-0000-000096490000}"/>
    <cellStyle name="Normal 41 13 6 3 3 2 2" xfId="30441" xr:uid="{00000000-0005-0000-0000-000097490000}"/>
    <cellStyle name="Normal 41 13 6 3 3 2 2 2" xfId="52047" xr:uid="{00000000-0005-0000-0000-000098490000}"/>
    <cellStyle name="Normal 41 13 6 3 3 2 3" xfId="24474" xr:uid="{00000000-0005-0000-0000-000099490000}"/>
    <cellStyle name="Normal 41 13 6 3 3 2 3 2" xfId="46111" xr:uid="{00000000-0005-0000-0000-00009A490000}"/>
    <cellStyle name="Normal 41 13 6 3 3 2 4" xfId="40129" xr:uid="{00000000-0005-0000-0000-00009B490000}"/>
    <cellStyle name="Normal 41 13 6 3 3 3" xfId="27459" xr:uid="{00000000-0005-0000-0000-00009C490000}"/>
    <cellStyle name="Normal 41 13 6 3 3 3 2" xfId="49073" xr:uid="{00000000-0005-0000-0000-00009D490000}"/>
    <cellStyle name="Normal 41 13 6 3 3 4" xfId="21492" xr:uid="{00000000-0005-0000-0000-00009E490000}"/>
    <cellStyle name="Normal 41 13 6 3 3 4 2" xfId="43134" xr:uid="{00000000-0005-0000-0000-00009F490000}"/>
    <cellStyle name="Normal 41 13 6 3 3 5" xfId="37126" xr:uid="{00000000-0005-0000-0000-0000A0490000}"/>
    <cellStyle name="Normal 41 13 6 3 4" xfId="16524" xr:uid="{00000000-0005-0000-0000-0000A1490000}"/>
    <cellStyle name="Normal 41 13 6 3 4 2" xfId="28493" xr:uid="{00000000-0005-0000-0000-0000A2490000}"/>
    <cellStyle name="Normal 41 13 6 3 4 2 2" xfId="50099" xr:uid="{00000000-0005-0000-0000-0000A3490000}"/>
    <cellStyle name="Normal 41 13 6 3 4 3" xfId="22526" xr:uid="{00000000-0005-0000-0000-0000A4490000}"/>
    <cellStyle name="Normal 41 13 6 3 4 3 2" xfId="44163" xr:uid="{00000000-0005-0000-0000-0000A5490000}"/>
    <cellStyle name="Normal 41 13 6 3 4 4" xfId="38178" xr:uid="{00000000-0005-0000-0000-0000A6490000}"/>
    <cellStyle name="Normal 41 13 6 3 5" xfId="25511" xr:uid="{00000000-0005-0000-0000-0000A7490000}"/>
    <cellStyle name="Normal 41 13 6 3 5 2" xfId="47128" xr:uid="{00000000-0005-0000-0000-0000A8490000}"/>
    <cellStyle name="Normal 41 13 6 3 6" xfId="19544" xr:uid="{00000000-0005-0000-0000-0000A9490000}"/>
    <cellStyle name="Normal 41 13 6 3 6 2" xfId="41186" xr:uid="{00000000-0005-0000-0000-0000AA490000}"/>
    <cellStyle name="Normal 41 13 6 3 7" xfId="35172" xr:uid="{00000000-0005-0000-0000-0000AB490000}"/>
    <cellStyle name="Normal 41 13 6 4" xfId="13775" xr:uid="{00000000-0005-0000-0000-0000AC490000}"/>
    <cellStyle name="Normal 41 13 6 4 2" xfId="16861" xr:uid="{00000000-0005-0000-0000-0000AD490000}"/>
    <cellStyle name="Normal 41 13 6 4 2 2" xfId="28829" xr:uid="{00000000-0005-0000-0000-0000AE490000}"/>
    <cellStyle name="Normal 41 13 6 4 2 2 2" xfId="50435" xr:uid="{00000000-0005-0000-0000-0000AF490000}"/>
    <cellStyle name="Normal 41 13 6 4 2 3" xfId="22862" xr:uid="{00000000-0005-0000-0000-0000B0490000}"/>
    <cellStyle name="Normal 41 13 6 4 2 3 2" xfId="44499" xr:uid="{00000000-0005-0000-0000-0000B1490000}"/>
    <cellStyle name="Normal 41 13 6 4 2 4" xfId="38515" xr:uid="{00000000-0005-0000-0000-0000B2490000}"/>
    <cellStyle name="Normal 41 13 6 4 3" xfId="25847" xr:uid="{00000000-0005-0000-0000-0000B3490000}"/>
    <cellStyle name="Normal 41 13 6 4 3 2" xfId="47461" xr:uid="{00000000-0005-0000-0000-0000B4490000}"/>
    <cellStyle name="Normal 41 13 6 4 4" xfId="19880" xr:uid="{00000000-0005-0000-0000-0000B5490000}"/>
    <cellStyle name="Normal 41 13 6 4 4 2" xfId="41522" xr:uid="{00000000-0005-0000-0000-0000B6490000}"/>
    <cellStyle name="Normal 41 13 6 4 5" xfId="35511" xr:uid="{00000000-0005-0000-0000-0000B7490000}"/>
    <cellStyle name="Normal 41 13 6 5" xfId="14749" xr:uid="{00000000-0005-0000-0000-0000B8490000}"/>
    <cellStyle name="Normal 41 13 6 5 2" xfId="17834" xr:uid="{00000000-0005-0000-0000-0000B9490000}"/>
    <cellStyle name="Normal 41 13 6 5 2 2" xfId="29801" xr:uid="{00000000-0005-0000-0000-0000BA490000}"/>
    <cellStyle name="Normal 41 13 6 5 2 2 2" xfId="51407" xr:uid="{00000000-0005-0000-0000-0000BB490000}"/>
    <cellStyle name="Normal 41 13 6 5 2 3" xfId="23834" xr:uid="{00000000-0005-0000-0000-0000BC490000}"/>
    <cellStyle name="Normal 41 13 6 5 2 3 2" xfId="45471" xr:uid="{00000000-0005-0000-0000-0000BD490000}"/>
    <cellStyle name="Normal 41 13 6 5 2 4" xfId="39488" xr:uid="{00000000-0005-0000-0000-0000BE490000}"/>
    <cellStyle name="Normal 41 13 6 5 3" xfId="26819" xr:uid="{00000000-0005-0000-0000-0000BF490000}"/>
    <cellStyle name="Normal 41 13 6 5 3 2" xfId="48433" xr:uid="{00000000-0005-0000-0000-0000C0490000}"/>
    <cellStyle name="Normal 41 13 6 5 4" xfId="20852" xr:uid="{00000000-0005-0000-0000-0000C1490000}"/>
    <cellStyle name="Normal 41 13 6 5 4 2" xfId="42494" xr:uid="{00000000-0005-0000-0000-0000C2490000}"/>
    <cellStyle name="Normal 41 13 6 5 5" xfId="36485" xr:uid="{00000000-0005-0000-0000-0000C3490000}"/>
    <cellStyle name="Normal 41 13 6 6" xfId="15862" xr:uid="{00000000-0005-0000-0000-0000C4490000}"/>
    <cellStyle name="Normal 41 13 6 6 2" xfId="27833" xr:uid="{00000000-0005-0000-0000-0000C5490000}"/>
    <cellStyle name="Normal 41 13 6 6 2 2" xfId="49439" xr:uid="{00000000-0005-0000-0000-0000C6490000}"/>
    <cellStyle name="Normal 41 13 6 6 3" xfId="21866" xr:uid="{00000000-0005-0000-0000-0000C7490000}"/>
    <cellStyle name="Normal 41 13 6 6 3 2" xfId="43503" xr:uid="{00000000-0005-0000-0000-0000C8490000}"/>
    <cellStyle name="Normal 41 13 6 6 4" xfId="37516" xr:uid="{00000000-0005-0000-0000-0000C9490000}"/>
    <cellStyle name="Normal 41 13 6 7" xfId="24848" xr:uid="{00000000-0005-0000-0000-0000CA490000}"/>
    <cellStyle name="Normal 41 13 6 7 2" xfId="46468" xr:uid="{00000000-0005-0000-0000-0000CB490000}"/>
    <cellStyle name="Normal 41 13 6 8" xfId="18881" xr:uid="{00000000-0005-0000-0000-0000CC490000}"/>
    <cellStyle name="Normal 41 13 6 8 2" xfId="40523" xr:uid="{00000000-0005-0000-0000-0000CD490000}"/>
    <cellStyle name="Normal 41 13 6 9" xfId="31839"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199" xr:uid="{00000000-0005-0000-0000-0000D3490000}"/>
    <cellStyle name="Normal 41 13 7 2 2 2 2 2" xfId="50805" xr:uid="{00000000-0005-0000-0000-0000D4490000}"/>
    <cellStyle name="Normal 41 13 7 2 2 2 3" xfId="23232" xr:uid="{00000000-0005-0000-0000-0000D5490000}"/>
    <cellStyle name="Normal 41 13 7 2 2 2 3 2" xfId="44869" xr:uid="{00000000-0005-0000-0000-0000D6490000}"/>
    <cellStyle name="Normal 41 13 7 2 2 2 4" xfId="38885" xr:uid="{00000000-0005-0000-0000-0000D7490000}"/>
    <cellStyle name="Normal 41 13 7 2 2 3" xfId="26217" xr:uid="{00000000-0005-0000-0000-0000D8490000}"/>
    <cellStyle name="Normal 41 13 7 2 2 3 2" xfId="47831" xr:uid="{00000000-0005-0000-0000-0000D9490000}"/>
    <cellStyle name="Normal 41 13 7 2 2 4" xfId="20250" xr:uid="{00000000-0005-0000-0000-0000DA490000}"/>
    <cellStyle name="Normal 41 13 7 2 2 4 2" xfId="41892" xr:uid="{00000000-0005-0000-0000-0000DB490000}"/>
    <cellStyle name="Normal 41 13 7 2 2 5" xfId="35882" xr:uid="{00000000-0005-0000-0000-0000DC490000}"/>
    <cellStyle name="Normal 41 13 7 2 3" xfId="15120" xr:uid="{00000000-0005-0000-0000-0000DD490000}"/>
    <cellStyle name="Normal 41 13 7 2 3 2" xfId="18205" xr:uid="{00000000-0005-0000-0000-0000DE490000}"/>
    <cellStyle name="Normal 41 13 7 2 3 2 2" xfId="30171" xr:uid="{00000000-0005-0000-0000-0000DF490000}"/>
    <cellStyle name="Normal 41 13 7 2 3 2 2 2" xfId="51777" xr:uid="{00000000-0005-0000-0000-0000E0490000}"/>
    <cellStyle name="Normal 41 13 7 2 3 2 3" xfId="24204" xr:uid="{00000000-0005-0000-0000-0000E1490000}"/>
    <cellStyle name="Normal 41 13 7 2 3 2 3 2" xfId="45841" xr:uid="{00000000-0005-0000-0000-0000E2490000}"/>
    <cellStyle name="Normal 41 13 7 2 3 2 4" xfId="39859" xr:uid="{00000000-0005-0000-0000-0000E3490000}"/>
    <cellStyle name="Normal 41 13 7 2 3 3" xfId="27189" xr:uid="{00000000-0005-0000-0000-0000E4490000}"/>
    <cellStyle name="Normal 41 13 7 2 3 3 2" xfId="48803" xr:uid="{00000000-0005-0000-0000-0000E5490000}"/>
    <cellStyle name="Normal 41 13 7 2 3 4" xfId="21222" xr:uid="{00000000-0005-0000-0000-0000E6490000}"/>
    <cellStyle name="Normal 41 13 7 2 3 4 2" xfId="42864" xr:uid="{00000000-0005-0000-0000-0000E7490000}"/>
    <cellStyle name="Normal 41 13 7 2 3 5" xfId="36856" xr:uid="{00000000-0005-0000-0000-0000E8490000}"/>
    <cellStyle name="Normal 41 13 7 2 4" xfId="16254" xr:uid="{00000000-0005-0000-0000-0000E9490000}"/>
    <cellStyle name="Normal 41 13 7 2 4 2" xfId="28223" xr:uid="{00000000-0005-0000-0000-0000EA490000}"/>
    <cellStyle name="Normal 41 13 7 2 4 2 2" xfId="49829" xr:uid="{00000000-0005-0000-0000-0000EB490000}"/>
    <cellStyle name="Normal 41 13 7 2 4 3" xfId="22256" xr:uid="{00000000-0005-0000-0000-0000EC490000}"/>
    <cellStyle name="Normal 41 13 7 2 4 3 2" xfId="43893" xr:uid="{00000000-0005-0000-0000-0000ED490000}"/>
    <cellStyle name="Normal 41 13 7 2 4 4" xfId="37908" xr:uid="{00000000-0005-0000-0000-0000EE490000}"/>
    <cellStyle name="Normal 41 13 7 2 5" xfId="25241" xr:uid="{00000000-0005-0000-0000-0000EF490000}"/>
    <cellStyle name="Normal 41 13 7 2 5 2" xfId="46858" xr:uid="{00000000-0005-0000-0000-0000F0490000}"/>
    <cellStyle name="Normal 41 13 7 2 6" xfId="19274" xr:uid="{00000000-0005-0000-0000-0000F1490000}"/>
    <cellStyle name="Normal 41 13 7 2 6 2" xfId="40916" xr:uid="{00000000-0005-0000-0000-0000F2490000}"/>
    <cellStyle name="Normal 41 13 7 2 7" xfId="34902"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19" xr:uid="{00000000-0005-0000-0000-0000F7490000}"/>
    <cellStyle name="Normal 41 13 7 3 2 2 2 2" xfId="51125" xr:uid="{00000000-0005-0000-0000-0000F8490000}"/>
    <cellStyle name="Normal 41 13 7 3 2 2 3" xfId="23552" xr:uid="{00000000-0005-0000-0000-0000F9490000}"/>
    <cellStyle name="Normal 41 13 7 3 2 2 3 2" xfId="45189" xr:uid="{00000000-0005-0000-0000-0000FA490000}"/>
    <cellStyle name="Normal 41 13 7 3 2 2 4" xfId="39205" xr:uid="{00000000-0005-0000-0000-0000FB490000}"/>
    <cellStyle name="Normal 41 13 7 3 2 3" xfId="26537" xr:uid="{00000000-0005-0000-0000-0000FC490000}"/>
    <cellStyle name="Normal 41 13 7 3 2 3 2" xfId="48151" xr:uid="{00000000-0005-0000-0000-0000FD490000}"/>
    <cellStyle name="Normal 41 13 7 3 2 4" xfId="20570" xr:uid="{00000000-0005-0000-0000-0000FE490000}"/>
    <cellStyle name="Normal 41 13 7 3 2 4 2" xfId="42212" xr:uid="{00000000-0005-0000-0000-0000FF490000}"/>
    <cellStyle name="Normal 41 13 7 3 2 5" xfId="36202" xr:uid="{00000000-0005-0000-0000-0000004A0000}"/>
    <cellStyle name="Normal 41 13 7 3 3" xfId="15440" xr:uid="{00000000-0005-0000-0000-0000014A0000}"/>
    <cellStyle name="Normal 41 13 7 3 3 2" xfId="18525" xr:uid="{00000000-0005-0000-0000-0000024A0000}"/>
    <cellStyle name="Normal 41 13 7 3 3 2 2" xfId="30491" xr:uid="{00000000-0005-0000-0000-0000034A0000}"/>
    <cellStyle name="Normal 41 13 7 3 3 2 2 2" xfId="52097" xr:uid="{00000000-0005-0000-0000-0000044A0000}"/>
    <cellStyle name="Normal 41 13 7 3 3 2 3" xfId="24524" xr:uid="{00000000-0005-0000-0000-0000054A0000}"/>
    <cellStyle name="Normal 41 13 7 3 3 2 3 2" xfId="46161" xr:uid="{00000000-0005-0000-0000-0000064A0000}"/>
    <cellStyle name="Normal 41 13 7 3 3 2 4" xfId="40179" xr:uid="{00000000-0005-0000-0000-0000074A0000}"/>
    <cellStyle name="Normal 41 13 7 3 3 3" xfId="27509" xr:uid="{00000000-0005-0000-0000-0000084A0000}"/>
    <cellStyle name="Normal 41 13 7 3 3 3 2" xfId="49123" xr:uid="{00000000-0005-0000-0000-0000094A0000}"/>
    <cellStyle name="Normal 41 13 7 3 3 4" xfId="21542" xr:uid="{00000000-0005-0000-0000-00000A4A0000}"/>
    <cellStyle name="Normal 41 13 7 3 3 4 2" xfId="43184" xr:uid="{00000000-0005-0000-0000-00000B4A0000}"/>
    <cellStyle name="Normal 41 13 7 3 3 5" xfId="37176" xr:uid="{00000000-0005-0000-0000-00000C4A0000}"/>
    <cellStyle name="Normal 41 13 7 3 4" xfId="16574" xr:uid="{00000000-0005-0000-0000-00000D4A0000}"/>
    <cellStyle name="Normal 41 13 7 3 4 2" xfId="28543" xr:uid="{00000000-0005-0000-0000-00000E4A0000}"/>
    <cellStyle name="Normal 41 13 7 3 4 2 2" xfId="50149" xr:uid="{00000000-0005-0000-0000-00000F4A0000}"/>
    <cellStyle name="Normal 41 13 7 3 4 3" xfId="22576" xr:uid="{00000000-0005-0000-0000-0000104A0000}"/>
    <cellStyle name="Normal 41 13 7 3 4 3 2" xfId="44213" xr:uid="{00000000-0005-0000-0000-0000114A0000}"/>
    <cellStyle name="Normal 41 13 7 3 4 4" xfId="38228" xr:uid="{00000000-0005-0000-0000-0000124A0000}"/>
    <cellStyle name="Normal 41 13 7 3 5" xfId="25561" xr:uid="{00000000-0005-0000-0000-0000134A0000}"/>
    <cellStyle name="Normal 41 13 7 3 5 2" xfId="47178" xr:uid="{00000000-0005-0000-0000-0000144A0000}"/>
    <cellStyle name="Normal 41 13 7 3 6" xfId="19594" xr:uid="{00000000-0005-0000-0000-0000154A0000}"/>
    <cellStyle name="Normal 41 13 7 3 6 2" xfId="41236" xr:uid="{00000000-0005-0000-0000-0000164A0000}"/>
    <cellStyle name="Normal 41 13 7 3 7" xfId="35222" xr:uid="{00000000-0005-0000-0000-0000174A0000}"/>
    <cellStyle name="Normal 41 13 7 4" xfId="13825" xr:uid="{00000000-0005-0000-0000-0000184A0000}"/>
    <cellStyle name="Normal 41 13 7 4 2" xfId="16911" xr:uid="{00000000-0005-0000-0000-0000194A0000}"/>
    <cellStyle name="Normal 41 13 7 4 2 2" xfId="28879" xr:uid="{00000000-0005-0000-0000-00001A4A0000}"/>
    <cellStyle name="Normal 41 13 7 4 2 2 2" xfId="50485" xr:uid="{00000000-0005-0000-0000-00001B4A0000}"/>
    <cellStyle name="Normal 41 13 7 4 2 3" xfId="22912" xr:uid="{00000000-0005-0000-0000-00001C4A0000}"/>
    <cellStyle name="Normal 41 13 7 4 2 3 2" xfId="44549" xr:uid="{00000000-0005-0000-0000-00001D4A0000}"/>
    <cellStyle name="Normal 41 13 7 4 2 4" xfId="38565" xr:uid="{00000000-0005-0000-0000-00001E4A0000}"/>
    <cellStyle name="Normal 41 13 7 4 3" xfId="25897" xr:uid="{00000000-0005-0000-0000-00001F4A0000}"/>
    <cellStyle name="Normal 41 13 7 4 3 2" xfId="47511" xr:uid="{00000000-0005-0000-0000-0000204A0000}"/>
    <cellStyle name="Normal 41 13 7 4 4" xfId="19930" xr:uid="{00000000-0005-0000-0000-0000214A0000}"/>
    <cellStyle name="Normal 41 13 7 4 4 2" xfId="41572" xr:uid="{00000000-0005-0000-0000-0000224A0000}"/>
    <cellStyle name="Normal 41 13 7 4 5" xfId="35561" xr:uid="{00000000-0005-0000-0000-0000234A0000}"/>
    <cellStyle name="Normal 41 13 7 5" xfId="14799" xr:uid="{00000000-0005-0000-0000-0000244A0000}"/>
    <cellStyle name="Normal 41 13 7 5 2" xfId="17884" xr:uid="{00000000-0005-0000-0000-0000254A0000}"/>
    <cellStyle name="Normal 41 13 7 5 2 2" xfId="29851" xr:uid="{00000000-0005-0000-0000-0000264A0000}"/>
    <cellStyle name="Normal 41 13 7 5 2 2 2" xfId="51457" xr:uid="{00000000-0005-0000-0000-0000274A0000}"/>
    <cellStyle name="Normal 41 13 7 5 2 3" xfId="23884" xr:uid="{00000000-0005-0000-0000-0000284A0000}"/>
    <cellStyle name="Normal 41 13 7 5 2 3 2" xfId="45521" xr:uid="{00000000-0005-0000-0000-0000294A0000}"/>
    <cellStyle name="Normal 41 13 7 5 2 4" xfId="39538" xr:uid="{00000000-0005-0000-0000-00002A4A0000}"/>
    <cellStyle name="Normal 41 13 7 5 3" xfId="26869" xr:uid="{00000000-0005-0000-0000-00002B4A0000}"/>
    <cellStyle name="Normal 41 13 7 5 3 2" xfId="48483" xr:uid="{00000000-0005-0000-0000-00002C4A0000}"/>
    <cellStyle name="Normal 41 13 7 5 4" xfId="20902" xr:uid="{00000000-0005-0000-0000-00002D4A0000}"/>
    <cellStyle name="Normal 41 13 7 5 4 2" xfId="42544" xr:uid="{00000000-0005-0000-0000-00002E4A0000}"/>
    <cellStyle name="Normal 41 13 7 5 5" xfId="36535" xr:uid="{00000000-0005-0000-0000-00002F4A0000}"/>
    <cellStyle name="Normal 41 13 7 6" xfId="15912" xr:uid="{00000000-0005-0000-0000-0000304A0000}"/>
    <cellStyle name="Normal 41 13 7 6 2" xfId="27883" xr:uid="{00000000-0005-0000-0000-0000314A0000}"/>
    <cellStyle name="Normal 41 13 7 6 2 2" xfId="49489" xr:uid="{00000000-0005-0000-0000-0000324A0000}"/>
    <cellStyle name="Normal 41 13 7 6 3" xfId="21916" xr:uid="{00000000-0005-0000-0000-0000334A0000}"/>
    <cellStyle name="Normal 41 13 7 6 3 2" xfId="43553" xr:uid="{00000000-0005-0000-0000-0000344A0000}"/>
    <cellStyle name="Normal 41 13 7 6 4" xfId="37566" xr:uid="{00000000-0005-0000-0000-0000354A0000}"/>
    <cellStyle name="Normal 41 13 7 7" xfId="24898" xr:uid="{00000000-0005-0000-0000-0000364A0000}"/>
    <cellStyle name="Normal 41 13 7 7 2" xfId="46518" xr:uid="{00000000-0005-0000-0000-0000374A0000}"/>
    <cellStyle name="Normal 41 13 7 8" xfId="18931" xr:uid="{00000000-0005-0000-0000-0000384A0000}"/>
    <cellStyle name="Normal 41 13 7 8 2" xfId="40573" xr:uid="{00000000-0005-0000-0000-0000394A0000}"/>
    <cellStyle name="Normal 41 13 7 9" xfId="31972"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1" xr:uid="{00000000-0005-0000-0000-00003E4A0000}"/>
    <cellStyle name="Normal 41 13 8 2 2 2 2" xfId="50547" xr:uid="{00000000-0005-0000-0000-00003F4A0000}"/>
    <cellStyle name="Normal 41 13 8 2 2 3" xfId="22974" xr:uid="{00000000-0005-0000-0000-0000404A0000}"/>
    <cellStyle name="Normal 41 13 8 2 2 3 2" xfId="44611" xr:uid="{00000000-0005-0000-0000-0000414A0000}"/>
    <cellStyle name="Normal 41 13 8 2 2 4" xfId="38627" xr:uid="{00000000-0005-0000-0000-0000424A0000}"/>
    <cellStyle name="Normal 41 13 8 2 3" xfId="25959" xr:uid="{00000000-0005-0000-0000-0000434A0000}"/>
    <cellStyle name="Normal 41 13 8 2 3 2" xfId="47573" xr:uid="{00000000-0005-0000-0000-0000444A0000}"/>
    <cellStyle name="Normal 41 13 8 2 4" xfId="19992" xr:uid="{00000000-0005-0000-0000-0000454A0000}"/>
    <cellStyle name="Normal 41 13 8 2 4 2" xfId="41634" xr:uid="{00000000-0005-0000-0000-0000464A0000}"/>
    <cellStyle name="Normal 41 13 8 2 5" xfId="35624" xr:uid="{00000000-0005-0000-0000-0000474A0000}"/>
    <cellStyle name="Normal 41 13 8 3" xfId="14862" xr:uid="{00000000-0005-0000-0000-0000484A0000}"/>
    <cellStyle name="Normal 41 13 8 3 2" xfId="17947" xr:uid="{00000000-0005-0000-0000-0000494A0000}"/>
    <cellStyle name="Normal 41 13 8 3 2 2" xfId="29913" xr:uid="{00000000-0005-0000-0000-00004A4A0000}"/>
    <cellStyle name="Normal 41 13 8 3 2 2 2" xfId="51519" xr:uid="{00000000-0005-0000-0000-00004B4A0000}"/>
    <cellStyle name="Normal 41 13 8 3 2 3" xfId="23946" xr:uid="{00000000-0005-0000-0000-00004C4A0000}"/>
    <cellStyle name="Normal 41 13 8 3 2 3 2" xfId="45583" xr:uid="{00000000-0005-0000-0000-00004D4A0000}"/>
    <cellStyle name="Normal 41 13 8 3 2 4" xfId="39601" xr:uid="{00000000-0005-0000-0000-00004E4A0000}"/>
    <cellStyle name="Normal 41 13 8 3 3" xfId="26931" xr:uid="{00000000-0005-0000-0000-00004F4A0000}"/>
    <cellStyle name="Normal 41 13 8 3 3 2" xfId="48545" xr:uid="{00000000-0005-0000-0000-0000504A0000}"/>
    <cellStyle name="Normal 41 13 8 3 4" xfId="20964" xr:uid="{00000000-0005-0000-0000-0000514A0000}"/>
    <cellStyle name="Normal 41 13 8 3 4 2" xfId="42606" xr:uid="{00000000-0005-0000-0000-0000524A0000}"/>
    <cellStyle name="Normal 41 13 8 3 5" xfId="36598" xr:uid="{00000000-0005-0000-0000-0000534A0000}"/>
    <cellStyle name="Normal 41 13 8 4" xfId="15996" xr:uid="{00000000-0005-0000-0000-0000544A0000}"/>
    <cellStyle name="Normal 41 13 8 4 2" xfId="27965" xr:uid="{00000000-0005-0000-0000-0000554A0000}"/>
    <cellStyle name="Normal 41 13 8 4 2 2" xfId="49571" xr:uid="{00000000-0005-0000-0000-0000564A0000}"/>
    <cellStyle name="Normal 41 13 8 4 3" xfId="21998" xr:uid="{00000000-0005-0000-0000-0000574A0000}"/>
    <cellStyle name="Normal 41 13 8 4 3 2" xfId="43635" xr:uid="{00000000-0005-0000-0000-0000584A0000}"/>
    <cellStyle name="Normal 41 13 8 4 4" xfId="37650" xr:uid="{00000000-0005-0000-0000-0000594A0000}"/>
    <cellStyle name="Normal 41 13 8 5" xfId="24983" xr:uid="{00000000-0005-0000-0000-00005A4A0000}"/>
    <cellStyle name="Normal 41 13 8 5 2" xfId="46600" xr:uid="{00000000-0005-0000-0000-00005B4A0000}"/>
    <cellStyle name="Normal 41 13 8 6" xfId="19016" xr:uid="{00000000-0005-0000-0000-00005C4A0000}"/>
    <cellStyle name="Normal 41 13 8 6 2" xfId="40658" xr:uid="{00000000-0005-0000-0000-00005D4A0000}"/>
    <cellStyle name="Normal 41 13 8 7" xfId="34644"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1" xr:uid="{00000000-0005-0000-0000-0000624A0000}"/>
    <cellStyle name="Normal 41 13 9 2 2 2 2" xfId="50867" xr:uid="{00000000-0005-0000-0000-0000634A0000}"/>
    <cellStyle name="Normal 41 13 9 2 2 3" xfId="23294" xr:uid="{00000000-0005-0000-0000-0000644A0000}"/>
    <cellStyle name="Normal 41 13 9 2 2 3 2" xfId="44931" xr:uid="{00000000-0005-0000-0000-0000654A0000}"/>
    <cellStyle name="Normal 41 13 9 2 2 4" xfId="38947" xr:uid="{00000000-0005-0000-0000-0000664A0000}"/>
    <cellStyle name="Normal 41 13 9 2 3" xfId="26279" xr:uid="{00000000-0005-0000-0000-0000674A0000}"/>
    <cellStyle name="Normal 41 13 9 2 3 2" xfId="47893" xr:uid="{00000000-0005-0000-0000-0000684A0000}"/>
    <cellStyle name="Normal 41 13 9 2 4" xfId="20312" xr:uid="{00000000-0005-0000-0000-0000694A0000}"/>
    <cellStyle name="Normal 41 13 9 2 4 2" xfId="41954" xr:uid="{00000000-0005-0000-0000-00006A4A0000}"/>
    <cellStyle name="Normal 41 13 9 2 5" xfId="35944" xr:uid="{00000000-0005-0000-0000-00006B4A0000}"/>
    <cellStyle name="Normal 41 13 9 3" xfId="15182" xr:uid="{00000000-0005-0000-0000-00006C4A0000}"/>
    <cellStyle name="Normal 41 13 9 3 2" xfId="18267" xr:uid="{00000000-0005-0000-0000-00006D4A0000}"/>
    <cellStyle name="Normal 41 13 9 3 2 2" xfId="30233" xr:uid="{00000000-0005-0000-0000-00006E4A0000}"/>
    <cellStyle name="Normal 41 13 9 3 2 2 2" xfId="51839" xr:uid="{00000000-0005-0000-0000-00006F4A0000}"/>
    <cellStyle name="Normal 41 13 9 3 2 3" xfId="24266" xr:uid="{00000000-0005-0000-0000-0000704A0000}"/>
    <cellStyle name="Normal 41 13 9 3 2 3 2" xfId="45903" xr:uid="{00000000-0005-0000-0000-0000714A0000}"/>
    <cellStyle name="Normal 41 13 9 3 2 4" xfId="39921" xr:uid="{00000000-0005-0000-0000-0000724A0000}"/>
    <cellStyle name="Normal 41 13 9 3 3" xfId="27251" xr:uid="{00000000-0005-0000-0000-0000734A0000}"/>
    <cellStyle name="Normal 41 13 9 3 3 2" xfId="48865" xr:uid="{00000000-0005-0000-0000-0000744A0000}"/>
    <cellStyle name="Normal 41 13 9 3 4" xfId="21284" xr:uid="{00000000-0005-0000-0000-0000754A0000}"/>
    <cellStyle name="Normal 41 13 9 3 4 2" xfId="42926" xr:uid="{00000000-0005-0000-0000-0000764A0000}"/>
    <cellStyle name="Normal 41 13 9 3 5" xfId="36918" xr:uid="{00000000-0005-0000-0000-0000774A0000}"/>
    <cellStyle name="Normal 41 13 9 4" xfId="16316" xr:uid="{00000000-0005-0000-0000-0000784A0000}"/>
    <cellStyle name="Normal 41 13 9 4 2" xfId="28285" xr:uid="{00000000-0005-0000-0000-0000794A0000}"/>
    <cellStyle name="Normal 41 13 9 4 2 2" xfId="49891" xr:uid="{00000000-0005-0000-0000-00007A4A0000}"/>
    <cellStyle name="Normal 41 13 9 4 3" xfId="22318" xr:uid="{00000000-0005-0000-0000-00007B4A0000}"/>
    <cellStyle name="Normal 41 13 9 4 3 2" xfId="43955" xr:uid="{00000000-0005-0000-0000-00007C4A0000}"/>
    <cellStyle name="Normal 41 13 9 4 4" xfId="37970" xr:uid="{00000000-0005-0000-0000-00007D4A0000}"/>
    <cellStyle name="Normal 41 13 9 5" xfId="25303" xr:uid="{00000000-0005-0000-0000-00007E4A0000}"/>
    <cellStyle name="Normal 41 13 9 5 2" xfId="46920" xr:uid="{00000000-0005-0000-0000-00007F4A0000}"/>
    <cellStyle name="Normal 41 13 9 6" xfId="19336" xr:uid="{00000000-0005-0000-0000-0000804A0000}"/>
    <cellStyle name="Normal 41 13 9 6 2" xfId="40978" xr:uid="{00000000-0005-0000-0000-0000814A0000}"/>
    <cellStyle name="Normal 41 13 9 7" xfId="34964"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2" xr:uid="{00000000-0005-0000-0000-0000864A0000}"/>
    <cellStyle name="Normal 41 14 10 2 2 2" xfId="50228" xr:uid="{00000000-0005-0000-0000-0000874A0000}"/>
    <cellStyle name="Normal 41 14 10 2 3" xfId="22655" xr:uid="{00000000-0005-0000-0000-0000884A0000}"/>
    <cellStyle name="Normal 41 14 10 2 3 2" xfId="44292" xr:uid="{00000000-0005-0000-0000-0000894A0000}"/>
    <cellStyle name="Normal 41 14 10 2 4" xfId="38307" xr:uid="{00000000-0005-0000-0000-00008A4A0000}"/>
    <cellStyle name="Normal 41 14 10 3" xfId="25640" xr:uid="{00000000-0005-0000-0000-00008B4A0000}"/>
    <cellStyle name="Normal 41 14 10 3 2" xfId="47254" xr:uid="{00000000-0005-0000-0000-00008C4A0000}"/>
    <cellStyle name="Normal 41 14 10 4" xfId="19673" xr:uid="{00000000-0005-0000-0000-00008D4A0000}"/>
    <cellStyle name="Normal 41 14 10 4 2" xfId="41315" xr:uid="{00000000-0005-0000-0000-00008E4A0000}"/>
    <cellStyle name="Normal 41 14 10 5" xfId="35303" xr:uid="{00000000-0005-0000-0000-00008F4A0000}"/>
    <cellStyle name="Normal 41 14 11" xfId="14542" xr:uid="{00000000-0005-0000-0000-0000904A0000}"/>
    <cellStyle name="Normal 41 14 11 2" xfId="17627" xr:uid="{00000000-0005-0000-0000-0000914A0000}"/>
    <cellStyle name="Normal 41 14 11 2 2" xfId="29594" xr:uid="{00000000-0005-0000-0000-0000924A0000}"/>
    <cellStyle name="Normal 41 14 11 2 2 2" xfId="51200" xr:uid="{00000000-0005-0000-0000-0000934A0000}"/>
    <cellStyle name="Normal 41 14 11 2 3" xfId="23627" xr:uid="{00000000-0005-0000-0000-0000944A0000}"/>
    <cellStyle name="Normal 41 14 11 2 3 2" xfId="45264" xr:uid="{00000000-0005-0000-0000-0000954A0000}"/>
    <cellStyle name="Normal 41 14 11 2 4" xfId="39281" xr:uid="{00000000-0005-0000-0000-0000964A0000}"/>
    <cellStyle name="Normal 41 14 11 3" xfId="26612" xr:uid="{00000000-0005-0000-0000-0000974A0000}"/>
    <cellStyle name="Normal 41 14 11 3 2" xfId="48226" xr:uid="{00000000-0005-0000-0000-0000984A0000}"/>
    <cellStyle name="Normal 41 14 11 4" xfId="20645" xr:uid="{00000000-0005-0000-0000-0000994A0000}"/>
    <cellStyle name="Normal 41 14 11 4 2" xfId="42287" xr:uid="{00000000-0005-0000-0000-00009A4A0000}"/>
    <cellStyle name="Normal 41 14 11 5" xfId="36278" xr:uid="{00000000-0005-0000-0000-00009B4A0000}"/>
    <cellStyle name="Normal 41 14 12" xfId="15655" xr:uid="{00000000-0005-0000-0000-00009C4A0000}"/>
    <cellStyle name="Normal 41 14 12 2" xfId="27626" xr:uid="{00000000-0005-0000-0000-00009D4A0000}"/>
    <cellStyle name="Normal 41 14 12 2 2" xfId="49232" xr:uid="{00000000-0005-0000-0000-00009E4A0000}"/>
    <cellStyle name="Normal 41 14 12 3" xfId="21659" xr:uid="{00000000-0005-0000-0000-00009F4A0000}"/>
    <cellStyle name="Normal 41 14 12 3 2" xfId="43296" xr:uid="{00000000-0005-0000-0000-0000A04A0000}"/>
    <cellStyle name="Normal 41 14 12 4" xfId="37309" xr:uid="{00000000-0005-0000-0000-0000A14A0000}"/>
    <cellStyle name="Normal 41 14 13" xfId="24641" xr:uid="{00000000-0005-0000-0000-0000A24A0000}"/>
    <cellStyle name="Normal 41 14 13 2" xfId="46261" xr:uid="{00000000-0005-0000-0000-0000A34A0000}"/>
    <cellStyle name="Normal 41 14 14" xfId="18674" xr:uid="{00000000-0005-0000-0000-0000A44A0000}"/>
    <cellStyle name="Normal 41 14 14 2" xfId="40316" xr:uid="{00000000-0005-0000-0000-0000A54A0000}"/>
    <cellStyle name="Normal 41 14 15" xfId="31239"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1" xr:uid="{00000000-0005-0000-0000-0000AB4A0000}"/>
    <cellStyle name="Normal 41 14 2 2 2 2 2 2" xfId="50637" xr:uid="{00000000-0005-0000-0000-0000AC4A0000}"/>
    <cellStyle name="Normal 41 14 2 2 2 2 3" xfId="23064" xr:uid="{00000000-0005-0000-0000-0000AD4A0000}"/>
    <cellStyle name="Normal 41 14 2 2 2 2 3 2" xfId="44701" xr:uid="{00000000-0005-0000-0000-0000AE4A0000}"/>
    <cellStyle name="Normal 41 14 2 2 2 2 4" xfId="38717" xr:uid="{00000000-0005-0000-0000-0000AF4A0000}"/>
    <cellStyle name="Normal 41 14 2 2 2 3" xfId="26049" xr:uid="{00000000-0005-0000-0000-0000B04A0000}"/>
    <cellStyle name="Normal 41 14 2 2 2 3 2" xfId="47663" xr:uid="{00000000-0005-0000-0000-0000B14A0000}"/>
    <cellStyle name="Normal 41 14 2 2 2 4" xfId="20082" xr:uid="{00000000-0005-0000-0000-0000B24A0000}"/>
    <cellStyle name="Normal 41 14 2 2 2 4 2" xfId="41724" xr:uid="{00000000-0005-0000-0000-0000B34A0000}"/>
    <cellStyle name="Normal 41 14 2 2 2 5" xfId="35714" xr:uid="{00000000-0005-0000-0000-0000B44A0000}"/>
    <cellStyle name="Normal 41 14 2 2 3" xfId="14952" xr:uid="{00000000-0005-0000-0000-0000B54A0000}"/>
    <cellStyle name="Normal 41 14 2 2 3 2" xfId="18037" xr:uid="{00000000-0005-0000-0000-0000B64A0000}"/>
    <cellStyle name="Normal 41 14 2 2 3 2 2" xfId="30003" xr:uid="{00000000-0005-0000-0000-0000B74A0000}"/>
    <cellStyle name="Normal 41 14 2 2 3 2 2 2" xfId="51609" xr:uid="{00000000-0005-0000-0000-0000B84A0000}"/>
    <cellStyle name="Normal 41 14 2 2 3 2 3" xfId="24036" xr:uid="{00000000-0005-0000-0000-0000B94A0000}"/>
    <cellStyle name="Normal 41 14 2 2 3 2 3 2" xfId="45673" xr:uid="{00000000-0005-0000-0000-0000BA4A0000}"/>
    <cellStyle name="Normal 41 14 2 2 3 2 4" xfId="39691" xr:uid="{00000000-0005-0000-0000-0000BB4A0000}"/>
    <cellStyle name="Normal 41 14 2 2 3 3" xfId="27021" xr:uid="{00000000-0005-0000-0000-0000BC4A0000}"/>
    <cellStyle name="Normal 41 14 2 2 3 3 2" xfId="48635" xr:uid="{00000000-0005-0000-0000-0000BD4A0000}"/>
    <cellStyle name="Normal 41 14 2 2 3 4" xfId="21054" xr:uid="{00000000-0005-0000-0000-0000BE4A0000}"/>
    <cellStyle name="Normal 41 14 2 2 3 4 2" xfId="42696" xr:uid="{00000000-0005-0000-0000-0000BF4A0000}"/>
    <cellStyle name="Normal 41 14 2 2 3 5" xfId="36688" xr:uid="{00000000-0005-0000-0000-0000C04A0000}"/>
    <cellStyle name="Normal 41 14 2 2 4" xfId="16086" xr:uid="{00000000-0005-0000-0000-0000C14A0000}"/>
    <cellStyle name="Normal 41 14 2 2 4 2" xfId="28055" xr:uid="{00000000-0005-0000-0000-0000C24A0000}"/>
    <cellStyle name="Normal 41 14 2 2 4 2 2" xfId="49661" xr:uid="{00000000-0005-0000-0000-0000C34A0000}"/>
    <cellStyle name="Normal 41 14 2 2 4 3" xfId="22088" xr:uid="{00000000-0005-0000-0000-0000C44A0000}"/>
    <cellStyle name="Normal 41 14 2 2 4 3 2" xfId="43725" xr:uid="{00000000-0005-0000-0000-0000C54A0000}"/>
    <cellStyle name="Normal 41 14 2 2 4 4" xfId="37740" xr:uid="{00000000-0005-0000-0000-0000C64A0000}"/>
    <cellStyle name="Normal 41 14 2 2 5" xfId="25073" xr:uid="{00000000-0005-0000-0000-0000C74A0000}"/>
    <cellStyle name="Normal 41 14 2 2 5 2" xfId="46690" xr:uid="{00000000-0005-0000-0000-0000C84A0000}"/>
    <cellStyle name="Normal 41 14 2 2 6" xfId="19106" xr:uid="{00000000-0005-0000-0000-0000C94A0000}"/>
    <cellStyle name="Normal 41 14 2 2 6 2" xfId="40748" xr:uid="{00000000-0005-0000-0000-0000CA4A0000}"/>
    <cellStyle name="Normal 41 14 2 2 7" xfId="34734"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1" xr:uid="{00000000-0005-0000-0000-0000CF4A0000}"/>
    <cellStyle name="Normal 41 14 2 3 2 2 2 2" xfId="50957" xr:uid="{00000000-0005-0000-0000-0000D04A0000}"/>
    <cellStyle name="Normal 41 14 2 3 2 2 3" xfId="23384" xr:uid="{00000000-0005-0000-0000-0000D14A0000}"/>
    <cellStyle name="Normal 41 14 2 3 2 2 3 2" xfId="45021" xr:uid="{00000000-0005-0000-0000-0000D24A0000}"/>
    <cellStyle name="Normal 41 14 2 3 2 2 4" xfId="39037" xr:uid="{00000000-0005-0000-0000-0000D34A0000}"/>
    <cellStyle name="Normal 41 14 2 3 2 3" xfId="26369" xr:uid="{00000000-0005-0000-0000-0000D44A0000}"/>
    <cellStyle name="Normal 41 14 2 3 2 3 2" xfId="47983" xr:uid="{00000000-0005-0000-0000-0000D54A0000}"/>
    <cellStyle name="Normal 41 14 2 3 2 4" xfId="20402" xr:uid="{00000000-0005-0000-0000-0000D64A0000}"/>
    <cellStyle name="Normal 41 14 2 3 2 4 2" xfId="42044" xr:uid="{00000000-0005-0000-0000-0000D74A0000}"/>
    <cellStyle name="Normal 41 14 2 3 2 5" xfId="36034" xr:uid="{00000000-0005-0000-0000-0000D84A0000}"/>
    <cellStyle name="Normal 41 14 2 3 3" xfId="15272" xr:uid="{00000000-0005-0000-0000-0000D94A0000}"/>
    <cellStyle name="Normal 41 14 2 3 3 2" xfId="18357" xr:uid="{00000000-0005-0000-0000-0000DA4A0000}"/>
    <cellStyle name="Normal 41 14 2 3 3 2 2" xfId="30323" xr:uid="{00000000-0005-0000-0000-0000DB4A0000}"/>
    <cellStyle name="Normal 41 14 2 3 3 2 2 2" xfId="51929" xr:uid="{00000000-0005-0000-0000-0000DC4A0000}"/>
    <cellStyle name="Normal 41 14 2 3 3 2 3" xfId="24356" xr:uid="{00000000-0005-0000-0000-0000DD4A0000}"/>
    <cellStyle name="Normal 41 14 2 3 3 2 3 2" xfId="45993" xr:uid="{00000000-0005-0000-0000-0000DE4A0000}"/>
    <cellStyle name="Normal 41 14 2 3 3 2 4" xfId="40011" xr:uid="{00000000-0005-0000-0000-0000DF4A0000}"/>
    <cellStyle name="Normal 41 14 2 3 3 3" xfId="27341" xr:uid="{00000000-0005-0000-0000-0000E04A0000}"/>
    <cellStyle name="Normal 41 14 2 3 3 3 2" xfId="48955" xr:uid="{00000000-0005-0000-0000-0000E14A0000}"/>
    <cellStyle name="Normal 41 14 2 3 3 4" xfId="21374" xr:uid="{00000000-0005-0000-0000-0000E24A0000}"/>
    <cellStyle name="Normal 41 14 2 3 3 4 2" xfId="43016" xr:uid="{00000000-0005-0000-0000-0000E34A0000}"/>
    <cellStyle name="Normal 41 14 2 3 3 5" xfId="37008" xr:uid="{00000000-0005-0000-0000-0000E44A0000}"/>
    <cellStyle name="Normal 41 14 2 3 4" xfId="16406" xr:uid="{00000000-0005-0000-0000-0000E54A0000}"/>
    <cellStyle name="Normal 41 14 2 3 4 2" xfId="28375" xr:uid="{00000000-0005-0000-0000-0000E64A0000}"/>
    <cellStyle name="Normal 41 14 2 3 4 2 2" xfId="49981" xr:uid="{00000000-0005-0000-0000-0000E74A0000}"/>
    <cellStyle name="Normal 41 14 2 3 4 3" xfId="22408" xr:uid="{00000000-0005-0000-0000-0000E84A0000}"/>
    <cellStyle name="Normal 41 14 2 3 4 3 2" xfId="44045" xr:uid="{00000000-0005-0000-0000-0000E94A0000}"/>
    <cellStyle name="Normal 41 14 2 3 4 4" xfId="38060" xr:uid="{00000000-0005-0000-0000-0000EA4A0000}"/>
    <cellStyle name="Normal 41 14 2 3 5" xfId="25393" xr:uid="{00000000-0005-0000-0000-0000EB4A0000}"/>
    <cellStyle name="Normal 41 14 2 3 5 2" xfId="47010" xr:uid="{00000000-0005-0000-0000-0000EC4A0000}"/>
    <cellStyle name="Normal 41 14 2 3 6" xfId="19426" xr:uid="{00000000-0005-0000-0000-0000ED4A0000}"/>
    <cellStyle name="Normal 41 14 2 3 6 2" xfId="41068" xr:uid="{00000000-0005-0000-0000-0000EE4A0000}"/>
    <cellStyle name="Normal 41 14 2 3 7" xfId="35054" xr:uid="{00000000-0005-0000-0000-0000EF4A0000}"/>
    <cellStyle name="Normal 41 14 2 4" xfId="13657" xr:uid="{00000000-0005-0000-0000-0000F04A0000}"/>
    <cellStyle name="Normal 41 14 2 4 2" xfId="16743" xr:uid="{00000000-0005-0000-0000-0000F14A0000}"/>
    <cellStyle name="Normal 41 14 2 4 2 2" xfId="28711" xr:uid="{00000000-0005-0000-0000-0000F24A0000}"/>
    <cellStyle name="Normal 41 14 2 4 2 2 2" xfId="50317" xr:uid="{00000000-0005-0000-0000-0000F34A0000}"/>
    <cellStyle name="Normal 41 14 2 4 2 3" xfId="22744" xr:uid="{00000000-0005-0000-0000-0000F44A0000}"/>
    <cellStyle name="Normal 41 14 2 4 2 3 2" xfId="44381" xr:uid="{00000000-0005-0000-0000-0000F54A0000}"/>
    <cellStyle name="Normal 41 14 2 4 2 4" xfId="38397" xr:uid="{00000000-0005-0000-0000-0000F64A0000}"/>
    <cellStyle name="Normal 41 14 2 4 3" xfId="25729" xr:uid="{00000000-0005-0000-0000-0000F74A0000}"/>
    <cellStyle name="Normal 41 14 2 4 3 2" xfId="47343" xr:uid="{00000000-0005-0000-0000-0000F84A0000}"/>
    <cellStyle name="Normal 41 14 2 4 4" xfId="19762" xr:uid="{00000000-0005-0000-0000-0000F94A0000}"/>
    <cellStyle name="Normal 41 14 2 4 4 2" xfId="41404" xr:uid="{00000000-0005-0000-0000-0000FA4A0000}"/>
    <cellStyle name="Normal 41 14 2 4 5" xfId="35393" xr:uid="{00000000-0005-0000-0000-0000FB4A0000}"/>
    <cellStyle name="Normal 41 14 2 5" xfId="14631" xr:uid="{00000000-0005-0000-0000-0000FC4A0000}"/>
    <cellStyle name="Normal 41 14 2 5 2" xfId="17716" xr:uid="{00000000-0005-0000-0000-0000FD4A0000}"/>
    <cellStyle name="Normal 41 14 2 5 2 2" xfId="29683" xr:uid="{00000000-0005-0000-0000-0000FE4A0000}"/>
    <cellStyle name="Normal 41 14 2 5 2 2 2" xfId="51289" xr:uid="{00000000-0005-0000-0000-0000FF4A0000}"/>
    <cellStyle name="Normal 41 14 2 5 2 3" xfId="23716" xr:uid="{00000000-0005-0000-0000-0000004B0000}"/>
    <cellStyle name="Normal 41 14 2 5 2 3 2" xfId="45353" xr:uid="{00000000-0005-0000-0000-0000014B0000}"/>
    <cellStyle name="Normal 41 14 2 5 2 4" xfId="39370" xr:uid="{00000000-0005-0000-0000-0000024B0000}"/>
    <cellStyle name="Normal 41 14 2 5 3" xfId="26701" xr:uid="{00000000-0005-0000-0000-0000034B0000}"/>
    <cellStyle name="Normal 41 14 2 5 3 2" xfId="48315" xr:uid="{00000000-0005-0000-0000-0000044B0000}"/>
    <cellStyle name="Normal 41 14 2 5 4" xfId="20734" xr:uid="{00000000-0005-0000-0000-0000054B0000}"/>
    <cellStyle name="Normal 41 14 2 5 4 2" xfId="42376" xr:uid="{00000000-0005-0000-0000-0000064B0000}"/>
    <cellStyle name="Normal 41 14 2 5 5" xfId="36367" xr:uid="{00000000-0005-0000-0000-0000074B0000}"/>
    <cellStyle name="Normal 41 14 2 6" xfId="15744" xr:uid="{00000000-0005-0000-0000-0000084B0000}"/>
    <cellStyle name="Normal 41 14 2 6 2" xfId="27715" xr:uid="{00000000-0005-0000-0000-0000094B0000}"/>
    <cellStyle name="Normal 41 14 2 6 2 2" xfId="49321" xr:uid="{00000000-0005-0000-0000-00000A4B0000}"/>
    <cellStyle name="Normal 41 14 2 6 3" xfId="21748" xr:uid="{00000000-0005-0000-0000-00000B4B0000}"/>
    <cellStyle name="Normal 41 14 2 6 3 2" xfId="43385" xr:uid="{00000000-0005-0000-0000-00000C4B0000}"/>
    <cellStyle name="Normal 41 14 2 6 4" xfId="37398" xr:uid="{00000000-0005-0000-0000-00000D4B0000}"/>
    <cellStyle name="Normal 41 14 2 7" xfId="24730" xr:uid="{00000000-0005-0000-0000-00000E4B0000}"/>
    <cellStyle name="Normal 41 14 2 7 2" xfId="46350" xr:uid="{00000000-0005-0000-0000-00000F4B0000}"/>
    <cellStyle name="Normal 41 14 2 8" xfId="18763" xr:uid="{00000000-0005-0000-0000-0000104B0000}"/>
    <cellStyle name="Normal 41 14 2 8 2" xfId="40405" xr:uid="{00000000-0005-0000-0000-0000114B0000}"/>
    <cellStyle name="Normal 41 14 2 9" xfId="31576"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7" xr:uid="{00000000-0005-0000-0000-0000174B0000}"/>
    <cellStyle name="Normal 41 14 3 2 2 2 2 2" xfId="50593" xr:uid="{00000000-0005-0000-0000-0000184B0000}"/>
    <cellStyle name="Normal 41 14 3 2 2 2 3" xfId="23020" xr:uid="{00000000-0005-0000-0000-0000194B0000}"/>
    <cellStyle name="Normal 41 14 3 2 2 2 3 2" xfId="44657" xr:uid="{00000000-0005-0000-0000-00001A4B0000}"/>
    <cellStyle name="Normal 41 14 3 2 2 2 4" xfId="38673" xr:uid="{00000000-0005-0000-0000-00001B4B0000}"/>
    <cellStyle name="Normal 41 14 3 2 2 3" xfId="26005" xr:uid="{00000000-0005-0000-0000-00001C4B0000}"/>
    <cellStyle name="Normal 41 14 3 2 2 3 2" xfId="47619" xr:uid="{00000000-0005-0000-0000-00001D4B0000}"/>
    <cellStyle name="Normal 41 14 3 2 2 4" xfId="20038" xr:uid="{00000000-0005-0000-0000-00001E4B0000}"/>
    <cellStyle name="Normal 41 14 3 2 2 4 2" xfId="41680" xr:uid="{00000000-0005-0000-0000-00001F4B0000}"/>
    <cellStyle name="Normal 41 14 3 2 2 5" xfId="35670" xr:uid="{00000000-0005-0000-0000-0000204B0000}"/>
    <cellStyle name="Normal 41 14 3 2 3" xfId="14908" xr:uid="{00000000-0005-0000-0000-0000214B0000}"/>
    <cellStyle name="Normal 41 14 3 2 3 2" xfId="17993" xr:uid="{00000000-0005-0000-0000-0000224B0000}"/>
    <cellStyle name="Normal 41 14 3 2 3 2 2" xfId="29959" xr:uid="{00000000-0005-0000-0000-0000234B0000}"/>
    <cellStyle name="Normal 41 14 3 2 3 2 2 2" xfId="51565" xr:uid="{00000000-0005-0000-0000-0000244B0000}"/>
    <cellStyle name="Normal 41 14 3 2 3 2 3" xfId="23992" xr:uid="{00000000-0005-0000-0000-0000254B0000}"/>
    <cellStyle name="Normal 41 14 3 2 3 2 3 2" xfId="45629" xr:uid="{00000000-0005-0000-0000-0000264B0000}"/>
    <cellStyle name="Normal 41 14 3 2 3 2 4" xfId="39647" xr:uid="{00000000-0005-0000-0000-0000274B0000}"/>
    <cellStyle name="Normal 41 14 3 2 3 3" xfId="26977" xr:uid="{00000000-0005-0000-0000-0000284B0000}"/>
    <cellStyle name="Normal 41 14 3 2 3 3 2" xfId="48591" xr:uid="{00000000-0005-0000-0000-0000294B0000}"/>
    <cellStyle name="Normal 41 14 3 2 3 4" xfId="21010" xr:uid="{00000000-0005-0000-0000-00002A4B0000}"/>
    <cellStyle name="Normal 41 14 3 2 3 4 2" xfId="42652" xr:uid="{00000000-0005-0000-0000-00002B4B0000}"/>
    <cellStyle name="Normal 41 14 3 2 3 5" xfId="36644" xr:uid="{00000000-0005-0000-0000-00002C4B0000}"/>
    <cellStyle name="Normal 41 14 3 2 4" xfId="16042" xr:uid="{00000000-0005-0000-0000-00002D4B0000}"/>
    <cellStyle name="Normal 41 14 3 2 4 2" xfId="28011" xr:uid="{00000000-0005-0000-0000-00002E4B0000}"/>
    <cellStyle name="Normal 41 14 3 2 4 2 2" xfId="49617" xr:uid="{00000000-0005-0000-0000-00002F4B0000}"/>
    <cellStyle name="Normal 41 14 3 2 4 3" xfId="22044" xr:uid="{00000000-0005-0000-0000-0000304B0000}"/>
    <cellStyle name="Normal 41 14 3 2 4 3 2" xfId="43681" xr:uid="{00000000-0005-0000-0000-0000314B0000}"/>
    <cellStyle name="Normal 41 14 3 2 4 4" xfId="37696" xr:uid="{00000000-0005-0000-0000-0000324B0000}"/>
    <cellStyle name="Normal 41 14 3 2 5" xfId="25029" xr:uid="{00000000-0005-0000-0000-0000334B0000}"/>
    <cellStyle name="Normal 41 14 3 2 5 2" xfId="46646" xr:uid="{00000000-0005-0000-0000-0000344B0000}"/>
    <cellStyle name="Normal 41 14 3 2 6" xfId="19062" xr:uid="{00000000-0005-0000-0000-0000354B0000}"/>
    <cellStyle name="Normal 41 14 3 2 6 2" xfId="40704" xr:uid="{00000000-0005-0000-0000-0000364B0000}"/>
    <cellStyle name="Normal 41 14 3 2 7" xfId="34690"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7" xr:uid="{00000000-0005-0000-0000-00003B4B0000}"/>
    <cellStyle name="Normal 41 14 3 3 2 2 2 2" xfId="50913" xr:uid="{00000000-0005-0000-0000-00003C4B0000}"/>
    <cellStyle name="Normal 41 14 3 3 2 2 3" xfId="23340" xr:uid="{00000000-0005-0000-0000-00003D4B0000}"/>
    <cellStyle name="Normal 41 14 3 3 2 2 3 2" xfId="44977" xr:uid="{00000000-0005-0000-0000-00003E4B0000}"/>
    <cellStyle name="Normal 41 14 3 3 2 2 4" xfId="38993" xr:uid="{00000000-0005-0000-0000-00003F4B0000}"/>
    <cellStyle name="Normal 41 14 3 3 2 3" xfId="26325" xr:uid="{00000000-0005-0000-0000-0000404B0000}"/>
    <cellStyle name="Normal 41 14 3 3 2 3 2" xfId="47939" xr:uid="{00000000-0005-0000-0000-0000414B0000}"/>
    <cellStyle name="Normal 41 14 3 3 2 4" xfId="20358" xr:uid="{00000000-0005-0000-0000-0000424B0000}"/>
    <cellStyle name="Normal 41 14 3 3 2 4 2" xfId="42000" xr:uid="{00000000-0005-0000-0000-0000434B0000}"/>
    <cellStyle name="Normal 41 14 3 3 2 5" xfId="35990" xr:uid="{00000000-0005-0000-0000-0000444B0000}"/>
    <cellStyle name="Normal 41 14 3 3 3" xfId="15228" xr:uid="{00000000-0005-0000-0000-0000454B0000}"/>
    <cellStyle name="Normal 41 14 3 3 3 2" xfId="18313" xr:uid="{00000000-0005-0000-0000-0000464B0000}"/>
    <cellStyle name="Normal 41 14 3 3 3 2 2" xfId="30279" xr:uid="{00000000-0005-0000-0000-0000474B0000}"/>
    <cellStyle name="Normal 41 14 3 3 3 2 2 2" xfId="51885" xr:uid="{00000000-0005-0000-0000-0000484B0000}"/>
    <cellStyle name="Normal 41 14 3 3 3 2 3" xfId="24312" xr:uid="{00000000-0005-0000-0000-0000494B0000}"/>
    <cellStyle name="Normal 41 14 3 3 3 2 3 2" xfId="45949" xr:uid="{00000000-0005-0000-0000-00004A4B0000}"/>
    <cellStyle name="Normal 41 14 3 3 3 2 4" xfId="39967" xr:uid="{00000000-0005-0000-0000-00004B4B0000}"/>
    <cellStyle name="Normal 41 14 3 3 3 3" xfId="27297" xr:uid="{00000000-0005-0000-0000-00004C4B0000}"/>
    <cellStyle name="Normal 41 14 3 3 3 3 2" xfId="48911" xr:uid="{00000000-0005-0000-0000-00004D4B0000}"/>
    <cellStyle name="Normal 41 14 3 3 3 4" xfId="21330" xr:uid="{00000000-0005-0000-0000-00004E4B0000}"/>
    <cellStyle name="Normal 41 14 3 3 3 4 2" xfId="42972" xr:uid="{00000000-0005-0000-0000-00004F4B0000}"/>
    <cellStyle name="Normal 41 14 3 3 3 5" xfId="36964" xr:uid="{00000000-0005-0000-0000-0000504B0000}"/>
    <cellStyle name="Normal 41 14 3 3 4" xfId="16362" xr:uid="{00000000-0005-0000-0000-0000514B0000}"/>
    <cellStyle name="Normal 41 14 3 3 4 2" xfId="28331" xr:uid="{00000000-0005-0000-0000-0000524B0000}"/>
    <cellStyle name="Normal 41 14 3 3 4 2 2" xfId="49937" xr:uid="{00000000-0005-0000-0000-0000534B0000}"/>
    <cellStyle name="Normal 41 14 3 3 4 3" xfId="22364" xr:uid="{00000000-0005-0000-0000-0000544B0000}"/>
    <cellStyle name="Normal 41 14 3 3 4 3 2" xfId="44001" xr:uid="{00000000-0005-0000-0000-0000554B0000}"/>
    <cellStyle name="Normal 41 14 3 3 4 4" xfId="38016" xr:uid="{00000000-0005-0000-0000-0000564B0000}"/>
    <cellStyle name="Normal 41 14 3 3 5" xfId="25349" xr:uid="{00000000-0005-0000-0000-0000574B0000}"/>
    <cellStyle name="Normal 41 14 3 3 5 2" xfId="46966" xr:uid="{00000000-0005-0000-0000-0000584B0000}"/>
    <cellStyle name="Normal 41 14 3 3 6" xfId="19382" xr:uid="{00000000-0005-0000-0000-0000594B0000}"/>
    <cellStyle name="Normal 41 14 3 3 6 2" xfId="41024" xr:uid="{00000000-0005-0000-0000-00005A4B0000}"/>
    <cellStyle name="Normal 41 14 3 3 7" xfId="35010" xr:uid="{00000000-0005-0000-0000-00005B4B0000}"/>
    <cellStyle name="Normal 41 14 3 4" xfId="13613" xr:uid="{00000000-0005-0000-0000-00005C4B0000}"/>
    <cellStyle name="Normal 41 14 3 4 2" xfId="16699" xr:uid="{00000000-0005-0000-0000-00005D4B0000}"/>
    <cellStyle name="Normal 41 14 3 4 2 2" xfId="28667" xr:uid="{00000000-0005-0000-0000-00005E4B0000}"/>
    <cellStyle name="Normal 41 14 3 4 2 2 2" xfId="50273" xr:uid="{00000000-0005-0000-0000-00005F4B0000}"/>
    <cellStyle name="Normal 41 14 3 4 2 3" xfId="22700" xr:uid="{00000000-0005-0000-0000-0000604B0000}"/>
    <cellStyle name="Normal 41 14 3 4 2 3 2" xfId="44337" xr:uid="{00000000-0005-0000-0000-0000614B0000}"/>
    <cellStyle name="Normal 41 14 3 4 2 4" xfId="38353" xr:uid="{00000000-0005-0000-0000-0000624B0000}"/>
    <cellStyle name="Normal 41 14 3 4 3" xfId="25685" xr:uid="{00000000-0005-0000-0000-0000634B0000}"/>
    <cellStyle name="Normal 41 14 3 4 3 2" xfId="47299" xr:uid="{00000000-0005-0000-0000-0000644B0000}"/>
    <cellStyle name="Normal 41 14 3 4 4" xfId="19718" xr:uid="{00000000-0005-0000-0000-0000654B0000}"/>
    <cellStyle name="Normal 41 14 3 4 4 2" xfId="41360" xr:uid="{00000000-0005-0000-0000-0000664B0000}"/>
    <cellStyle name="Normal 41 14 3 4 5" xfId="35349" xr:uid="{00000000-0005-0000-0000-0000674B0000}"/>
    <cellStyle name="Normal 41 14 3 5" xfId="14587" xr:uid="{00000000-0005-0000-0000-0000684B0000}"/>
    <cellStyle name="Normal 41 14 3 5 2" xfId="17672" xr:uid="{00000000-0005-0000-0000-0000694B0000}"/>
    <cellStyle name="Normal 41 14 3 5 2 2" xfId="29639" xr:uid="{00000000-0005-0000-0000-00006A4B0000}"/>
    <cellStyle name="Normal 41 14 3 5 2 2 2" xfId="51245" xr:uid="{00000000-0005-0000-0000-00006B4B0000}"/>
    <cellStyle name="Normal 41 14 3 5 2 3" xfId="23672" xr:uid="{00000000-0005-0000-0000-00006C4B0000}"/>
    <cellStyle name="Normal 41 14 3 5 2 3 2" xfId="45309" xr:uid="{00000000-0005-0000-0000-00006D4B0000}"/>
    <cellStyle name="Normal 41 14 3 5 2 4" xfId="39326" xr:uid="{00000000-0005-0000-0000-00006E4B0000}"/>
    <cellStyle name="Normal 41 14 3 5 3" xfId="26657" xr:uid="{00000000-0005-0000-0000-00006F4B0000}"/>
    <cellStyle name="Normal 41 14 3 5 3 2" xfId="48271" xr:uid="{00000000-0005-0000-0000-0000704B0000}"/>
    <cellStyle name="Normal 41 14 3 5 4" xfId="20690" xr:uid="{00000000-0005-0000-0000-0000714B0000}"/>
    <cellStyle name="Normal 41 14 3 5 4 2" xfId="42332" xr:uid="{00000000-0005-0000-0000-0000724B0000}"/>
    <cellStyle name="Normal 41 14 3 5 5" xfId="36323" xr:uid="{00000000-0005-0000-0000-0000734B0000}"/>
    <cellStyle name="Normal 41 14 3 6" xfId="15700" xr:uid="{00000000-0005-0000-0000-0000744B0000}"/>
    <cellStyle name="Normal 41 14 3 6 2" xfId="27671" xr:uid="{00000000-0005-0000-0000-0000754B0000}"/>
    <cellStyle name="Normal 41 14 3 6 2 2" xfId="49277" xr:uid="{00000000-0005-0000-0000-0000764B0000}"/>
    <cellStyle name="Normal 41 14 3 6 3" xfId="21704" xr:uid="{00000000-0005-0000-0000-0000774B0000}"/>
    <cellStyle name="Normal 41 14 3 6 3 2" xfId="43341" xr:uid="{00000000-0005-0000-0000-0000784B0000}"/>
    <cellStyle name="Normal 41 14 3 6 4" xfId="37354" xr:uid="{00000000-0005-0000-0000-0000794B0000}"/>
    <cellStyle name="Normal 41 14 3 7" xfId="24686" xr:uid="{00000000-0005-0000-0000-00007A4B0000}"/>
    <cellStyle name="Normal 41 14 3 7 2" xfId="46306" xr:uid="{00000000-0005-0000-0000-00007B4B0000}"/>
    <cellStyle name="Normal 41 14 3 8" xfId="18719" xr:uid="{00000000-0005-0000-0000-00007C4B0000}"/>
    <cellStyle name="Normal 41 14 3 8 2" xfId="40361" xr:uid="{00000000-0005-0000-0000-00007D4B0000}"/>
    <cellStyle name="Normal 41 14 3 9" xfId="31419"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3" xr:uid="{00000000-0005-0000-0000-0000834B0000}"/>
    <cellStyle name="Normal 41 14 4 2 2 2 2 2" xfId="50679" xr:uid="{00000000-0005-0000-0000-0000844B0000}"/>
    <cellStyle name="Normal 41 14 4 2 2 2 3" xfId="23106" xr:uid="{00000000-0005-0000-0000-0000854B0000}"/>
    <cellStyle name="Normal 41 14 4 2 2 2 3 2" xfId="44743" xr:uid="{00000000-0005-0000-0000-0000864B0000}"/>
    <cellStyle name="Normal 41 14 4 2 2 2 4" xfId="38759" xr:uid="{00000000-0005-0000-0000-0000874B0000}"/>
    <cellStyle name="Normal 41 14 4 2 2 3" xfId="26091" xr:uid="{00000000-0005-0000-0000-0000884B0000}"/>
    <cellStyle name="Normal 41 14 4 2 2 3 2" xfId="47705" xr:uid="{00000000-0005-0000-0000-0000894B0000}"/>
    <cellStyle name="Normal 41 14 4 2 2 4" xfId="20124" xr:uid="{00000000-0005-0000-0000-00008A4B0000}"/>
    <cellStyle name="Normal 41 14 4 2 2 4 2" xfId="41766" xr:uid="{00000000-0005-0000-0000-00008B4B0000}"/>
    <cellStyle name="Normal 41 14 4 2 2 5" xfId="35756" xr:uid="{00000000-0005-0000-0000-00008C4B0000}"/>
    <cellStyle name="Normal 41 14 4 2 3" xfId="14994" xr:uid="{00000000-0005-0000-0000-00008D4B0000}"/>
    <cellStyle name="Normal 41 14 4 2 3 2" xfId="18079" xr:uid="{00000000-0005-0000-0000-00008E4B0000}"/>
    <cellStyle name="Normal 41 14 4 2 3 2 2" xfId="30045" xr:uid="{00000000-0005-0000-0000-00008F4B0000}"/>
    <cellStyle name="Normal 41 14 4 2 3 2 2 2" xfId="51651" xr:uid="{00000000-0005-0000-0000-0000904B0000}"/>
    <cellStyle name="Normal 41 14 4 2 3 2 3" xfId="24078" xr:uid="{00000000-0005-0000-0000-0000914B0000}"/>
    <cellStyle name="Normal 41 14 4 2 3 2 3 2" xfId="45715" xr:uid="{00000000-0005-0000-0000-0000924B0000}"/>
    <cellStyle name="Normal 41 14 4 2 3 2 4" xfId="39733" xr:uid="{00000000-0005-0000-0000-0000934B0000}"/>
    <cellStyle name="Normal 41 14 4 2 3 3" xfId="27063" xr:uid="{00000000-0005-0000-0000-0000944B0000}"/>
    <cellStyle name="Normal 41 14 4 2 3 3 2" xfId="48677" xr:uid="{00000000-0005-0000-0000-0000954B0000}"/>
    <cellStyle name="Normal 41 14 4 2 3 4" xfId="21096" xr:uid="{00000000-0005-0000-0000-0000964B0000}"/>
    <cellStyle name="Normal 41 14 4 2 3 4 2" xfId="42738" xr:uid="{00000000-0005-0000-0000-0000974B0000}"/>
    <cellStyle name="Normal 41 14 4 2 3 5" xfId="36730" xr:uid="{00000000-0005-0000-0000-0000984B0000}"/>
    <cellStyle name="Normal 41 14 4 2 4" xfId="16128" xr:uid="{00000000-0005-0000-0000-0000994B0000}"/>
    <cellStyle name="Normal 41 14 4 2 4 2" xfId="28097" xr:uid="{00000000-0005-0000-0000-00009A4B0000}"/>
    <cellStyle name="Normal 41 14 4 2 4 2 2" xfId="49703" xr:uid="{00000000-0005-0000-0000-00009B4B0000}"/>
    <cellStyle name="Normal 41 14 4 2 4 3" xfId="22130" xr:uid="{00000000-0005-0000-0000-00009C4B0000}"/>
    <cellStyle name="Normal 41 14 4 2 4 3 2" xfId="43767" xr:uid="{00000000-0005-0000-0000-00009D4B0000}"/>
    <cellStyle name="Normal 41 14 4 2 4 4" xfId="37782" xr:uid="{00000000-0005-0000-0000-00009E4B0000}"/>
    <cellStyle name="Normal 41 14 4 2 5" xfId="25115" xr:uid="{00000000-0005-0000-0000-00009F4B0000}"/>
    <cellStyle name="Normal 41 14 4 2 5 2" xfId="46732" xr:uid="{00000000-0005-0000-0000-0000A04B0000}"/>
    <cellStyle name="Normal 41 14 4 2 6" xfId="19148" xr:uid="{00000000-0005-0000-0000-0000A14B0000}"/>
    <cellStyle name="Normal 41 14 4 2 6 2" xfId="40790" xr:uid="{00000000-0005-0000-0000-0000A24B0000}"/>
    <cellStyle name="Normal 41 14 4 2 7" xfId="34776"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3" xr:uid="{00000000-0005-0000-0000-0000A74B0000}"/>
    <cellStyle name="Normal 41 14 4 3 2 2 2 2" xfId="50999" xr:uid="{00000000-0005-0000-0000-0000A84B0000}"/>
    <cellStyle name="Normal 41 14 4 3 2 2 3" xfId="23426" xr:uid="{00000000-0005-0000-0000-0000A94B0000}"/>
    <cellStyle name="Normal 41 14 4 3 2 2 3 2" xfId="45063" xr:uid="{00000000-0005-0000-0000-0000AA4B0000}"/>
    <cellStyle name="Normal 41 14 4 3 2 2 4" xfId="39079" xr:uid="{00000000-0005-0000-0000-0000AB4B0000}"/>
    <cellStyle name="Normal 41 14 4 3 2 3" xfId="26411" xr:uid="{00000000-0005-0000-0000-0000AC4B0000}"/>
    <cellStyle name="Normal 41 14 4 3 2 3 2" xfId="48025" xr:uid="{00000000-0005-0000-0000-0000AD4B0000}"/>
    <cellStyle name="Normal 41 14 4 3 2 4" xfId="20444" xr:uid="{00000000-0005-0000-0000-0000AE4B0000}"/>
    <cellStyle name="Normal 41 14 4 3 2 4 2" xfId="42086" xr:uid="{00000000-0005-0000-0000-0000AF4B0000}"/>
    <cellStyle name="Normal 41 14 4 3 2 5" xfId="36076" xr:uid="{00000000-0005-0000-0000-0000B04B0000}"/>
    <cellStyle name="Normal 41 14 4 3 3" xfId="15314" xr:uid="{00000000-0005-0000-0000-0000B14B0000}"/>
    <cellStyle name="Normal 41 14 4 3 3 2" xfId="18399" xr:uid="{00000000-0005-0000-0000-0000B24B0000}"/>
    <cellStyle name="Normal 41 14 4 3 3 2 2" xfId="30365" xr:uid="{00000000-0005-0000-0000-0000B34B0000}"/>
    <cellStyle name="Normal 41 14 4 3 3 2 2 2" xfId="51971" xr:uid="{00000000-0005-0000-0000-0000B44B0000}"/>
    <cellStyle name="Normal 41 14 4 3 3 2 3" xfId="24398" xr:uid="{00000000-0005-0000-0000-0000B54B0000}"/>
    <cellStyle name="Normal 41 14 4 3 3 2 3 2" xfId="46035" xr:uid="{00000000-0005-0000-0000-0000B64B0000}"/>
    <cellStyle name="Normal 41 14 4 3 3 2 4" xfId="40053" xr:uid="{00000000-0005-0000-0000-0000B74B0000}"/>
    <cellStyle name="Normal 41 14 4 3 3 3" xfId="27383" xr:uid="{00000000-0005-0000-0000-0000B84B0000}"/>
    <cellStyle name="Normal 41 14 4 3 3 3 2" xfId="48997" xr:uid="{00000000-0005-0000-0000-0000B94B0000}"/>
    <cellStyle name="Normal 41 14 4 3 3 4" xfId="21416" xr:uid="{00000000-0005-0000-0000-0000BA4B0000}"/>
    <cellStyle name="Normal 41 14 4 3 3 4 2" xfId="43058" xr:uid="{00000000-0005-0000-0000-0000BB4B0000}"/>
    <cellStyle name="Normal 41 14 4 3 3 5" xfId="37050" xr:uid="{00000000-0005-0000-0000-0000BC4B0000}"/>
    <cellStyle name="Normal 41 14 4 3 4" xfId="16448" xr:uid="{00000000-0005-0000-0000-0000BD4B0000}"/>
    <cellStyle name="Normal 41 14 4 3 4 2" xfId="28417" xr:uid="{00000000-0005-0000-0000-0000BE4B0000}"/>
    <cellStyle name="Normal 41 14 4 3 4 2 2" xfId="50023" xr:uid="{00000000-0005-0000-0000-0000BF4B0000}"/>
    <cellStyle name="Normal 41 14 4 3 4 3" xfId="22450" xr:uid="{00000000-0005-0000-0000-0000C04B0000}"/>
    <cellStyle name="Normal 41 14 4 3 4 3 2" xfId="44087" xr:uid="{00000000-0005-0000-0000-0000C14B0000}"/>
    <cellStyle name="Normal 41 14 4 3 4 4" xfId="38102" xr:uid="{00000000-0005-0000-0000-0000C24B0000}"/>
    <cellStyle name="Normal 41 14 4 3 5" xfId="25435" xr:uid="{00000000-0005-0000-0000-0000C34B0000}"/>
    <cellStyle name="Normal 41 14 4 3 5 2" xfId="47052" xr:uid="{00000000-0005-0000-0000-0000C44B0000}"/>
    <cellStyle name="Normal 41 14 4 3 6" xfId="19468" xr:uid="{00000000-0005-0000-0000-0000C54B0000}"/>
    <cellStyle name="Normal 41 14 4 3 6 2" xfId="41110" xr:uid="{00000000-0005-0000-0000-0000C64B0000}"/>
    <cellStyle name="Normal 41 14 4 3 7" xfId="35096" xr:uid="{00000000-0005-0000-0000-0000C74B0000}"/>
    <cellStyle name="Normal 41 14 4 4" xfId="13699" xr:uid="{00000000-0005-0000-0000-0000C84B0000}"/>
    <cellStyle name="Normal 41 14 4 4 2" xfId="16785" xr:uid="{00000000-0005-0000-0000-0000C94B0000}"/>
    <cellStyle name="Normal 41 14 4 4 2 2" xfId="28753" xr:uid="{00000000-0005-0000-0000-0000CA4B0000}"/>
    <cellStyle name="Normal 41 14 4 4 2 2 2" xfId="50359" xr:uid="{00000000-0005-0000-0000-0000CB4B0000}"/>
    <cellStyle name="Normal 41 14 4 4 2 3" xfId="22786" xr:uid="{00000000-0005-0000-0000-0000CC4B0000}"/>
    <cellStyle name="Normal 41 14 4 4 2 3 2" xfId="44423" xr:uid="{00000000-0005-0000-0000-0000CD4B0000}"/>
    <cellStyle name="Normal 41 14 4 4 2 4" xfId="38439" xr:uid="{00000000-0005-0000-0000-0000CE4B0000}"/>
    <cellStyle name="Normal 41 14 4 4 3" xfId="25771" xr:uid="{00000000-0005-0000-0000-0000CF4B0000}"/>
    <cellStyle name="Normal 41 14 4 4 3 2" xfId="47385" xr:uid="{00000000-0005-0000-0000-0000D04B0000}"/>
    <cellStyle name="Normal 41 14 4 4 4" xfId="19804" xr:uid="{00000000-0005-0000-0000-0000D14B0000}"/>
    <cellStyle name="Normal 41 14 4 4 4 2" xfId="41446" xr:uid="{00000000-0005-0000-0000-0000D24B0000}"/>
    <cellStyle name="Normal 41 14 4 4 5" xfId="35435" xr:uid="{00000000-0005-0000-0000-0000D34B0000}"/>
    <cellStyle name="Normal 41 14 4 5" xfId="14673" xr:uid="{00000000-0005-0000-0000-0000D44B0000}"/>
    <cellStyle name="Normal 41 14 4 5 2" xfId="17758" xr:uid="{00000000-0005-0000-0000-0000D54B0000}"/>
    <cellStyle name="Normal 41 14 4 5 2 2" xfId="29725" xr:uid="{00000000-0005-0000-0000-0000D64B0000}"/>
    <cellStyle name="Normal 41 14 4 5 2 2 2" xfId="51331" xr:uid="{00000000-0005-0000-0000-0000D74B0000}"/>
    <cellStyle name="Normal 41 14 4 5 2 3" xfId="23758" xr:uid="{00000000-0005-0000-0000-0000D84B0000}"/>
    <cellStyle name="Normal 41 14 4 5 2 3 2" xfId="45395" xr:uid="{00000000-0005-0000-0000-0000D94B0000}"/>
    <cellStyle name="Normal 41 14 4 5 2 4" xfId="39412" xr:uid="{00000000-0005-0000-0000-0000DA4B0000}"/>
    <cellStyle name="Normal 41 14 4 5 3" xfId="26743" xr:uid="{00000000-0005-0000-0000-0000DB4B0000}"/>
    <cellStyle name="Normal 41 14 4 5 3 2" xfId="48357" xr:uid="{00000000-0005-0000-0000-0000DC4B0000}"/>
    <cellStyle name="Normal 41 14 4 5 4" xfId="20776" xr:uid="{00000000-0005-0000-0000-0000DD4B0000}"/>
    <cellStyle name="Normal 41 14 4 5 4 2" xfId="42418" xr:uid="{00000000-0005-0000-0000-0000DE4B0000}"/>
    <cellStyle name="Normal 41 14 4 5 5" xfId="36409" xr:uid="{00000000-0005-0000-0000-0000DF4B0000}"/>
    <cellStyle name="Normal 41 14 4 6" xfId="15786" xr:uid="{00000000-0005-0000-0000-0000E04B0000}"/>
    <cellStyle name="Normal 41 14 4 6 2" xfId="27757" xr:uid="{00000000-0005-0000-0000-0000E14B0000}"/>
    <cellStyle name="Normal 41 14 4 6 2 2" xfId="49363" xr:uid="{00000000-0005-0000-0000-0000E24B0000}"/>
    <cellStyle name="Normal 41 14 4 6 3" xfId="21790" xr:uid="{00000000-0005-0000-0000-0000E34B0000}"/>
    <cellStyle name="Normal 41 14 4 6 3 2" xfId="43427" xr:uid="{00000000-0005-0000-0000-0000E44B0000}"/>
    <cellStyle name="Normal 41 14 4 6 4" xfId="37440" xr:uid="{00000000-0005-0000-0000-0000E54B0000}"/>
    <cellStyle name="Normal 41 14 4 7" xfId="24772" xr:uid="{00000000-0005-0000-0000-0000E64B0000}"/>
    <cellStyle name="Normal 41 14 4 7 2" xfId="46392" xr:uid="{00000000-0005-0000-0000-0000E74B0000}"/>
    <cellStyle name="Normal 41 14 4 8" xfId="18805" xr:uid="{00000000-0005-0000-0000-0000E84B0000}"/>
    <cellStyle name="Normal 41 14 4 8 2" xfId="40447" xr:uid="{00000000-0005-0000-0000-0000E94B0000}"/>
    <cellStyle name="Normal 41 14 4 9" xfId="31687"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7" xr:uid="{00000000-0005-0000-0000-0000EF4B0000}"/>
    <cellStyle name="Normal 41 14 5 2 2 2 2 2" xfId="50763" xr:uid="{00000000-0005-0000-0000-0000F04B0000}"/>
    <cellStyle name="Normal 41 14 5 2 2 2 3" xfId="23190" xr:uid="{00000000-0005-0000-0000-0000F14B0000}"/>
    <cellStyle name="Normal 41 14 5 2 2 2 3 2" xfId="44827" xr:uid="{00000000-0005-0000-0000-0000F24B0000}"/>
    <cellStyle name="Normal 41 14 5 2 2 2 4" xfId="38843" xr:uid="{00000000-0005-0000-0000-0000F34B0000}"/>
    <cellStyle name="Normal 41 14 5 2 2 3" xfId="26175" xr:uid="{00000000-0005-0000-0000-0000F44B0000}"/>
    <cellStyle name="Normal 41 14 5 2 2 3 2" xfId="47789" xr:uid="{00000000-0005-0000-0000-0000F54B0000}"/>
    <cellStyle name="Normal 41 14 5 2 2 4" xfId="20208" xr:uid="{00000000-0005-0000-0000-0000F64B0000}"/>
    <cellStyle name="Normal 41 14 5 2 2 4 2" xfId="41850" xr:uid="{00000000-0005-0000-0000-0000F74B0000}"/>
    <cellStyle name="Normal 41 14 5 2 2 5" xfId="35840" xr:uid="{00000000-0005-0000-0000-0000F84B0000}"/>
    <cellStyle name="Normal 41 14 5 2 3" xfId="15078" xr:uid="{00000000-0005-0000-0000-0000F94B0000}"/>
    <cellStyle name="Normal 41 14 5 2 3 2" xfId="18163" xr:uid="{00000000-0005-0000-0000-0000FA4B0000}"/>
    <cellStyle name="Normal 41 14 5 2 3 2 2" xfId="30129" xr:uid="{00000000-0005-0000-0000-0000FB4B0000}"/>
    <cellStyle name="Normal 41 14 5 2 3 2 2 2" xfId="51735" xr:uid="{00000000-0005-0000-0000-0000FC4B0000}"/>
    <cellStyle name="Normal 41 14 5 2 3 2 3" xfId="24162" xr:uid="{00000000-0005-0000-0000-0000FD4B0000}"/>
    <cellStyle name="Normal 41 14 5 2 3 2 3 2" xfId="45799" xr:uid="{00000000-0005-0000-0000-0000FE4B0000}"/>
    <cellStyle name="Normal 41 14 5 2 3 2 4" xfId="39817" xr:uid="{00000000-0005-0000-0000-0000FF4B0000}"/>
    <cellStyle name="Normal 41 14 5 2 3 3" xfId="27147" xr:uid="{00000000-0005-0000-0000-0000004C0000}"/>
    <cellStyle name="Normal 41 14 5 2 3 3 2" xfId="48761" xr:uid="{00000000-0005-0000-0000-0000014C0000}"/>
    <cellStyle name="Normal 41 14 5 2 3 4" xfId="21180" xr:uid="{00000000-0005-0000-0000-0000024C0000}"/>
    <cellStyle name="Normal 41 14 5 2 3 4 2" xfId="42822" xr:uid="{00000000-0005-0000-0000-0000034C0000}"/>
    <cellStyle name="Normal 41 14 5 2 3 5" xfId="36814" xr:uid="{00000000-0005-0000-0000-0000044C0000}"/>
    <cellStyle name="Normal 41 14 5 2 4" xfId="16212" xr:uid="{00000000-0005-0000-0000-0000054C0000}"/>
    <cellStyle name="Normal 41 14 5 2 4 2" xfId="28181" xr:uid="{00000000-0005-0000-0000-0000064C0000}"/>
    <cellStyle name="Normal 41 14 5 2 4 2 2" xfId="49787" xr:uid="{00000000-0005-0000-0000-0000074C0000}"/>
    <cellStyle name="Normal 41 14 5 2 4 3" xfId="22214" xr:uid="{00000000-0005-0000-0000-0000084C0000}"/>
    <cellStyle name="Normal 41 14 5 2 4 3 2" xfId="43851" xr:uid="{00000000-0005-0000-0000-0000094C0000}"/>
    <cellStyle name="Normal 41 14 5 2 4 4" xfId="37866" xr:uid="{00000000-0005-0000-0000-00000A4C0000}"/>
    <cellStyle name="Normal 41 14 5 2 5" xfId="25199" xr:uid="{00000000-0005-0000-0000-00000B4C0000}"/>
    <cellStyle name="Normal 41 14 5 2 5 2" xfId="46816" xr:uid="{00000000-0005-0000-0000-00000C4C0000}"/>
    <cellStyle name="Normal 41 14 5 2 6" xfId="19232" xr:uid="{00000000-0005-0000-0000-00000D4C0000}"/>
    <cellStyle name="Normal 41 14 5 2 6 2" xfId="40874" xr:uid="{00000000-0005-0000-0000-00000E4C0000}"/>
    <cellStyle name="Normal 41 14 5 2 7" xfId="34860"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7" xr:uid="{00000000-0005-0000-0000-0000134C0000}"/>
    <cellStyle name="Normal 41 14 5 3 2 2 2 2" xfId="51083" xr:uid="{00000000-0005-0000-0000-0000144C0000}"/>
    <cellStyle name="Normal 41 14 5 3 2 2 3" xfId="23510" xr:uid="{00000000-0005-0000-0000-0000154C0000}"/>
    <cellStyle name="Normal 41 14 5 3 2 2 3 2" xfId="45147" xr:uid="{00000000-0005-0000-0000-0000164C0000}"/>
    <cellStyle name="Normal 41 14 5 3 2 2 4" xfId="39163" xr:uid="{00000000-0005-0000-0000-0000174C0000}"/>
    <cellStyle name="Normal 41 14 5 3 2 3" xfId="26495" xr:uid="{00000000-0005-0000-0000-0000184C0000}"/>
    <cellStyle name="Normal 41 14 5 3 2 3 2" xfId="48109" xr:uid="{00000000-0005-0000-0000-0000194C0000}"/>
    <cellStyle name="Normal 41 14 5 3 2 4" xfId="20528" xr:uid="{00000000-0005-0000-0000-00001A4C0000}"/>
    <cellStyle name="Normal 41 14 5 3 2 4 2" xfId="42170" xr:uid="{00000000-0005-0000-0000-00001B4C0000}"/>
    <cellStyle name="Normal 41 14 5 3 2 5" xfId="36160" xr:uid="{00000000-0005-0000-0000-00001C4C0000}"/>
    <cellStyle name="Normal 41 14 5 3 3" xfId="15398" xr:uid="{00000000-0005-0000-0000-00001D4C0000}"/>
    <cellStyle name="Normal 41 14 5 3 3 2" xfId="18483" xr:uid="{00000000-0005-0000-0000-00001E4C0000}"/>
    <cellStyle name="Normal 41 14 5 3 3 2 2" xfId="30449" xr:uid="{00000000-0005-0000-0000-00001F4C0000}"/>
    <cellStyle name="Normal 41 14 5 3 3 2 2 2" xfId="52055" xr:uid="{00000000-0005-0000-0000-0000204C0000}"/>
    <cellStyle name="Normal 41 14 5 3 3 2 3" xfId="24482" xr:uid="{00000000-0005-0000-0000-0000214C0000}"/>
    <cellStyle name="Normal 41 14 5 3 3 2 3 2" xfId="46119" xr:uid="{00000000-0005-0000-0000-0000224C0000}"/>
    <cellStyle name="Normal 41 14 5 3 3 2 4" xfId="40137" xr:uid="{00000000-0005-0000-0000-0000234C0000}"/>
    <cellStyle name="Normal 41 14 5 3 3 3" xfId="27467" xr:uid="{00000000-0005-0000-0000-0000244C0000}"/>
    <cellStyle name="Normal 41 14 5 3 3 3 2" xfId="49081" xr:uid="{00000000-0005-0000-0000-0000254C0000}"/>
    <cellStyle name="Normal 41 14 5 3 3 4" xfId="21500" xr:uid="{00000000-0005-0000-0000-0000264C0000}"/>
    <cellStyle name="Normal 41 14 5 3 3 4 2" xfId="43142" xr:uid="{00000000-0005-0000-0000-0000274C0000}"/>
    <cellStyle name="Normal 41 14 5 3 3 5" xfId="37134" xr:uid="{00000000-0005-0000-0000-0000284C0000}"/>
    <cellStyle name="Normal 41 14 5 3 4" xfId="16532" xr:uid="{00000000-0005-0000-0000-0000294C0000}"/>
    <cellStyle name="Normal 41 14 5 3 4 2" xfId="28501" xr:uid="{00000000-0005-0000-0000-00002A4C0000}"/>
    <cellStyle name="Normal 41 14 5 3 4 2 2" xfId="50107" xr:uid="{00000000-0005-0000-0000-00002B4C0000}"/>
    <cellStyle name="Normal 41 14 5 3 4 3" xfId="22534" xr:uid="{00000000-0005-0000-0000-00002C4C0000}"/>
    <cellStyle name="Normal 41 14 5 3 4 3 2" xfId="44171" xr:uid="{00000000-0005-0000-0000-00002D4C0000}"/>
    <cellStyle name="Normal 41 14 5 3 4 4" xfId="38186" xr:uid="{00000000-0005-0000-0000-00002E4C0000}"/>
    <cellStyle name="Normal 41 14 5 3 5" xfId="25519" xr:uid="{00000000-0005-0000-0000-00002F4C0000}"/>
    <cellStyle name="Normal 41 14 5 3 5 2" xfId="47136" xr:uid="{00000000-0005-0000-0000-0000304C0000}"/>
    <cellStyle name="Normal 41 14 5 3 6" xfId="19552" xr:uid="{00000000-0005-0000-0000-0000314C0000}"/>
    <cellStyle name="Normal 41 14 5 3 6 2" xfId="41194" xr:uid="{00000000-0005-0000-0000-0000324C0000}"/>
    <cellStyle name="Normal 41 14 5 3 7" xfId="35180" xr:uid="{00000000-0005-0000-0000-0000334C0000}"/>
    <cellStyle name="Normal 41 14 5 4" xfId="13783" xr:uid="{00000000-0005-0000-0000-0000344C0000}"/>
    <cellStyle name="Normal 41 14 5 4 2" xfId="16869" xr:uid="{00000000-0005-0000-0000-0000354C0000}"/>
    <cellStyle name="Normal 41 14 5 4 2 2" xfId="28837" xr:uid="{00000000-0005-0000-0000-0000364C0000}"/>
    <cellStyle name="Normal 41 14 5 4 2 2 2" xfId="50443" xr:uid="{00000000-0005-0000-0000-0000374C0000}"/>
    <cellStyle name="Normal 41 14 5 4 2 3" xfId="22870" xr:uid="{00000000-0005-0000-0000-0000384C0000}"/>
    <cellStyle name="Normal 41 14 5 4 2 3 2" xfId="44507" xr:uid="{00000000-0005-0000-0000-0000394C0000}"/>
    <cellStyle name="Normal 41 14 5 4 2 4" xfId="38523" xr:uid="{00000000-0005-0000-0000-00003A4C0000}"/>
    <cellStyle name="Normal 41 14 5 4 3" xfId="25855" xr:uid="{00000000-0005-0000-0000-00003B4C0000}"/>
    <cellStyle name="Normal 41 14 5 4 3 2" xfId="47469" xr:uid="{00000000-0005-0000-0000-00003C4C0000}"/>
    <cellStyle name="Normal 41 14 5 4 4" xfId="19888" xr:uid="{00000000-0005-0000-0000-00003D4C0000}"/>
    <cellStyle name="Normal 41 14 5 4 4 2" xfId="41530" xr:uid="{00000000-0005-0000-0000-00003E4C0000}"/>
    <cellStyle name="Normal 41 14 5 4 5" xfId="35519" xr:uid="{00000000-0005-0000-0000-00003F4C0000}"/>
    <cellStyle name="Normal 41 14 5 5" xfId="14757" xr:uid="{00000000-0005-0000-0000-0000404C0000}"/>
    <cellStyle name="Normal 41 14 5 5 2" xfId="17842" xr:uid="{00000000-0005-0000-0000-0000414C0000}"/>
    <cellStyle name="Normal 41 14 5 5 2 2" xfId="29809" xr:uid="{00000000-0005-0000-0000-0000424C0000}"/>
    <cellStyle name="Normal 41 14 5 5 2 2 2" xfId="51415" xr:uid="{00000000-0005-0000-0000-0000434C0000}"/>
    <cellStyle name="Normal 41 14 5 5 2 3" xfId="23842" xr:uid="{00000000-0005-0000-0000-0000444C0000}"/>
    <cellStyle name="Normal 41 14 5 5 2 3 2" xfId="45479" xr:uid="{00000000-0005-0000-0000-0000454C0000}"/>
    <cellStyle name="Normal 41 14 5 5 2 4" xfId="39496" xr:uid="{00000000-0005-0000-0000-0000464C0000}"/>
    <cellStyle name="Normal 41 14 5 5 3" xfId="26827" xr:uid="{00000000-0005-0000-0000-0000474C0000}"/>
    <cellStyle name="Normal 41 14 5 5 3 2" xfId="48441" xr:uid="{00000000-0005-0000-0000-0000484C0000}"/>
    <cellStyle name="Normal 41 14 5 5 4" xfId="20860" xr:uid="{00000000-0005-0000-0000-0000494C0000}"/>
    <cellStyle name="Normal 41 14 5 5 4 2" xfId="42502" xr:uid="{00000000-0005-0000-0000-00004A4C0000}"/>
    <cellStyle name="Normal 41 14 5 5 5" xfId="36493" xr:uid="{00000000-0005-0000-0000-00004B4C0000}"/>
    <cellStyle name="Normal 41 14 5 6" xfId="15870" xr:uid="{00000000-0005-0000-0000-00004C4C0000}"/>
    <cellStyle name="Normal 41 14 5 6 2" xfId="27841" xr:uid="{00000000-0005-0000-0000-00004D4C0000}"/>
    <cellStyle name="Normal 41 14 5 6 2 2" xfId="49447" xr:uid="{00000000-0005-0000-0000-00004E4C0000}"/>
    <cellStyle name="Normal 41 14 5 6 3" xfId="21874" xr:uid="{00000000-0005-0000-0000-00004F4C0000}"/>
    <cellStyle name="Normal 41 14 5 6 3 2" xfId="43511" xr:uid="{00000000-0005-0000-0000-0000504C0000}"/>
    <cellStyle name="Normal 41 14 5 6 4" xfId="37524" xr:uid="{00000000-0005-0000-0000-0000514C0000}"/>
    <cellStyle name="Normal 41 14 5 7" xfId="24856" xr:uid="{00000000-0005-0000-0000-0000524C0000}"/>
    <cellStyle name="Normal 41 14 5 7 2" xfId="46476" xr:uid="{00000000-0005-0000-0000-0000534C0000}"/>
    <cellStyle name="Normal 41 14 5 8" xfId="18889" xr:uid="{00000000-0005-0000-0000-0000544C0000}"/>
    <cellStyle name="Normal 41 14 5 8 2" xfId="40531" xr:uid="{00000000-0005-0000-0000-0000554C0000}"/>
    <cellStyle name="Normal 41 14 5 9" xfId="31859"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8" xr:uid="{00000000-0005-0000-0000-00005B4C0000}"/>
    <cellStyle name="Normal 41 14 6 2 2 2 2 2" xfId="50754" xr:uid="{00000000-0005-0000-0000-00005C4C0000}"/>
    <cellStyle name="Normal 41 14 6 2 2 2 3" xfId="23181" xr:uid="{00000000-0005-0000-0000-00005D4C0000}"/>
    <cellStyle name="Normal 41 14 6 2 2 2 3 2" xfId="44818" xr:uid="{00000000-0005-0000-0000-00005E4C0000}"/>
    <cellStyle name="Normal 41 14 6 2 2 2 4" xfId="38834" xr:uid="{00000000-0005-0000-0000-00005F4C0000}"/>
    <cellStyle name="Normal 41 14 6 2 2 3" xfId="26166" xr:uid="{00000000-0005-0000-0000-0000604C0000}"/>
    <cellStyle name="Normal 41 14 6 2 2 3 2" xfId="47780" xr:uid="{00000000-0005-0000-0000-0000614C0000}"/>
    <cellStyle name="Normal 41 14 6 2 2 4" xfId="20199" xr:uid="{00000000-0005-0000-0000-0000624C0000}"/>
    <cellStyle name="Normal 41 14 6 2 2 4 2" xfId="41841" xr:uid="{00000000-0005-0000-0000-0000634C0000}"/>
    <cellStyle name="Normal 41 14 6 2 2 5" xfId="35831" xr:uid="{00000000-0005-0000-0000-0000644C0000}"/>
    <cellStyle name="Normal 41 14 6 2 3" xfId="15069" xr:uid="{00000000-0005-0000-0000-0000654C0000}"/>
    <cellStyle name="Normal 41 14 6 2 3 2" xfId="18154" xr:uid="{00000000-0005-0000-0000-0000664C0000}"/>
    <cellStyle name="Normal 41 14 6 2 3 2 2" xfId="30120" xr:uid="{00000000-0005-0000-0000-0000674C0000}"/>
    <cellStyle name="Normal 41 14 6 2 3 2 2 2" xfId="51726" xr:uid="{00000000-0005-0000-0000-0000684C0000}"/>
    <cellStyle name="Normal 41 14 6 2 3 2 3" xfId="24153" xr:uid="{00000000-0005-0000-0000-0000694C0000}"/>
    <cellStyle name="Normal 41 14 6 2 3 2 3 2" xfId="45790" xr:uid="{00000000-0005-0000-0000-00006A4C0000}"/>
    <cellStyle name="Normal 41 14 6 2 3 2 4" xfId="39808" xr:uid="{00000000-0005-0000-0000-00006B4C0000}"/>
    <cellStyle name="Normal 41 14 6 2 3 3" xfId="27138" xr:uid="{00000000-0005-0000-0000-00006C4C0000}"/>
    <cellStyle name="Normal 41 14 6 2 3 3 2" xfId="48752" xr:uid="{00000000-0005-0000-0000-00006D4C0000}"/>
    <cellStyle name="Normal 41 14 6 2 3 4" xfId="21171" xr:uid="{00000000-0005-0000-0000-00006E4C0000}"/>
    <cellStyle name="Normal 41 14 6 2 3 4 2" xfId="42813" xr:uid="{00000000-0005-0000-0000-00006F4C0000}"/>
    <cellStyle name="Normal 41 14 6 2 3 5" xfId="36805" xr:uid="{00000000-0005-0000-0000-0000704C0000}"/>
    <cellStyle name="Normal 41 14 6 2 4" xfId="16203" xr:uid="{00000000-0005-0000-0000-0000714C0000}"/>
    <cellStyle name="Normal 41 14 6 2 4 2" xfId="28172" xr:uid="{00000000-0005-0000-0000-0000724C0000}"/>
    <cellStyle name="Normal 41 14 6 2 4 2 2" xfId="49778" xr:uid="{00000000-0005-0000-0000-0000734C0000}"/>
    <cellStyle name="Normal 41 14 6 2 4 3" xfId="22205" xr:uid="{00000000-0005-0000-0000-0000744C0000}"/>
    <cellStyle name="Normal 41 14 6 2 4 3 2" xfId="43842" xr:uid="{00000000-0005-0000-0000-0000754C0000}"/>
    <cellStyle name="Normal 41 14 6 2 4 4" xfId="37857" xr:uid="{00000000-0005-0000-0000-0000764C0000}"/>
    <cellStyle name="Normal 41 14 6 2 5" xfId="25190" xr:uid="{00000000-0005-0000-0000-0000774C0000}"/>
    <cellStyle name="Normal 41 14 6 2 5 2" xfId="46807" xr:uid="{00000000-0005-0000-0000-0000784C0000}"/>
    <cellStyle name="Normal 41 14 6 2 6" xfId="19223" xr:uid="{00000000-0005-0000-0000-0000794C0000}"/>
    <cellStyle name="Normal 41 14 6 2 6 2" xfId="40865" xr:uid="{00000000-0005-0000-0000-00007A4C0000}"/>
    <cellStyle name="Normal 41 14 6 2 7" xfId="34851"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8" xr:uid="{00000000-0005-0000-0000-00007F4C0000}"/>
    <cellStyle name="Normal 41 14 6 3 2 2 2 2" xfId="51074" xr:uid="{00000000-0005-0000-0000-0000804C0000}"/>
    <cellStyle name="Normal 41 14 6 3 2 2 3" xfId="23501" xr:uid="{00000000-0005-0000-0000-0000814C0000}"/>
    <cellStyle name="Normal 41 14 6 3 2 2 3 2" xfId="45138" xr:uid="{00000000-0005-0000-0000-0000824C0000}"/>
    <cellStyle name="Normal 41 14 6 3 2 2 4" xfId="39154" xr:uid="{00000000-0005-0000-0000-0000834C0000}"/>
    <cellStyle name="Normal 41 14 6 3 2 3" xfId="26486" xr:uid="{00000000-0005-0000-0000-0000844C0000}"/>
    <cellStyle name="Normal 41 14 6 3 2 3 2" xfId="48100" xr:uid="{00000000-0005-0000-0000-0000854C0000}"/>
    <cellStyle name="Normal 41 14 6 3 2 4" xfId="20519" xr:uid="{00000000-0005-0000-0000-0000864C0000}"/>
    <cellStyle name="Normal 41 14 6 3 2 4 2" xfId="42161" xr:uid="{00000000-0005-0000-0000-0000874C0000}"/>
    <cellStyle name="Normal 41 14 6 3 2 5" xfId="36151" xr:uid="{00000000-0005-0000-0000-0000884C0000}"/>
    <cellStyle name="Normal 41 14 6 3 3" xfId="15389" xr:uid="{00000000-0005-0000-0000-0000894C0000}"/>
    <cellStyle name="Normal 41 14 6 3 3 2" xfId="18474" xr:uid="{00000000-0005-0000-0000-00008A4C0000}"/>
    <cellStyle name="Normal 41 14 6 3 3 2 2" xfId="30440" xr:uid="{00000000-0005-0000-0000-00008B4C0000}"/>
    <cellStyle name="Normal 41 14 6 3 3 2 2 2" xfId="52046" xr:uid="{00000000-0005-0000-0000-00008C4C0000}"/>
    <cellStyle name="Normal 41 14 6 3 3 2 3" xfId="24473" xr:uid="{00000000-0005-0000-0000-00008D4C0000}"/>
    <cellStyle name="Normal 41 14 6 3 3 2 3 2" xfId="46110" xr:uid="{00000000-0005-0000-0000-00008E4C0000}"/>
    <cellStyle name="Normal 41 14 6 3 3 2 4" xfId="40128" xr:uid="{00000000-0005-0000-0000-00008F4C0000}"/>
    <cellStyle name="Normal 41 14 6 3 3 3" xfId="27458" xr:uid="{00000000-0005-0000-0000-0000904C0000}"/>
    <cellStyle name="Normal 41 14 6 3 3 3 2" xfId="49072" xr:uid="{00000000-0005-0000-0000-0000914C0000}"/>
    <cellStyle name="Normal 41 14 6 3 3 4" xfId="21491" xr:uid="{00000000-0005-0000-0000-0000924C0000}"/>
    <cellStyle name="Normal 41 14 6 3 3 4 2" xfId="43133" xr:uid="{00000000-0005-0000-0000-0000934C0000}"/>
    <cellStyle name="Normal 41 14 6 3 3 5" xfId="37125" xr:uid="{00000000-0005-0000-0000-0000944C0000}"/>
    <cellStyle name="Normal 41 14 6 3 4" xfId="16523" xr:uid="{00000000-0005-0000-0000-0000954C0000}"/>
    <cellStyle name="Normal 41 14 6 3 4 2" xfId="28492" xr:uid="{00000000-0005-0000-0000-0000964C0000}"/>
    <cellStyle name="Normal 41 14 6 3 4 2 2" xfId="50098" xr:uid="{00000000-0005-0000-0000-0000974C0000}"/>
    <cellStyle name="Normal 41 14 6 3 4 3" xfId="22525" xr:uid="{00000000-0005-0000-0000-0000984C0000}"/>
    <cellStyle name="Normal 41 14 6 3 4 3 2" xfId="44162" xr:uid="{00000000-0005-0000-0000-0000994C0000}"/>
    <cellStyle name="Normal 41 14 6 3 4 4" xfId="38177" xr:uid="{00000000-0005-0000-0000-00009A4C0000}"/>
    <cellStyle name="Normal 41 14 6 3 5" xfId="25510" xr:uid="{00000000-0005-0000-0000-00009B4C0000}"/>
    <cellStyle name="Normal 41 14 6 3 5 2" xfId="47127" xr:uid="{00000000-0005-0000-0000-00009C4C0000}"/>
    <cellStyle name="Normal 41 14 6 3 6" xfId="19543" xr:uid="{00000000-0005-0000-0000-00009D4C0000}"/>
    <cellStyle name="Normal 41 14 6 3 6 2" xfId="41185" xr:uid="{00000000-0005-0000-0000-00009E4C0000}"/>
    <cellStyle name="Normal 41 14 6 3 7" xfId="35171" xr:uid="{00000000-0005-0000-0000-00009F4C0000}"/>
    <cellStyle name="Normal 41 14 6 4" xfId="13774" xr:uid="{00000000-0005-0000-0000-0000A04C0000}"/>
    <cellStyle name="Normal 41 14 6 4 2" xfId="16860" xr:uid="{00000000-0005-0000-0000-0000A14C0000}"/>
    <cellStyle name="Normal 41 14 6 4 2 2" xfId="28828" xr:uid="{00000000-0005-0000-0000-0000A24C0000}"/>
    <cellStyle name="Normal 41 14 6 4 2 2 2" xfId="50434" xr:uid="{00000000-0005-0000-0000-0000A34C0000}"/>
    <cellStyle name="Normal 41 14 6 4 2 3" xfId="22861" xr:uid="{00000000-0005-0000-0000-0000A44C0000}"/>
    <cellStyle name="Normal 41 14 6 4 2 3 2" xfId="44498" xr:uid="{00000000-0005-0000-0000-0000A54C0000}"/>
    <cellStyle name="Normal 41 14 6 4 2 4" xfId="38514" xr:uid="{00000000-0005-0000-0000-0000A64C0000}"/>
    <cellStyle name="Normal 41 14 6 4 3" xfId="25846" xr:uid="{00000000-0005-0000-0000-0000A74C0000}"/>
    <cellStyle name="Normal 41 14 6 4 3 2" xfId="47460" xr:uid="{00000000-0005-0000-0000-0000A84C0000}"/>
    <cellStyle name="Normal 41 14 6 4 4" xfId="19879" xr:uid="{00000000-0005-0000-0000-0000A94C0000}"/>
    <cellStyle name="Normal 41 14 6 4 4 2" xfId="41521" xr:uid="{00000000-0005-0000-0000-0000AA4C0000}"/>
    <cellStyle name="Normal 41 14 6 4 5" xfId="35510" xr:uid="{00000000-0005-0000-0000-0000AB4C0000}"/>
    <cellStyle name="Normal 41 14 6 5" xfId="14748" xr:uid="{00000000-0005-0000-0000-0000AC4C0000}"/>
    <cellStyle name="Normal 41 14 6 5 2" xfId="17833" xr:uid="{00000000-0005-0000-0000-0000AD4C0000}"/>
    <cellStyle name="Normal 41 14 6 5 2 2" xfId="29800" xr:uid="{00000000-0005-0000-0000-0000AE4C0000}"/>
    <cellStyle name="Normal 41 14 6 5 2 2 2" xfId="51406" xr:uid="{00000000-0005-0000-0000-0000AF4C0000}"/>
    <cellStyle name="Normal 41 14 6 5 2 3" xfId="23833" xr:uid="{00000000-0005-0000-0000-0000B04C0000}"/>
    <cellStyle name="Normal 41 14 6 5 2 3 2" xfId="45470" xr:uid="{00000000-0005-0000-0000-0000B14C0000}"/>
    <cellStyle name="Normal 41 14 6 5 2 4" xfId="39487" xr:uid="{00000000-0005-0000-0000-0000B24C0000}"/>
    <cellStyle name="Normal 41 14 6 5 3" xfId="26818" xr:uid="{00000000-0005-0000-0000-0000B34C0000}"/>
    <cellStyle name="Normal 41 14 6 5 3 2" xfId="48432" xr:uid="{00000000-0005-0000-0000-0000B44C0000}"/>
    <cellStyle name="Normal 41 14 6 5 4" xfId="20851" xr:uid="{00000000-0005-0000-0000-0000B54C0000}"/>
    <cellStyle name="Normal 41 14 6 5 4 2" xfId="42493" xr:uid="{00000000-0005-0000-0000-0000B64C0000}"/>
    <cellStyle name="Normal 41 14 6 5 5" xfId="36484" xr:uid="{00000000-0005-0000-0000-0000B74C0000}"/>
    <cellStyle name="Normal 41 14 6 6" xfId="15861" xr:uid="{00000000-0005-0000-0000-0000B84C0000}"/>
    <cellStyle name="Normal 41 14 6 6 2" xfId="27832" xr:uid="{00000000-0005-0000-0000-0000B94C0000}"/>
    <cellStyle name="Normal 41 14 6 6 2 2" xfId="49438" xr:uid="{00000000-0005-0000-0000-0000BA4C0000}"/>
    <cellStyle name="Normal 41 14 6 6 3" xfId="21865" xr:uid="{00000000-0005-0000-0000-0000BB4C0000}"/>
    <cellStyle name="Normal 41 14 6 6 3 2" xfId="43502" xr:uid="{00000000-0005-0000-0000-0000BC4C0000}"/>
    <cellStyle name="Normal 41 14 6 6 4" xfId="37515" xr:uid="{00000000-0005-0000-0000-0000BD4C0000}"/>
    <cellStyle name="Normal 41 14 6 7" xfId="24847" xr:uid="{00000000-0005-0000-0000-0000BE4C0000}"/>
    <cellStyle name="Normal 41 14 6 7 2" xfId="46467" xr:uid="{00000000-0005-0000-0000-0000BF4C0000}"/>
    <cellStyle name="Normal 41 14 6 8" xfId="18880" xr:uid="{00000000-0005-0000-0000-0000C04C0000}"/>
    <cellStyle name="Normal 41 14 6 8 2" xfId="40522" xr:uid="{00000000-0005-0000-0000-0000C14C0000}"/>
    <cellStyle name="Normal 41 14 6 9" xfId="31838"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0" xr:uid="{00000000-0005-0000-0000-0000C74C0000}"/>
    <cellStyle name="Normal 41 14 7 2 2 2 2 2" xfId="50806" xr:uid="{00000000-0005-0000-0000-0000C84C0000}"/>
    <cellStyle name="Normal 41 14 7 2 2 2 3" xfId="23233" xr:uid="{00000000-0005-0000-0000-0000C94C0000}"/>
    <cellStyle name="Normal 41 14 7 2 2 2 3 2" xfId="44870" xr:uid="{00000000-0005-0000-0000-0000CA4C0000}"/>
    <cellStyle name="Normal 41 14 7 2 2 2 4" xfId="38886" xr:uid="{00000000-0005-0000-0000-0000CB4C0000}"/>
    <cellStyle name="Normal 41 14 7 2 2 3" xfId="26218" xr:uid="{00000000-0005-0000-0000-0000CC4C0000}"/>
    <cellStyle name="Normal 41 14 7 2 2 3 2" xfId="47832" xr:uid="{00000000-0005-0000-0000-0000CD4C0000}"/>
    <cellStyle name="Normal 41 14 7 2 2 4" xfId="20251" xr:uid="{00000000-0005-0000-0000-0000CE4C0000}"/>
    <cellStyle name="Normal 41 14 7 2 2 4 2" xfId="41893" xr:uid="{00000000-0005-0000-0000-0000CF4C0000}"/>
    <cellStyle name="Normal 41 14 7 2 2 5" xfId="35883" xr:uid="{00000000-0005-0000-0000-0000D04C0000}"/>
    <cellStyle name="Normal 41 14 7 2 3" xfId="15121" xr:uid="{00000000-0005-0000-0000-0000D14C0000}"/>
    <cellStyle name="Normal 41 14 7 2 3 2" xfId="18206" xr:uid="{00000000-0005-0000-0000-0000D24C0000}"/>
    <cellStyle name="Normal 41 14 7 2 3 2 2" xfId="30172" xr:uid="{00000000-0005-0000-0000-0000D34C0000}"/>
    <cellStyle name="Normal 41 14 7 2 3 2 2 2" xfId="51778" xr:uid="{00000000-0005-0000-0000-0000D44C0000}"/>
    <cellStyle name="Normal 41 14 7 2 3 2 3" xfId="24205" xr:uid="{00000000-0005-0000-0000-0000D54C0000}"/>
    <cellStyle name="Normal 41 14 7 2 3 2 3 2" xfId="45842" xr:uid="{00000000-0005-0000-0000-0000D64C0000}"/>
    <cellStyle name="Normal 41 14 7 2 3 2 4" xfId="39860" xr:uid="{00000000-0005-0000-0000-0000D74C0000}"/>
    <cellStyle name="Normal 41 14 7 2 3 3" xfId="27190" xr:uid="{00000000-0005-0000-0000-0000D84C0000}"/>
    <cellStyle name="Normal 41 14 7 2 3 3 2" xfId="48804" xr:uid="{00000000-0005-0000-0000-0000D94C0000}"/>
    <cellStyle name="Normal 41 14 7 2 3 4" xfId="21223" xr:uid="{00000000-0005-0000-0000-0000DA4C0000}"/>
    <cellStyle name="Normal 41 14 7 2 3 4 2" xfId="42865" xr:uid="{00000000-0005-0000-0000-0000DB4C0000}"/>
    <cellStyle name="Normal 41 14 7 2 3 5" xfId="36857" xr:uid="{00000000-0005-0000-0000-0000DC4C0000}"/>
    <cellStyle name="Normal 41 14 7 2 4" xfId="16255" xr:uid="{00000000-0005-0000-0000-0000DD4C0000}"/>
    <cellStyle name="Normal 41 14 7 2 4 2" xfId="28224" xr:uid="{00000000-0005-0000-0000-0000DE4C0000}"/>
    <cellStyle name="Normal 41 14 7 2 4 2 2" xfId="49830" xr:uid="{00000000-0005-0000-0000-0000DF4C0000}"/>
    <cellStyle name="Normal 41 14 7 2 4 3" xfId="22257" xr:uid="{00000000-0005-0000-0000-0000E04C0000}"/>
    <cellStyle name="Normal 41 14 7 2 4 3 2" xfId="43894" xr:uid="{00000000-0005-0000-0000-0000E14C0000}"/>
    <cellStyle name="Normal 41 14 7 2 4 4" xfId="37909" xr:uid="{00000000-0005-0000-0000-0000E24C0000}"/>
    <cellStyle name="Normal 41 14 7 2 5" xfId="25242" xr:uid="{00000000-0005-0000-0000-0000E34C0000}"/>
    <cellStyle name="Normal 41 14 7 2 5 2" xfId="46859" xr:uid="{00000000-0005-0000-0000-0000E44C0000}"/>
    <cellStyle name="Normal 41 14 7 2 6" xfId="19275" xr:uid="{00000000-0005-0000-0000-0000E54C0000}"/>
    <cellStyle name="Normal 41 14 7 2 6 2" xfId="40917" xr:uid="{00000000-0005-0000-0000-0000E64C0000}"/>
    <cellStyle name="Normal 41 14 7 2 7" xfId="34903"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0" xr:uid="{00000000-0005-0000-0000-0000EB4C0000}"/>
    <cellStyle name="Normal 41 14 7 3 2 2 2 2" xfId="51126" xr:uid="{00000000-0005-0000-0000-0000EC4C0000}"/>
    <cellStyle name="Normal 41 14 7 3 2 2 3" xfId="23553" xr:uid="{00000000-0005-0000-0000-0000ED4C0000}"/>
    <cellStyle name="Normal 41 14 7 3 2 2 3 2" xfId="45190" xr:uid="{00000000-0005-0000-0000-0000EE4C0000}"/>
    <cellStyle name="Normal 41 14 7 3 2 2 4" xfId="39206" xr:uid="{00000000-0005-0000-0000-0000EF4C0000}"/>
    <cellStyle name="Normal 41 14 7 3 2 3" xfId="26538" xr:uid="{00000000-0005-0000-0000-0000F04C0000}"/>
    <cellStyle name="Normal 41 14 7 3 2 3 2" xfId="48152" xr:uid="{00000000-0005-0000-0000-0000F14C0000}"/>
    <cellStyle name="Normal 41 14 7 3 2 4" xfId="20571" xr:uid="{00000000-0005-0000-0000-0000F24C0000}"/>
    <cellStyle name="Normal 41 14 7 3 2 4 2" xfId="42213" xr:uid="{00000000-0005-0000-0000-0000F34C0000}"/>
    <cellStyle name="Normal 41 14 7 3 2 5" xfId="36203" xr:uid="{00000000-0005-0000-0000-0000F44C0000}"/>
    <cellStyle name="Normal 41 14 7 3 3" xfId="15441" xr:uid="{00000000-0005-0000-0000-0000F54C0000}"/>
    <cellStyle name="Normal 41 14 7 3 3 2" xfId="18526" xr:uid="{00000000-0005-0000-0000-0000F64C0000}"/>
    <cellStyle name="Normal 41 14 7 3 3 2 2" xfId="30492" xr:uid="{00000000-0005-0000-0000-0000F74C0000}"/>
    <cellStyle name="Normal 41 14 7 3 3 2 2 2" xfId="52098" xr:uid="{00000000-0005-0000-0000-0000F84C0000}"/>
    <cellStyle name="Normal 41 14 7 3 3 2 3" xfId="24525" xr:uid="{00000000-0005-0000-0000-0000F94C0000}"/>
    <cellStyle name="Normal 41 14 7 3 3 2 3 2" xfId="46162" xr:uid="{00000000-0005-0000-0000-0000FA4C0000}"/>
    <cellStyle name="Normal 41 14 7 3 3 2 4" xfId="40180" xr:uid="{00000000-0005-0000-0000-0000FB4C0000}"/>
    <cellStyle name="Normal 41 14 7 3 3 3" xfId="27510" xr:uid="{00000000-0005-0000-0000-0000FC4C0000}"/>
    <cellStyle name="Normal 41 14 7 3 3 3 2" xfId="49124" xr:uid="{00000000-0005-0000-0000-0000FD4C0000}"/>
    <cellStyle name="Normal 41 14 7 3 3 4" xfId="21543" xr:uid="{00000000-0005-0000-0000-0000FE4C0000}"/>
    <cellStyle name="Normal 41 14 7 3 3 4 2" xfId="43185" xr:uid="{00000000-0005-0000-0000-0000FF4C0000}"/>
    <cellStyle name="Normal 41 14 7 3 3 5" xfId="37177" xr:uid="{00000000-0005-0000-0000-0000004D0000}"/>
    <cellStyle name="Normal 41 14 7 3 4" xfId="16575" xr:uid="{00000000-0005-0000-0000-0000014D0000}"/>
    <cellStyle name="Normal 41 14 7 3 4 2" xfId="28544" xr:uid="{00000000-0005-0000-0000-0000024D0000}"/>
    <cellStyle name="Normal 41 14 7 3 4 2 2" xfId="50150" xr:uid="{00000000-0005-0000-0000-0000034D0000}"/>
    <cellStyle name="Normal 41 14 7 3 4 3" xfId="22577" xr:uid="{00000000-0005-0000-0000-0000044D0000}"/>
    <cellStyle name="Normal 41 14 7 3 4 3 2" xfId="44214" xr:uid="{00000000-0005-0000-0000-0000054D0000}"/>
    <cellStyle name="Normal 41 14 7 3 4 4" xfId="38229" xr:uid="{00000000-0005-0000-0000-0000064D0000}"/>
    <cellStyle name="Normal 41 14 7 3 5" xfId="25562" xr:uid="{00000000-0005-0000-0000-0000074D0000}"/>
    <cellStyle name="Normal 41 14 7 3 5 2" xfId="47179" xr:uid="{00000000-0005-0000-0000-0000084D0000}"/>
    <cellStyle name="Normal 41 14 7 3 6" xfId="19595" xr:uid="{00000000-0005-0000-0000-0000094D0000}"/>
    <cellStyle name="Normal 41 14 7 3 6 2" xfId="41237" xr:uid="{00000000-0005-0000-0000-00000A4D0000}"/>
    <cellStyle name="Normal 41 14 7 3 7" xfId="35223" xr:uid="{00000000-0005-0000-0000-00000B4D0000}"/>
    <cellStyle name="Normal 41 14 7 4" xfId="13826" xr:uid="{00000000-0005-0000-0000-00000C4D0000}"/>
    <cellStyle name="Normal 41 14 7 4 2" xfId="16912" xr:uid="{00000000-0005-0000-0000-00000D4D0000}"/>
    <cellStyle name="Normal 41 14 7 4 2 2" xfId="28880" xr:uid="{00000000-0005-0000-0000-00000E4D0000}"/>
    <cellStyle name="Normal 41 14 7 4 2 2 2" xfId="50486" xr:uid="{00000000-0005-0000-0000-00000F4D0000}"/>
    <cellStyle name="Normal 41 14 7 4 2 3" xfId="22913" xr:uid="{00000000-0005-0000-0000-0000104D0000}"/>
    <cellStyle name="Normal 41 14 7 4 2 3 2" xfId="44550" xr:uid="{00000000-0005-0000-0000-0000114D0000}"/>
    <cellStyle name="Normal 41 14 7 4 2 4" xfId="38566" xr:uid="{00000000-0005-0000-0000-0000124D0000}"/>
    <cellStyle name="Normal 41 14 7 4 3" xfId="25898" xr:uid="{00000000-0005-0000-0000-0000134D0000}"/>
    <cellStyle name="Normal 41 14 7 4 3 2" xfId="47512" xr:uid="{00000000-0005-0000-0000-0000144D0000}"/>
    <cellStyle name="Normal 41 14 7 4 4" xfId="19931" xr:uid="{00000000-0005-0000-0000-0000154D0000}"/>
    <cellStyle name="Normal 41 14 7 4 4 2" xfId="41573" xr:uid="{00000000-0005-0000-0000-0000164D0000}"/>
    <cellStyle name="Normal 41 14 7 4 5" xfId="35562" xr:uid="{00000000-0005-0000-0000-0000174D0000}"/>
    <cellStyle name="Normal 41 14 7 5" xfId="14800" xr:uid="{00000000-0005-0000-0000-0000184D0000}"/>
    <cellStyle name="Normal 41 14 7 5 2" xfId="17885" xr:uid="{00000000-0005-0000-0000-0000194D0000}"/>
    <cellStyle name="Normal 41 14 7 5 2 2" xfId="29852" xr:uid="{00000000-0005-0000-0000-00001A4D0000}"/>
    <cellStyle name="Normal 41 14 7 5 2 2 2" xfId="51458" xr:uid="{00000000-0005-0000-0000-00001B4D0000}"/>
    <cellStyle name="Normal 41 14 7 5 2 3" xfId="23885" xr:uid="{00000000-0005-0000-0000-00001C4D0000}"/>
    <cellStyle name="Normal 41 14 7 5 2 3 2" xfId="45522" xr:uid="{00000000-0005-0000-0000-00001D4D0000}"/>
    <cellStyle name="Normal 41 14 7 5 2 4" xfId="39539" xr:uid="{00000000-0005-0000-0000-00001E4D0000}"/>
    <cellStyle name="Normal 41 14 7 5 3" xfId="26870" xr:uid="{00000000-0005-0000-0000-00001F4D0000}"/>
    <cellStyle name="Normal 41 14 7 5 3 2" xfId="48484" xr:uid="{00000000-0005-0000-0000-0000204D0000}"/>
    <cellStyle name="Normal 41 14 7 5 4" xfId="20903" xr:uid="{00000000-0005-0000-0000-0000214D0000}"/>
    <cellStyle name="Normal 41 14 7 5 4 2" xfId="42545" xr:uid="{00000000-0005-0000-0000-0000224D0000}"/>
    <cellStyle name="Normal 41 14 7 5 5" xfId="36536" xr:uid="{00000000-0005-0000-0000-0000234D0000}"/>
    <cellStyle name="Normal 41 14 7 6" xfId="15913" xr:uid="{00000000-0005-0000-0000-0000244D0000}"/>
    <cellStyle name="Normal 41 14 7 6 2" xfId="27884" xr:uid="{00000000-0005-0000-0000-0000254D0000}"/>
    <cellStyle name="Normal 41 14 7 6 2 2" xfId="49490" xr:uid="{00000000-0005-0000-0000-0000264D0000}"/>
    <cellStyle name="Normal 41 14 7 6 3" xfId="21917" xr:uid="{00000000-0005-0000-0000-0000274D0000}"/>
    <cellStyle name="Normal 41 14 7 6 3 2" xfId="43554" xr:uid="{00000000-0005-0000-0000-0000284D0000}"/>
    <cellStyle name="Normal 41 14 7 6 4" xfId="37567" xr:uid="{00000000-0005-0000-0000-0000294D0000}"/>
    <cellStyle name="Normal 41 14 7 7" xfId="24899" xr:uid="{00000000-0005-0000-0000-00002A4D0000}"/>
    <cellStyle name="Normal 41 14 7 7 2" xfId="46519" xr:uid="{00000000-0005-0000-0000-00002B4D0000}"/>
    <cellStyle name="Normal 41 14 7 8" xfId="18932" xr:uid="{00000000-0005-0000-0000-00002C4D0000}"/>
    <cellStyle name="Normal 41 14 7 8 2" xfId="40574" xr:uid="{00000000-0005-0000-0000-00002D4D0000}"/>
    <cellStyle name="Normal 41 14 7 9" xfId="31973"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2" xr:uid="{00000000-0005-0000-0000-0000324D0000}"/>
    <cellStyle name="Normal 41 14 8 2 2 2 2" xfId="50548" xr:uid="{00000000-0005-0000-0000-0000334D0000}"/>
    <cellStyle name="Normal 41 14 8 2 2 3" xfId="22975" xr:uid="{00000000-0005-0000-0000-0000344D0000}"/>
    <cellStyle name="Normal 41 14 8 2 2 3 2" xfId="44612" xr:uid="{00000000-0005-0000-0000-0000354D0000}"/>
    <cellStyle name="Normal 41 14 8 2 2 4" xfId="38628" xr:uid="{00000000-0005-0000-0000-0000364D0000}"/>
    <cellStyle name="Normal 41 14 8 2 3" xfId="25960" xr:uid="{00000000-0005-0000-0000-0000374D0000}"/>
    <cellStyle name="Normal 41 14 8 2 3 2" xfId="47574" xr:uid="{00000000-0005-0000-0000-0000384D0000}"/>
    <cellStyle name="Normal 41 14 8 2 4" xfId="19993" xr:uid="{00000000-0005-0000-0000-0000394D0000}"/>
    <cellStyle name="Normal 41 14 8 2 4 2" xfId="41635" xr:uid="{00000000-0005-0000-0000-00003A4D0000}"/>
    <cellStyle name="Normal 41 14 8 2 5" xfId="35625" xr:uid="{00000000-0005-0000-0000-00003B4D0000}"/>
    <cellStyle name="Normal 41 14 8 3" xfId="14863" xr:uid="{00000000-0005-0000-0000-00003C4D0000}"/>
    <cellStyle name="Normal 41 14 8 3 2" xfId="17948" xr:uid="{00000000-0005-0000-0000-00003D4D0000}"/>
    <cellStyle name="Normal 41 14 8 3 2 2" xfId="29914" xr:uid="{00000000-0005-0000-0000-00003E4D0000}"/>
    <cellStyle name="Normal 41 14 8 3 2 2 2" xfId="51520" xr:uid="{00000000-0005-0000-0000-00003F4D0000}"/>
    <cellStyle name="Normal 41 14 8 3 2 3" xfId="23947" xr:uid="{00000000-0005-0000-0000-0000404D0000}"/>
    <cellStyle name="Normal 41 14 8 3 2 3 2" xfId="45584" xr:uid="{00000000-0005-0000-0000-0000414D0000}"/>
    <cellStyle name="Normal 41 14 8 3 2 4" xfId="39602" xr:uid="{00000000-0005-0000-0000-0000424D0000}"/>
    <cellStyle name="Normal 41 14 8 3 3" xfId="26932" xr:uid="{00000000-0005-0000-0000-0000434D0000}"/>
    <cellStyle name="Normal 41 14 8 3 3 2" xfId="48546" xr:uid="{00000000-0005-0000-0000-0000444D0000}"/>
    <cellStyle name="Normal 41 14 8 3 4" xfId="20965" xr:uid="{00000000-0005-0000-0000-0000454D0000}"/>
    <cellStyle name="Normal 41 14 8 3 4 2" xfId="42607" xr:uid="{00000000-0005-0000-0000-0000464D0000}"/>
    <cellStyle name="Normal 41 14 8 3 5" xfId="36599" xr:uid="{00000000-0005-0000-0000-0000474D0000}"/>
    <cellStyle name="Normal 41 14 8 4" xfId="15997" xr:uid="{00000000-0005-0000-0000-0000484D0000}"/>
    <cellStyle name="Normal 41 14 8 4 2" xfId="27966" xr:uid="{00000000-0005-0000-0000-0000494D0000}"/>
    <cellStyle name="Normal 41 14 8 4 2 2" xfId="49572" xr:uid="{00000000-0005-0000-0000-00004A4D0000}"/>
    <cellStyle name="Normal 41 14 8 4 3" xfId="21999" xr:uid="{00000000-0005-0000-0000-00004B4D0000}"/>
    <cellStyle name="Normal 41 14 8 4 3 2" xfId="43636" xr:uid="{00000000-0005-0000-0000-00004C4D0000}"/>
    <cellStyle name="Normal 41 14 8 4 4" xfId="37651" xr:uid="{00000000-0005-0000-0000-00004D4D0000}"/>
    <cellStyle name="Normal 41 14 8 5" xfId="24984" xr:uid="{00000000-0005-0000-0000-00004E4D0000}"/>
    <cellStyle name="Normal 41 14 8 5 2" xfId="46601" xr:uid="{00000000-0005-0000-0000-00004F4D0000}"/>
    <cellStyle name="Normal 41 14 8 6" xfId="19017" xr:uid="{00000000-0005-0000-0000-0000504D0000}"/>
    <cellStyle name="Normal 41 14 8 6 2" xfId="40659" xr:uid="{00000000-0005-0000-0000-0000514D0000}"/>
    <cellStyle name="Normal 41 14 8 7" xfId="34645"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2" xr:uid="{00000000-0005-0000-0000-0000564D0000}"/>
    <cellStyle name="Normal 41 14 9 2 2 2 2" xfId="50868" xr:uid="{00000000-0005-0000-0000-0000574D0000}"/>
    <cellStyle name="Normal 41 14 9 2 2 3" xfId="23295" xr:uid="{00000000-0005-0000-0000-0000584D0000}"/>
    <cellStyle name="Normal 41 14 9 2 2 3 2" xfId="44932" xr:uid="{00000000-0005-0000-0000-0000594D0000}"/>
    <cellStyle name="Normal 41 14 9 2 2 4" xfId="38948" xr:uid="{00000000-0005-0000-0000-00005A4D0000}"/>
    <cellStyle name="Normal 41 14 9 2 3" xfId="26280" xr:uid="{00000000-0005-0000-0000-00005B4D0000}"/>
    <cellStyle name="Normal 41 14 9 2 3 2" xfId="47894" xr:uid="{00000000-0005-0000-0000-00005C4D0000}"/>
    <cellStyle name="Normal 41 14 9 2 4" xfId="20313" xr:uid="{00000000-0005-0000-0000-00005D4D0000}"/>
    <cellStyle name="Normal 41 14 9 2 4 2" xfId="41955" xr:uid="{00000000-0005-0000-0000-00005E4D0000}"/>
    <cellStyle name="Normal 41 14 9 2 5" xfId="35945" xr:uid="{00000000-0005-0000-0000-00005F4D0000}"/>
    <cellStyle name="Normal 41 14 9 3" xfId="15183" xr:uid="{00000000-0005-0000-0000-0000604D0000}"/>
    <cellStyle name="Normal 41 14 9 3 2" xfId="18268" xr:uid="{00000000-0005-0000-0000-0000614D0000}"/>
    <cellStyle name="Normal 41 14 9 3 2 2" xfId="30234" xr:uid="{00000000-0005-0000-0000-0000624D0000}"/>
    <cellStyle name="Normal 41 14 9 3 2 2 2" xfId="51840" xr:uid="{00000000-0005-0000-0000-0000634D0000}"/>
    <cellStyle name="Normal 41 14 9 3 2 3" xfId="24267" xr:uid="{00000000-0005-0000-0000-0000644D0000}"/>
    <cellStyle name="Normal 41 14 9 3 2 3 2" xfId="45904" xr:uid="{00000000-0005-0000-0000-0000654D0000}"/>
    <cellStyle name="Normal 41 14 9 3 2 4" xfId="39922" xr:uid="{00000000-0005-0000-0000-0000664D0000}"/>
    <cellStyle name="Normal 41 14 9 3 3" xfId="27252" xr:uid="{00000000-0005-0000-0000-0000674D0000}"/>
    <cellStyle name="Normal 41 14 9 3 3 2" xfId="48866" xr:uid="{00000000-0005-0000-0000-0000684D0000}"/>
    <cellStyle name="Normal 41 14 9 3 4" xfId="21285" xr:uid="{00000000-0005-0000-0000-0000694D0000}"/>
    <cellStyle name="Normal 41 14 9 3 4 2" xfId="42927" xr:uid="{00000000-0005-0000-0000-00006A4D0000}"/>
    <cellStyle name="Normal 41 14 9 3 5" xfId="36919" xr:uid="{00000000-0005-0000-0000-00006B4D0000}"/>
    <cellStyle name="Normal 41 14 9 4" xfId="16317" xr:uid="{00000000-0005-0000-0000-00006C4D0000}"/>
    <cellStyle name="Normal 41 14 9 4 2" xfId="28286" xr:uid="{00000000-0005-0000-0000-00006D4D0000}"/>
    <cellStyle name="Normal 41 14 9 4 2 2" xfId="49892" xr:uid="{00000000-0005-0000-0000-00006E4D0000}"/>
    <cellStyle name="Normal 41 14 9 4 3" xfId="22319" xr:uid="{00000000-0005-0000-0000-00006F4D0000}"/>
    <cellStyle name="Normal 41 14 9 4 3 2" xfId="43956" xr:uid="{00000000-0005-0000-0000-0000704D0000}"/>
    <cellStyle name="Normal 41 14 9 4 4" xfId="37971" xr:uid="{00000000-0005-0000-0000-0000714D0000}"/>
    <cellStyle name="Normal 41 14 9 5" xfId="25304" xr:uid="{00000000-0005-0000-0000-0000724D0000}"/>
    <cellStyle name="Normal 41 14 9 5 2" xfId="46921" xr:uid="{00000000-0005-0000-0000-0000734D0000}"/>
    <cellStyle name="Normal 41 14 9 6" xfId="19337" xr:uid="{00000000-0005-0000-0000-0000744D0000}"/>
    <cellStyle name="Normal 41 14 9 6 2" xfId="40979" xr:uid="{00000000-0005-0000-0000-0000754D0000}"/>
    <cellStyle name="Normal 41 14 9 7" xfId="34965"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3" xr:uid="{00000000-0005-0000-0000-00007A4D0000}"/>
    <cellStyle name="Normal 41 15 10 2 2 2" xfId="50229" xr:uid="{00000000-0005-0000-0000-00007B4D0000}"/>
    <cellStyle name="Normal 41 15 10 2 3" xfId="22656" xr:uid="{00000000-0005-0000-0000-00007C4D0000}"/>
    <cellStyle name="Normal 41 15 10 2 3 2" xfId="44293" xr:uid="{00000000-0005-0000-0000-00007D4D0000}"/>
    <cellStyle name="Normal 41 15 10 2 4" xfId="38308" xr:uid="{00000000-0005-0000-0000-00007E4D0000}"/>
    <cellStyle name="Normal 41 15 10 3" xfId="25641" xr:uid="{00000000-0005-0000-0000-00007F4D0000}"/>
    <cellStyle name="Normal 41 15 10 3 2" xfId="47255" xr:uid="{00000000-0005-0000-0000-0000804D0000}"/>
    <cellStyle name="Normal 41 15 10 4" xfId="19674" xr:uid="{00000000-0005-0000-0000-0000814D0000}"/>
    <cellStyle name="Normal 41 15 10 4 2" xfId="41316" xr:uid="{00000000-0005-0000-0000-0000824D0000}"/>
    <cellStyle name="Normal 41 15 10 5" xfId="35304" xr:uid="{00000000-0005-0000-0000-0000834D0000}"/>
    <cellStyle name="Normal 41 15 11" xfId="14543" xr:uid="{00000000-0005-0000-0000-0000844D0000}"/>
    <cellStyle name="Normal 41 15 11 2" xfId="17628" xr:uid="{00000000-0005-0000-0000-0000854D0000}"/>
    <cellStyle name="Normal 41 15 11 2 2" xfId="29595" xr:uid="{00000000-0005-0000-0000-0000864D0000}"/>
    <cellStyle name="Normal 41 15 11 2 2 2" xfId="51201" xr:uid="{00000000-0005-0000-0000-0000874D0000}"/>
    <cellStyle name="Normal 41 15 11 2 3" xfId="23628" xr:uid="{00000000-0005-0000-0000-0000884D0000}"/>
    <cellStyle name="Normal 41 15 11 2 3 2" xfId="45265" xr:uid="{00000000-0005-0000-0000-0000894D0000}"/>
    <cellStyle name="Normal 41 15 11 2 4" xfId="39282" xr:uid="{00000000-0005-0000-0000-00008A4D0000}"/>
    <cellStyle name="Normal 41 15 11 3" xfId="26613" xr:uid="{00000000-0005-0000-0000-00008B4D0000}"/>
    <cellStyle name="Normal 41 15 11 3 2" xfId="48227" xr:uid="{00000000-0005-0000-0000-00008C4D0000}"/>
    <cellStyle name="Normal 41 15 11 4" xfId="20646" xr:uid="{00000000-0005-0000-0000-00008D4D0000}"/>
    <cellStyle name="Normal 41 15 11 4 2" xfId="42288" xr:uid="{00000000-0005-0000-0000-00008E4D0000}"/>
    <cellStyle name="Normal 41 15 11 5" xfId="36279" xr:uid="{00000000-0005-0000-0000-00008F4D0000}"/>
    <cellStyle name="Normal 41 15 12" xfId="15656" xr:uid="{00000000-0005-0000-0000-0000904D0000}"/>
    <cellStyle name="Normal 41 15 12 2" xfId="27627" xr:uid="{00000000-0005-0000-0000-0000914D0000}"/>
    <cellStyle name="Normal 41 15 12 2 2" xfId="49233" xr:uid="{00000000-0005-0000-0000-0000924D0000}"/>
    <cellStyle name="Normal 41 15 12 3" xfId="21660" xr:uid="{00000000-0005-0000-0000-0000934D0000}"/>
    <cellStyle name="Normal 41 15 12 3 2" xfId="43297" xr:uid="{00000000-0005-0000-0000-0000944D0000}"/>
    <cellStyle name="Normal 41 15 12 4" xfId="37310" xr:uid="{00000000-0005-0000-0000-0000954D0000}"/>
    <cellStyle name="Normal 41 15 13" xfId="24642" xr:uid="{00000000-0005-0000-0000-0000964D0000}"/>
    <cellStyle name="Normal 41 15 13 2" xfId="46262" xr:uid="{00000000-0005-0000-0000-0000974D0000}"/>
    <cellStyle name="Normal 41 15 14" xfId="18675" xr:uid="{00000000-0005-0000-0000-0000984D0000}"/>
    <cellStyle name="Normal 41 15 14 2" xfId="40317" xr:uid="{00000000-0005-0000-0000-0000994D0000}"/>
    <cellStyle name="Normal 41 15 15" xfId="31240"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2" xr:uid="{00000000-0005-0000-0000-00009F4D0000}"/>
    <cellStyle name="Normal 41 15 2 2 2 2 2 2" xfId="50638" xr:uid="{00000000-0005-0000-0000-0000A04D0000}"/>
    <cellStyle name="Normal 41 15 2 2 2 2 3" xfId="23065" xr:uid="{00000000-0005-0000-0000-0000A14D0000}"/>
    <cellStyle name="Normal 41 15 2 2 2 2 3 2" xfId="44702" xr:uid="{00000000-0005-0000-0000-0000A24D0000}"/>
    <cellStyle name="Normal 41 15 2 2 2 2 4" xfId="38718" xr:uid="{00000000-0005-0000-0000-0000A34D0000}"/>
    <cellStyle name="Normal 41 15 2 2 2 3" xfId="26050" xr:uid="{00000000-0005-0000-0000-0000A44D0000}"/>
    <cellStyle name="Normal 41 15 2 2 2 3 2" xfId="47664" xr:uid="{00000000-0005-0000-0000-0000A54D0000}"/>
    <cellStyle name="Normal 41 15 2 2 2 4" xfId="20083" xr:uid="{00000000-0005-0000-0000-0000A64D0000}"/>
    <cellStyle name="Normal 41 15 2 2 2 4 2" xfId="41725" xr:uid="{00000000-0005-0000-0000-0000A74D0000}"/>
    <cellStyle name="Normal 41 15 2 2 2 5" xfId="35715" xr:uid="{00000000-0005-0000-0000-0000A84D0000}"/>
    <cellStyle name="Normal 41 15 2 2 3" xfId="14953" xr:uid="{00000000-0005-0000-0000-0000A94D0000}"/>
    <cellStyle name="Normal 41 15 2 2 3 2" xfId="18038" xr:uid="{00000000-0005-0000-0000-0000AA4D0000}"/>
    <cellStyle name="Normal 41 15 2 2 3 2 2" xfId="30004" xr:uid="{00000000-0005-0000-0000-0000AB4D0000}"/>
    <cellStyle name="Normal 41 15 2 2 3 2 2 2" xfId="51610" xr:uid="{00000000-0005-0000-0000-0000AC4D0000}"/>
    <cellStyle name="Normal 41 15 2 2 3 2 3" xfId="24037" xr:uid="{00000000-0005-0000-0000-0000AD4D0000}"/>
    <cellStyle name="Normal 41 15 2 2 3 2 3 2" xfId="45674" xr:uid="{00000000-0005-0000-0000-0000AE4D0000}"/>
    <cellStyle name="Normal 41 15 2 2 3 2 4" xfId="39692" xr:uid="{00000000-0005-0000-0000-0000AF4D0000}"/>
    <cellStyle name="Normal 41 15 2 2 3 3" xfId="27022" xr:uid="{00000000-0005-0000-0000-0000B04D0000}"/>
    <cellStyle name="Normal 41 15 2 2 3 3 2" xfId="48636" xr:uid="{00000000-0005-0000-0000-0000B14D0000}"/>
    <cellStyle name="Normal 41 15 2 2 3 4" xfId="21055" xr:uid="{00000000-0005-0000-0000-0000B24D0000}"/>
    <cellStyle name="Normal 41 15 2 2 3 4 2" xfId="42697" xr:uid="{00000000-0005-0000-0000-0000B34D0000}"/>
    <cellStyle name="Normal 41 15 2 2 3 5" xfId="36689" xr:uid="{00000000-0005-0000-0000-0000B44D0000}"/>
    <cellStyle name="Normal 41 15 2 2 4" xfId="16087" xr:uid="{00000000-0005-0000-0000-0000B54D0000}"/>
    <cellStyle name="Normal 41 15 2 2 4 2" xfId="28056" xr:uid="{00000000-0005-0000-0000-0000B64D0000}"/>
    <cellStyle name="Normal 41 15 2 2 4 2 2" xfId="49662" xr:uid="{00000000-0005-0000-0000-0000B74D0000}"/>
    <cellStyle name="Normal 41 15 2 2 4 3" xfId="22089" xr:uid="{00000000-0005-0000-0000-0000B84D0000}"/>
    <cellStyle name="Normal 41 15 2 2 4 3 2" xfId="43726" xr:uid="{00000000-0005-0000-0000-0000B94D0000}"/>
    <cellStyle name="Normal 41 15 2 2 4 4" xfId="37741" xr:uid="{00000000-0005-0000-0000-0000BA4D0000}"/>
    <cellStyle name="Normal 41 15 2 2 5" xfId="25074" xr:uid="{00000000-0005-0000-0000-0000BB4D0000}"/>
    <cellStyle name="Normal 41 15 2 2 5 2" xfId="46691" xr:uid="{00000000-0005-0000-0000-0000BC4D0000}"/>
    <cellStyle name="Normal 41 15 2 2 6" xfId="19107" xr:uid="{00000000-0005-0000-0000-0000BD4D0000}"/>
    <cellStyle name="Normal 41 15 2 2 6 2" xfId="40749" xr:uid="{00000000-0005-0000-0000-0000BE4D0000}"/>
    <cellStyle name="Normal 41 15 2 2 7" xfId="34735"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2" xr:uid="{00000000-0005-0000-0000-0000C34D0000}"/>
    <cellStyle name="Normal 41 15 2 3 2 2 2 2" xfId="50958" xr:uid="{00000000-0005-0000-0000-0000C44D0000}"/>
    <cellStyle name="Normal 41 15 2 3 2 2 3" xfId="23385" xr:uid="{00000000-0005-0000-0000-0000C54D0000}"/>
    <cellStyle name="Normal 41 15 2 3 2 2 3 2" xfId="45022" xr:uid="{00000000-0005-0000-0000-0000C64D0000}"/>
    <cellStyle name="Normal 41 15 2 3 2 2 4" xfId="39038" xr:uid="{00000000-0005-0000-0000-0000C74D0000}"/>
    <cellStyle name="Normal 41 15 2 3 2 3" xfId="26370" xr:uid="{00000000-0005-0000-0000-0000C84D0000}"/>
    <cellStyle name="Normal 41 15 2 3 2 3 2" xfId="47984" xr:uid="{00000000-0005-0000-0000-0000C94D0000}"/>
    <cellStyle name="Normal 41 15 2 3 2 4" xfId="20403" xr:uid="{00000000-0005-0000-0000-0000CA4D0000}"/>
    <cellStyle name="Normal 41 15 2 3 2 4 2" xfId="42045" xr:uid="{00000000-0005-0000-0000-0000CB4D0000}"/>
    <cellStyle name="Normal 41 15 2 3 2 5" xfId="36035" xr:uid="{00000000-0005-0000-0000-0000CC4D0000}"/>
    <cellStyle name="Normal 41 15 2 3 3" xfId="15273" xr:uid="{00000000-0005-0000-0000-0000CD4D0000}"/>
    <cellStyle name="Normal 41 15 2 3 3 2" xfId="18358" xr:uid="{00000000-0005-0000-0000-0000CE4D0000}"/>
    <cellStyle name="Normal 41 15 2 3 3 2 2" xfId="30324" xr:uid="{00000000-0005-0000-0000-0000CF4D0000}"/>
    <cellStyle name="Normal 41 15 2 3 3 2 2 2" xfId="51930" xr:uid="{00000000-0005-0000-0000-0000D04D0000}"/>
    <cellStyle name="Normal 41 15 2 3 3 2 3" xfId="24357" xr:uid="{00000000-0005-0000-0000-0000D14D0000}"/>
    <cellStyle name="Normal 41 15 2 3 3 2 3 2" xfId="45994" xr:uid="{00000000-0005-0000-0000-0000D24D0000}"/>
    <cellStyle name="Normal 41 15 2 3 3 2 4" xfId="40012" xr:uid="{00000000-0005-0000-0000-0000D34D0000}"/>
    <cellStyle name="Normal 41 15 2 3 3 3" xfId="27342" xr:uid="{00000000-0005-0000-0000-0000D44D0000}"/>
    <cellStyle name="Normal 41 15 2 3 3 3 2" xfId="48956" xr:uid="{00000000-0005-0000-0000-0000D54D0000}"/>
    <cellStyle name="Normal 41 15 2 3 3 4" xfId="21375" xr:uid="{00000000-0005-0000-0000-0000D64D0000}"/>
    <cellStyle name="Normal 41 15 2 3 3 4 2" xfId="43017" xr:uid="{00000000-0005-0000-0000-0000D74D0000}"/>
    <cellStyle name="Normal 41 15 2 3 3 5" xfId="37009" xr:uid="{00000000-0005-0000-0000-0000D84D0000}"/>
    <cellStyle name="Normal 41 15 2 3 4" xfId="16407" xr:uid="{00000000-0005-0000-0000-0000D94D0000}"/>
    <cellStyle name="Normal 41 15 2 3 4 2" xfId="28376" xr:uid="{00000000-0005-0000-0000-0000DA4D0000}"/>
    <cellStyle name="Normal 41 15 2 3 4 2 2" xfId="49982" xr:uid="{00000000-0005-0000-0000-0000DB4D0000}"/>
    <cellStyle name="Normal 41 15 2 3 4 3" xfId="22409" xr:uid="{00000000-0005-0000-0000-0000DC4D0000}"/>
    <cellStyle name="Normal 41 15 2 3 4 3 2" xfId="44046" xr:uid="{00000000-0005-0000-0000-0000DD4D0000}"/>
    <cellStyle name="Normal 41 15 2 3 4 4" xfId="38061" xr:uid="{00000000-0005-0000-0000-0000DE4D0000}"/>
    <cellStyle name="Normal 41 15 2 3 5" xfId="25394" xr:uid="{00000000-0005-0000-0000-0000DF4D0000}"/>
    <cellStyle name="Normal 41 15 2 3 5 2" xfId="47011" xr:uid="{00000000-0005-0000-0000-0000E04D0000}"/>
    <cellStyle name="Normal 41 15 2 3 6" xfId="19427" xr:uid="{00000000-0005-0000-0000-0000E14D0000}"/>
    <cellStyle name="Normal 41 15 2 3 6 2" xfId="41069" xr:uid="{00000000-0005-0000-0000-0000E24D0000}"/>
    <cellStyle name="Normal 41 15 2 3 7" xfId="35055" xr:uid="{00000000-0005-0000-0000-0000E34D0000}"/>
    <cellStyle name="Normal 41 15 2 4" xfId="13658" xr:uid="{00000000-0005-0000-0000-0000E44D0000}"/>
    <cellStyle name="Normal 41 15 2 4 2" xfId="16744" xr:uid="{00000000-0005-0000-0000-0000E54D0000}"/>
    <cellStyle name="Normal 41 15 2 4 2 2" xfId="28712" xr:uid="{00000000-0005-0000-0000-0000E64D0000}"/>
    <cellStyle name="Normal 41 15 2 4 2 2 2" xfId="50318" xr:uid="{00000000-0005-0000-0000-0000E74D0000}"/>
    <cellStyle name="Normal 41 15 2 4 2 3" xfId="22745" xr:uid="{00000000-0005-0000-0000-0000E84D0000}"/>
    <cellStyle name="Normal 41 15 2 4 2 3 2" xfId="44382" xr:uid="{00000000-0005-0000-0000-0000E94D0000}"/>
    <cellStyle name="Normal 41 15 2 4 2 4" xfId="38398" xr:uid="{00000000-0005-0000-0000-0000EA4D0000}"/>
    <cellStyle name="Normal 41 15 2 4 3" xfId="25730" xr:uid="{00000000-0005-0000-0000-0000EB4D0000}"/>
    <cellStyle name="Normal 41 15 2 4 3 2" xfId="47344" xr:uid="{00000000-0005-0000-0000-0000EC4D0000}"/>
    <cellStyle name="Normal 41 15 2 4 4" xfId="19763" xr:uid="{00000000-0005-0000-0000-0000ED4D0000}"/>
    <cellStyle name="Normal 41 15 2 4 4 2" xfId="41405" xr:uid="{00000000-0005-0000-0000-0000EE4D0000}"/>
    <cellStyle name="Normal 41 15 2 4 5" xfId="35394" xr:uid="{00000000-0005-0000-0000-0000EF4D0000}"/>
    <cellStyle name="Normal 41 15 2 5" xfId="14632" xr:uid="{00000000-0005-0000-0000-0000F04D0000}"/>
    <cellStyle name="Normal 41 15 2 5 2" xfId="17717" xr:uid="{00000000-0005-0000-0000-0000F14D0000}"/>
    <cellStyle name="Normal 41 15 2 5 2 2" xfId="29684" xr:uid="{00000000-0005-0000-0000-0000F24D0000}"/>
    <cellStyle name="Normal 41 15 2 5 2 2 2" xfId="51290" xr:uid="{00000000-0005-0000-0000-0000F34D0000}"/>
    <cellStyle name="Normal 41 15 2 5 2 3" xfId="23717" xr:uid="{00000000-0005-0000-0000-0000F44D0000}"/>
    <cellStyle name="Normal 41 15 2 5 2 3 2" xfId="45354" xr:uid="{00000000-0005-0000-0000-0000F54D0000}"/>
    <cellStyle name="Normal 41 15 2 5 2 4" xfId="39371" xr:uid="{00000000-0005-0000-0000-0000F64D0000}"/>
    <cellStyle name="Normal 41 15 2 5 3" xfId="26702" xr:uid="{00000000-0005-0000-0000-0000F74D0000}"/>
    <cellStyle name="Normal 41 15 2 5 3 2" xfId="48316" xr:uid="{00000000-0005-0000-0000-0000F84D0000}"/>
    <cellStyle name="Normal 41 15 2 5 4" xfId="20735" xr:uid="{00000000-0005-0000-0000-0000F94D0000}"/>
    <cellStyle name="Normal 41 15 2 5 4 2" xfId="42377" xr:uid="{00000000-0005-0000-0000-0000FA4D0000}"/>
    <cellStyle name="Normal 41 15 2 5 5" xfId="36368" xr:uid="{00000000-0005-0000-0000-0000FB4D0000}"/>
    <cellStyle name="Normal 41 15 2 6" xfId="15745" xr:uid="{00000000-0005-0000-0000-0000FC4D0000}"/>
    <cellStyle name="Normal 41 15 2 6 2" xfId="27716" xr:uid="{00000000-0005-0000-0000-0000FD4D0000}"/>
    <cellStyle name="Normal 41 15 2 6 2 2" xfId="49322" xr:uid="{00000000-0005-0000-0000-0000FE4D0000}"/>
    <cellStyle name="Normal 41 15 2 6 3" xfId="21749" xr:uid="{00000000-0005-0000-0000-0000FF4D0000}"/>
    <cellStyle name="Normal 41 15 2 6 3 2" xfId="43386" xr:uid="{00000000-0005-0000-0000-0000004E0000}"/>
    <cellStyle name="Normal 41 15 2 6 4" xfId="37399" xr:uid="{00000000-0005-0000-0000-0000014E0000}"/>
    <cellStyle name="Normal 41 15 2 7" xfId="24731" xr:uid="{00000000-0005-0000-0000-0000024E0000}"/>
    <cellStyle name="Normal 41 15 2 7 2" xfId="46351" xr:uid="{00000000-0005-0000-0000-0000034E0000}"/>
    <cellStyle name="Normal 41 15 2 8" xfId="18764" xr:uid="{00000000-0005-0000-0000-0000044E0000}"/>
    <cellStyle name="Normal 41 15 2 8 2" xfId="40406" xr:uid="{00000000-0005-0000-0000-0000054E0000}"/>
    <cellStyle name="Normal 41 15 2 9" xfId="31577"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8" xr:uid="{00000000-0005-0000-0000-00000B4E0000}"/>
    <cellStyle name="Normal 41 15 3 2 2 2 2 2" xfId="50594" xr:uid="{00000000-0005-0000-0000-00000C4E0000}"/>
    <cellStyle name="Normal 41 15 3 2 2 2 3" xfId="23021" xr:uid="{00000000-0005-0000-0000-00000D4E0000}"/>
    <cellStyle name="Normal 41 15 3 2 2 2 3 2" xfId="44658" xr:uid="{00000000-0005-0000-0000-00000E4E0000}"/>
    <cellStyle name="Normal 41 15 3 2 2 2 4" xfId="38674" xr:uid="{00000000-0005-0000-0000-00000F4E0000}"/>
    <cellStyle name="Normal 41 15 3 2 2 3" xfId="26006" xr:uid="{00000000-0005-0000-0000-0000104E0000}"/>
    <cellStyle name="Normal 41 15 3 2 2 3 2" xfId="47620" xr:uid="{00000000-0005-0000-0000-0000114E0000}"/>
    <cellStyle name="Normal 41 15 3 2 2 4" xfId="20039" xr:uid="{00000000-0005-0000-0000-0000124E0000}"/>
    <cellStyle name="Normal 41 15 3 2 2 4 2" xfId="41681" xr:uid="{00000000-0005-0000-0000-0000134E0000}"/>
    <cellStyle name="Normal 41 15 3 2 2 5" xfId="35671" xr:uid="{00000000-0005-0000-0000-0000144E0000}"/>
    <cellStyle name="Normal 41 15 3 2 3" xfId="14909" xr:uid="{00000000-0005-0000-0000-0000154E0000}"/>
    <cellStyle name="Normal 41 15 3 2 3 2" xfId="17994" xr:uid="{00000000-0005-0000-0000-0000164E0000}"/>
    <cellStyle name="Normal 41 15 3 2 3 2 2" xfId="29960" xr:uid="{00000000-0005-0000-0000-0000174E0000}"/>
    <cellStyle name="Normal 41 15 3 2 3 2 2 2" xfId="51566" xr:uid="{00000000-0005-0000-0000-0000184E0000}"/>
    <cellStyle name="Normal 41 15 3 2 3 2 3" xfId="23993" xr:uid="{00000000-0005-0000-0000-0000194E0000}"/>
    <cellStyle name="Normal 41 15 3 2 3 2 3 2" xfId="45630" xr:uid="{00000000-0005-0000-0000-00001A4E0000}"/>
    <cellStyle name="Normal 41 15 3 2 3 2 4" xfId="39648" xr:uid="{00000000-0005-0000-0000-00001B4E0000}"/>
    <cellStyle name="Normal 41 15 3 2 3 3" xfId="26978" xr:uid="{00000000-0005-0000-0000-00001C4E0000}"/>
    <cellStyle name="Normal 41 15 3 2 3 3 2" xfId="48592" xr:uid="{00000000-0005-0000-0000-00001D4E0000}"/>
    <cellStyle name="Normal 41 15 3 2 3 4" xfId="21011" xr:uid="{00000000-0005-0000-0000-00001E4E0000}"/>
    <cellStyle name="Normal 41 15 3 2 3 4 2" xfId="42653" xr:uid="{00000000-0005-0000-0000-00001F4E0000}"/>
    <cellStyle name="Normal 41 15 3 2 3 5" xfId="36645" xr:uid="{00000000-0005-0000-0000-0000204E0000}"/>
    <cellStyle name="Normal 41 15 3 2 4" xfId="16043" xr:uid="{00000000-0005-0000-0000-0000214E0000}"/>
    <cellStyle name="Normal 41 15 3 2 4 2" xfId="28012" xr:uid="{00000000-0005-0000-0000-0000224E0000}"/>
    <cellStyle name="Normal 41 15 3 2 4 2 2" xfId="49618" xr:uid="{00000000-0005-0000-0000-0000234E0000}"/>
    <cellStyle name="Normal 41 15 3 2 4 3" xfId="22045" xr:uid="{00000000-0005-0000-0000-0000244E0000}"/>
    <cellStyle name="Normal 41 15 3 2 4 3 2" xfId="43682" xr:uid="{00000000-0005-0000-0000-0000254E0000}"/>
    <cellStyle name="Normal 41 15 3 2 4 4" xfId="37697" xr:uid="{00000000-0005-0000-0000-0000264E0000}"/>
    <cellStyle name="Normal 41 15 3 2 5" xfId="25030" xr:uid="{00000000-0005-0000-0000-0000274E0000}"/>
    <cellStyle name="Normal 41 15 3 2 5 2" xfId="46647" xr:uid="{00000000-0005-0000-0000-0000284E0000}"/>
    <cellStyle name="Normal 41 15 3 2 6" xfId="19063" xr:uid="{00000000-0005-0000-0000-0000294E0000}"/>
    <cellStyle name="Normal 41 15 3 2 6 2" xfId="40705" xr:uid="{00000000-0005-0000-0000-00002A4E0000}"/>
    <cellStyle name="Normal 41 15 3 2 7" xfId="34691"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8" xr:uid="{00000000-0005-0000-0000-00002F4E0000}"/>
    <cellStyle name="Normal 41 15 3 3 2 2 2 2" xfId="50914" xr:uid="{00000000-0005-0000-0000-0000304E0000}"/>
    <cellStyle name="Normal 41 15 3 3 2 2 3" xfId="23341" xr:uid="{00000000-0005-0000-0000-0000314E0000}"/>
    <cellStyle name="Normal 41 15 3 3 2 2 3 2" xfId="44978" xr:uid="{00000000-0005-0000-0000-0000324E0000}"/>
    <cellStyle name="Normal 41 15 3 3 2 2 4" xfId="38994" xr:uid="{00000000-0005-0000-0000-0000334E0000}"/>
    <cellStyle name="Normal 41 15 3 3 2 3" xfId="26326" xr:uid="{00000000-0005-0000-0000-0000344E0000}"/>
    <cellStyle name="Normal 41 15 3 3 2 3 2" xfId="47940" xr:uid="{00000000-0005-0000-0000-0000354E0000}"/>
    <cellStyle name="Normal 41 15 3 3 2 4" xfId="20359" xr:uid="{00000000-0005-0000-0000-0000364E0000}"/>
    <cellStyle name="Normal 41 15 3 3 2 4 2" xfId="42001" xr:uid="{00000000-0005-0000-0000-0000374E0000}"/>
    <cellStyle name="Normal 41 15 3 3 2 5" xfId="35991" xr:uid="{00000000-0005-0000-0000-0000384E0000}"/>
    <cellStyle name="Normal 41 15 3 3 3" xfId="15229" xr:uid="{00000000-0005-0000-0000-0000394E0000}"/>
    <cellStyle name="Normal 41 15 3 3 3 2" xfId="18314" xr:uid="{00000000-0005-0000-0000-00003A4E0000}"/>
    <cellStyle name="Normal 41 15 3 3 3 2 2" xfId="30280" xr:uid="{00000000-0005-0000-0000-00003B4E0000}"/>
    <cellStyle name="Normal 41 15 3 3 3 2 2 2" xfId="51886" xr:uid="{00000000-0005-0000-0000-00003C4E0000}"/>
    <cellStyle name="Normal 41 15 3 3 3 2 3" xfId="24313" xr:uid="{00000000-0005-0000-0000-00003D4E0000}"/>
    <cellStyle name="Normal 41 15 3 3 3 2 3 2" xfId="45950" xr:uid="{00000000-0005-0000-0000-00003E4E0000}"/>
    <cellStyle name="Normal 41 15 3 3 3 2 4" xfId="39968" xr:uid="{00000000-0005-0000-0000-00003F4E0000}"/>
    <cellStyle name="Normal 41 15 3 3 3 3" xfId="27298" xr:uid="{00000000-0005-0000-0000-0000404E0000}"/>
    <cellStyle name="Normal 41 15 3 3 3 3 2" xfId="48912" xr:uid="{00000000-0005-0000-0000-0000414E0000}"/>
    <cellStyle name="Normal 41 15 3 3 3 4" xfId="21331" xr:uid="{00000000-0005-0000-0000-0000424E0000}"/>
    <cellStyle name="Normal 41 15 3 3 3 4 2" xfId="42973" xr:uid="{00000000-0005-0000-0000-0000434E0000}"/>
    <cellStyle name="Normal 41 15 3 3 3 5" xfId="36965" xr:uid="{00000000-0005-0000-0000-0000444E0000}"/>
    <cellStyle name="Normal 41 15 3 3 4" xfId="16363" xr:uid="{00000000-0005-0000-0000-0000454E0000}"/>
    <cellStyle name="Normal 41 15 3 3 4 2" xfId="28332" xr:uid="{00000000-0005-0000-0000-0000464E0000}"/>
    <cellStyle name="Normal 41 15 3 3 4 2 2" xfId="49938" xr:uid="{00000000-0005-0000-0000-0000474E0000}"/>
    <cellStyle name="Normal 41 15 3 3 4 3" xfId="22365" xr:uid="{00000000-0005-0000-0000-0000484E0000}"/>
    <cellStyle name="Normal 41 15 3 3 4 3 2" xfId="44002" xr:uid="{00000000-0005-0000-0000-0000494E0000}"/>
    <cellStyle name="Normal 41 15 3 3 4 4" xfId="38017" xr:uid="{00000000-0005-0000-0000-00004A4E0000}"/>
    <cellStyle name="Normal 41 15 3 3 5" xfId="25350" xr:uid="{00000000-0005-0000-0000-00004B4E0000}"/>
    <cellStyle name="Normal 41 15 3 3 5 2" xfId="46967" xr:uid="{00000000-0005-0000-0000-00004C4E0000}"/>
    <cellStyle name="Normal 41 15 3 3 6" xfId="19383" xr:uid="{00000000-0005-0000-0000-00004D4E0000}"/>
    <cellStyle name="Normal 41 15 3 3 6 2" xfId="41025" xr:uid="{00000000-0005-0000-0000-00004E4E0000}"/>
    <cellStyle name="Normal 41 15 3 3 7" xfId="35011" xr:uid="{00000000-0005-0000-0000-00004F4E0000}"/>
    <cellStyle name="Normal 41 15 3 4" xfId="13614" xr:uid="{00000000-0005-0000-0000-0000504E0000}"/>
    <cellStyle name="Normal 41 15 3 4 2" xfId="16700" xr:uid="{00000000-0005-0000-0000-0000514E0000}"/>
    <cellStyle name="Normal 41 15 3 4 2 2" xfId="28668" xr:uid="{00000000-0005-0000-0000-0000524E0000}"/>
    <cellStyle name="Normal 41 15 3 4 2 2 2" xfId="50274" xr:uid="{00000000-0005-0000-0000-0000534E0000}"/>
    <cellStyle name="Normal 41 15 3 4 2 3" xfId="22701" xr:uid="{00000000-0005-0000-0000-0000544E0000}"/>
    <cellStyle name="Normal 41 15 3 4 2 3 2" xfId="44338" xr:uid="{00000000-0005-0000-0000-0000554E0000}"/>
    <cellStyle name="Normal 41 15 3 4 2 4" xfId="38354" xr:uid="{00000000-0005-0000-0000-0000564E0000}"/>
    <cellStyle name="Normal 41 15 3 4 3" xfId="25686" xr:uid="{00000000-0005-0000-0000-0000574E0000}"/>
    <cellStyle name="Normal 41 15 3 4 3 2" xfId="47300" xr:uid="{00000000-0005-0000-0000-0000584E0000}"/>
    <cellStyle name="Normal 41 15 3 4 4" xfId="19719" xr:uid="{00000000-0005-0000-0000-0000594E0000}"/>
    <cellStyle name="Normal 41 15 3 4 4 2" xfId="41361" xr:uid="{00000000-0005-0000-0000-00005A4E0000}"/>
    <cellStyle name="Normal 41 15 3 4 5" xfId="35350" xr:uid="{00000000-0005-0000-0000-00005B4E0000}"/>
    <cellStyle name="Normal 41 15 3 5" xfId="14588" xr:uid="{00000000-0005-0000-0000-00005C4E0000}"/>
    <cellStyle name="Normal 41 15 3 5 2" xfId="17673" xr:uid="{00000000-0005-0000-0000-00005D4E0000}"/>
    <cellStyle name="Normal 41 15 3 5 2 2" xfId="29640" xr:uid="{00000000-0005-0000-0000-00005E4E0000}"/>
    <cellStyle name="Normal 41 15 3 5 2 2 2" xfId="51246" xr:uid="{00000000-0005-0000-0000-00005F4E0000}"/>
    <cellStyle name="Normal 41 15 3 5 2 3" xfId="23673" xr:uid="{00000000-0005-0000-0000-0000604E0000}"/>
    <cellStyle name="Normal 41 15 3 5 2 3 2" xfId="45310" xr:uid="{00000000-0005-0000-0000-0000614E0000}"/>
    <cellStyle name="Normal 41 15 3 5 2 4" xfId="39327" xr:uid="{00000000-0005-0000-0000-0000624E0000}"/>
    <cellStyle name="Normal 41 15 3 5 3" xfId="26658" xr:uid="{00000000-0005-0000-0000-0000634E0000}"/>
    <cellStyle name="Normal 41 15 3 5 3 2" xfId="48272" xr:uid="{00000000-0005-0000-0000-0000644E0000}"/>
    <cellStyle name="Normal 41 15 3 5 4" xfId="20691" xr:uid="{00000000-0005-0000-0000-0000654E0000}"/>
    <cellStyle name="Normal 41 15 3 5 4 2" xfId="42333" xr:uid="{00000000-0005-0000-0000-0000664E0000}"/>
    <cellStyle name="Normal 41 15 3 5 5" xfId="36324" xr:uid="{00000000-0005-0000-0000-0000674E0000}"/>
    <cellStyle name="Normal 41 15 3 6" xfId="15701" xr:uid="{00000000-0005-0000-0000-0000684E0000}"/>
    <cellStyle name="Normal 41 15 3 6 2" xfId="27672" xr:uid="{00000000-0005-0000-0000-0000694E0000}"/>
    <cellStyle name="Normal 41 15 3 6 2 2" xfId="49278" xr:uid="{00000000-0005-0000-0000-00006A4E0000}"/>
    <cellStyle name="Normal 41 15 3 6 3" xfId="21705" xr:uid="{00000000-0005-0000-0000-00006B4E0000}"/>
    <cellStyle name="Normal 41 15 3 6 3 2" xfId="43342" xr:uid="{00000000-0005-0000-0000-00006C4E0000}"/>
    <cellStyle name="Normal 41 15 3 6 4" xfId="37355" xr:uid="{00000000-0005-0000-0000-00006D4E0000}"/>
    <cellStyle name="Normal 41 15 3 7" xfId="24687" xr:uid="{00000000-0005-0000-0000-00006E4E0000}"/>
    <cellStyle name="Normal 41 15 3 7 2" xfId="46307" xr:uid="{00000000-0005-0000-0000-00006F4E0000}"/>
    <cellStyle name="Normal 41 15 3 8" xfId="18720" xr:uid="{00000000-0005-0000-0000-0000704E0000}"/>
    <cellStyle name="Normal 41 15 3 8 2" xfId="40362" xr:uid="{00000000-0005-0000-0000-0000714E0000}"/>
    <cellStyle name="Normal 41 15 3 9" xfId="31420"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4" xr:uid="{00000000-0005-0000-0000-0000774E0000}"/>
    <cellStyle name="Normal 41 15 4 2 2 2 2 2" xfId="50680" xr:uid="{00000000-0005-0000-0000-0000784E0000}"/>
    <cellStyle name="Normal 41 15 4 2 2 2 3" xfId="23107" xr:uid="{00000000-0005-0000-0000-0000794E0000}"/>
    <cellStyle name="Normal 41 15 4 2 2 2 3 2" xfId="44744" xr:uid="{00000000-0005-0000-0000-00007A4E0000}"/>
    <cellStyle name="Normal 41 15 4 2 2 2 4" xfId="38760" xr:uid="{00000000-0005-0000-0000-00007B4E0000}"/>
    <cellStyle name="Normal 41 15 4 2 2 3" xfId="26092" xr:uid="{00000000-0005-0000-0000-00007C4E0000}"/>
    <cellStyle name="Normal 41 15 4 2 2 3 2" xfId="47706" xr:uid="{00000000-0005-0000-0000-00007D4E0000}"/>
    <cellStyle name="Normal 41 15 4 2 2 4" xfId="20125" xr:uid="{00000000-0005-0000-0000-00007E4E0000}"/>
    <cellStyle name="Normal 41 15 4 2 2 4 2" xfId="41767" xr:uid="{00000000-0005-0000-0000-00007F4E0000}"/>
    <cellStyle name="Normal 41 15 4 2 2 5" xfId="35757" xr:uid="{00000000-0005-0000-0000-0000804E0000}"/>
    <cellStyle name="Normal 41 15 4 2 3" xfId="14995" xr:uid="{00000000-0005-0000-0000-0000814E0000}"/>
    <cellStyle name="Normal 41 15 4 2 3 2" xfId="18080" xr:uid="{00000000-0005-0000-0000-0000824E0000}"/>
    <cellStyle name="Normal 41 15 4 2 3 2 2" xfId="30046" xr:uid="{00000000-0005-0000-0000-0000834E0000}"/>
    <cellStyle name="Normal 41 15 4 2 3 2 2 2" xfId="51652" xr:uid="{00000000-0005-0000-0000-0000844E0000}"/>
    <cellStyle name="Normal 41 15 4 2 3 2 3" xfId="24079" xr:uid="{00000000-0005-0000-0000-0000854E0000}"/>
    <cellStyle name="Normal 41 15 4 2 3 2 3 2" xfId="45716" xr:uid="{00000000-0005-0000-0000-0000864E0000}"/>
    <cellStyle name="Normal 41 15 4 2 3 2 4" xfId="39734" xr:uid="{00000000-0005-0000-0000-0000874E0000}"/>
    <cellStyle name="Normal 41 15 4 2 3 3" xfId="27064" xr:uid="{00000000-0005-0000-0000-0000884E0000}"/>
    <cellStyle name="Normal 41 15 4 2 3 3 2" xfId="48678" xr:uid="{00000000-0005-0000-0000-0000894E0000}"/>
    <cellStyle name="Normal 41 15 4 2 3 4" xfId="21097" xr:uid="{00000000-0005-0000-0000-00008A4E0000}"/>
    <cellStyle name="Normal 41 15 4 2 3 4 2" xfId="42739" xr:uid="{00000000-0005-0000-0000-00008B4E0000}"/>
    <cellStyle name="Normal 41 15 4 2 3 5" xfId="36731" xr:uid="{00000000-0005-0000-0000-00008C4E0000}"/>
    <cellStyle name="Normal 41 15 4 2 4" xfId="16129" xr:uid="{00000000-0005-0000-0000-00008D4E0000}"/>
    <cellStyle name="Normal 41 15 4 2 4 2" xfId="28098" xr:uid="{00000000-0005-0000-0000-00008E4E0000}"/>
    <cellStyle name="Normal 41 15 4 2 4 2 2" xfId="49704" xr:uid="{00000000-0005-0000-0000-00008F4E0000}"/>
    <cellStyle name="Normal 41 15 4 2 4 3" xfId="22131" xr:uid="{00000000-0005-0000-0000-0000904E0000}"/>
    <cellStyle name="Normal 41 15 4 2 4 3 2" xfId="43768" xr:uid="{00000000-0005-0000-0000-0000914E0000}"/>
    <cellStyle name="Normal 41 15 4 2 4 4" xfId="37783" xr:uid="{00000000-0005-0000-0000-0000924E0000}"/>
    <cellStyle name="Normal 41 15 4 2 5" xfId="25116" xr:uid="{00000000-0005-0000-0000-0000934E0000}"/>
    <cellStyle name="Normal 41 15 4 2 5 2" xfId="46733" xr:uid="{00000000-0005-0000-0000-0000944E0000}"/>
    <cellStyle name="Normal 41 15 4 2 6" xfId="19149" xr:uid="{00000000-0005-0000-0000-0000954E0000}"/>
    <cellStyle name="Normal 41 15 4 2 6 2" xfId="40791" xr:uid="{00000000-0005-0000-0000-0000964E0000}"/>
    <cellStyle name="Normal 41 15 4 2 7" xfId="34777"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4" xr:uid="{00000000-0005-0000-0000-00009B4E0000}"/>
    <cellStyle name="Normal 41 15 4 3 2 2 2 2" xfId="51000" xr:uid="{00000000-0005-0000-0000-00009C4E0000}"/>
    <cellStyle name="Normal 41 15 4 3 2 2 3" xfId="23427" xr:uid="{00000000-0005-0000-0000-00009D4E0000}"/>
    <cellStyle name="Normal 41 15 4 3 2 2 3 2" xfId="45064" xr:uid="{00000000-0005-0000-0000-00009E4E0000}"/>
    <cellStyle name="Normal 41 15 4 3 2 2 4" xfId="39080" xr:uid="{00000000-0005-0000-0000-00009F4E0000}"/>
    <cellStyle name="Normal 41 15 4 3 2 3" xfId="26412" xr:uid="{00000000-0005-0000-0000-0000A04E0000}"/>
    <cellStyle name="Normal 41 15 4 3 2 3 2" xfId="48026" xr:uid="{00000000-0005-0000-0000-0000A14E0000}"/>
    <cellStyle name="Normal 41 15 4 3 2 4" xfId="20445" xr:uid="{00000000-0005-0000-0000-0000A24E0000}"/>
    <cellStyle name="Normal 41 15 4 3 2 4 2" xfId="42087" xr:uid="{00000000-0005-0000-0000-0000A34E0000}"/>
    <cellStyle name="Normal 41 15 4 3 2 5" xfId="36077" xr:uid="{00000000-0005-0000-0000-0000A44E0000}"/>
    <cellStyle name="Normal 41 15 4 3 3" xfId="15315" xr:uid="{00000000-0005-0000-0000-0000A54E0000}"/>
    <cellStyle name="Normal 41 15 4 3 3 2" xfId="18400" xr:uid="{00000000-0005-0000-0000-0000A64E0000}"/>
    <cellStyle name="Normal 41 15 4 3 3 2 2" xfId="30366" xr:uid="{00000000-0005-0000-0000-0000A74E0000}"/>
    <cellStyle name="Normal 41 15 4 3 3 2 2 2" xfId="51972" xr:uid="{00000000-0005-0000-0000-0000A84E0000}"/>
    <cellStyle name="Normal 41 15 4 3 3 2 3" xfId="24399" xr:uid="{00000000-0005-0000-0000-0000A94E0000}"/>
    <cellStyle name="Normal 41 15 4 3 3 2 3 2" xfId="46036" xr:uid="{00000000-0005-0000-0000-0000AA4E0000}"/>
    <cellStyle name="Normal 41 15 4 3 3 2 4" xfId="40054" xr:uid="{00000000-0005-0000-0000-0000AB4E0000}"/>
    <cellStyle name="Normal 41 15 4 3 3 3" xfId="27384" xr:uid="{00000000-0005-0000-0000-0000AC4E0000}"/>
    <cellStyle name="Normal 41 15 4 3 3 3 2" xfId="48998" xr:uid="{00000000-0005-0000-0000-0000AD4E0000}"/>
    <cellStyle name="Normal 41 15 4 3 3 4" xfId="21417" xr:uid="{00000000-0005-0000-0000-0000AE4E0000}"/>
    <cellStyle name="Normal 41 15 4 3 3 4 2" xfId="43059" xr:uid="{00000000-0005-0000-0000-0000AF4E0000}"/>
    <cellStyle name="Normal 41 15 4 3 3 5" xfId="37051" xr:uid="{00000000-0005-0000-0000-0000B04E0000}"/>
    <cellStyle name="Normal 41 15 4 3 4" xfId="16449" xr:uid="{00000000-0005-0000-0000-0000B14E0000}"/>
    <cellStyle name="Normal 41 15 4 3 4 2" xfId="28418" xr:uid="{00000000-0005-0000-0000-0000B24E0000}"/>
    <cellStyle name="Normal 41 15 4 3 4 2 2" xfId="50024" xr:uid="{00000000-0005-0000-0000-0000B34E0000}"/>
    <cellStyle name="Normal 41 15 4 3 4 3" xfId="22451" xr:uid="{00000000-0005-0000-0000-0000B44E0000}"/>
    <cellStyle name="Normal 41 15 4 3 4 3 2" xfId="44088" xr:uid="{00000000-0005-0000-0000-0000B54E0000}"/>
    <cellStyle name="Normal 41 15 4 3 4 4" xfId="38103" xr:uid="{00000000-0005-0000-0000-0000B64E0000}"/>
    <cellStyle name="Normal 41 15 4 3 5" xfId="25436" xr:uid="{00000000-0005-0000-0000-0000B74E0000}"/>
    <cellStyle name="Normal 41 15 4 3 5 2" xfId="47053" xr:uid="{00000000-0005-0000-0000-0000B84E0000}"/>
    <cellStyle name="Normal 41 15 4 3 6" xfId="19469" xr:uid="{00000000-0005-0000-0000-0000B94E0000}"/>
    <cellStyle name="Normal 41 15 4 3 6 2" xfId="41111" xr:uid="{00000000-0005-0000-0000-0000BA4E0000}"/>
    <cellStyle name="Normal 41 15 4 3 7" xfId="35097" xr:uid="{00000000-0005-0000-0000-0000BB4E0000}"/>
    <cellStyle name="Normal 41 15 4 4" xfId="13700" xr:uid="{00000000-0005-0000-0000-0000BC4E0000}"/>
    <cellStyle name="Normal 41 15 4 4 2" xfId="16786" xr:uid="{00000000-0005-0000-0000-0000BD4E0000}"/>
    <cellStyle name="Normal 41 15 4 4 2 2" xfId="28754" xr:uid="{00000000-0005-0000-0000-0000BE4E0000}"/>
    <cellStyle name="Normal 41 15 4 4 2 2 2" xfId="50360" xr:uid="{00000000-0005-0000-0000-0000BF4E0000}"/>
    <cellStyle name="Normal 41 15 4 4 2 3" xfId="22787" xr:uid="{00000000-0005-0000-0000-0000C04E0000}"/>
    <cellStyle name="Normal 41 15 4 4 2 3 2" xfId="44424" xr:uid="{00000000-0005-0000-0000-0000C14E0000}"/>
    <cellStyle name="Normal 41 15 4 4 2 4" xfId="38440" xr:uid="{00000000-0005-0000-0000-0000C24E0000}"/>
    <cellStyle name="Normal 41 15 4 4 3" xfId="25772" xr:uid="{00000000-0005-0000-0000-0000C34E0000}"/>
    <cellStyle name="Normal 41 15 4 4 3 2" xfId="47386" xr:uid="{00000000-0005-0000-0000-0000C44E0000}"/>
    <cellStyle name="Normal 41 15 4 4 4" xfId="19805" xr:uid="{00000000-0005-0000-0000-0000C54E0000}"/>
    <cellStyle name="Normal 41 15 4 4 4 2" xfId="41447" xr:uid="{00000000-0005-0000-0000-0000C64E0000}"/>
    <cellStyle name="Normal 41 15 4 4 5" xfId="35436" xr:uid="{00000000-0005-0000-0000-0000C74E0000}"/>
    <cellStyle name="Normal 41 15 4 5" xfId="14674" xr:uid="{00000000-0005-0000-0000-0000C84E0000}"/>
    <cellStyle name="Normal 41 15 4 5 2" xfId="17759" xr:uid="{00000000-0005-0000-0000-0000C94E0000}"/>
    <cellStyle name="Normal 41 15 4 5 2 2" xfId="29726" xr:uid="{00000000-0005-0000-0000-0000CA4E0000}"/>
    <cellStyle name="Normal 41 15 4 5 2 2 2" xfId="51332" xr:uid="{00000000-0005-0000-0000-0000CB4E0000}"/>
    <cellStyle name="Normal 41 15 4 5 2 3" xfId="23759" xr:uid="{00000000-0005-0000-0000-0000CC4E0000}"/>
    <cellStyle name="Normal 41 15 4 5 2 3 2" xfId="45396" xr:uid="{00000000-0005-0000-0000-0000CD4E0000}"/>
    <cellStyle name="Normal 41 15 4 5 2 4" xfId="39413" xr:uid="{00000000-0005-0000-0000-0000CE4E0000}"/>
    <cellStyle name="Normal 41 15 4 5 3" xfId="26744" xr:uid="{00000000-0005-0000-0000-0000CF4E0000}"/>
    <cellStyle name="Normal 41 15 4 5 3 2" xfId="48358" xr:uid="{00000000-0005-0000-0000-0000D04E0000}"/>
    <cellStyle name="Normal 41 15 4 5 4" xfId="20777" xr:uid="{00000000-0005-0000-0000-0000D14E0000}"/>
    <cellStyle name="Normal 41 15 4 5 4 2" xfId="42419" xr:uid="{00000000-0005-0000-0000-0000D24E0000}"/>
    <cellStyle name="Normal 41 15 4 5 5" xfId="36410" xr:uid="{00000000-0005-0000-0000-0000D34E0000}"/>
    <cellStyle name="Normal 41 15 4 6" xfId="15787" xr:uid="{00000000-0005-0000-0000-0000D44E0000}"/>
    <cellStyle name="Normal 41 15 4 6 2" xfId="27758" xr:uid="{00000000-0005-0000-0000-0000D54E0000}"/>
    <cellStyle name="Normal 41 15 4 6 2 2" xfId="49364" xr:uid="{00000000-0005-0000-0000-0000D64E0000}"/>
    <cellStyle name="Normal 41 15 4 6 3" xfId="21791" xr:uid="{00000000-0005-0000-0000-0000D74E0000}"/>
    <cellStyle name="Normal 41 15 4 6 3 2" xfId="43428" xr:uid="{00000000-0005-0000-0000-0000D84E0000}"/>
    <cellStyle name="Normal 41 15 4 6 4" xfId="37441" xr:uid="{00000000-0005-0000-0000-0000D94E0000}"/>
    <cellStyle name="Normal 41 15 4 7" xfId="24773" xr:uid="{00000000-0005-0000-0000-0000DA4E0000}"/>
    <cellStyle name="Normal 41 15 4 7 2" xfId="46393" xr:uid="{00000000-0005-0000-0000-0000DB4E0000}"/>
    <cellStyle name="Normal 41 15 4 8" xfId="18806" xr:uid="{00000000-0005-0000-0000-0000DC4E0000}"/>
    <cellStyle name="Normal 41 15 4 8 2" xfId="40448" xr:uid="{00000000-0005-0000-0000-0000DD4E0000}"/>
    <cellStyle name="Normal 41 15 4 9" xfId="31688"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8" xr:uid="{00000000-0005-0000-0000-0000E34E0000}"/>
    <cellStyle name="Normal 41 15 5 2 2 2 2 2" xfId="50764" xr:uid="{00000000-0005-0000-0000-0000E44E0000}"/>
    <cellStyle name="Normal 41 15 5 2 2 2 3" xfId="23191" xr:uid="{00000000-0005-0000-0000-0000E54E0000}"/>
    <cellStyle name="Normal 41 15 5 2 2 2 3 2" xfId="44828" xr:uid="{00000000-0005-0000-0000-0000E64E0000}"/>
    <cellStyle name="Normal 41 15 5 2 2 2 4" xfId="38844" xr:uid="{00000000-0005-0000-0000-0000E74E0000}"/>
    <cellStyle name="Normal 41 15 5 2 2 3" xfId="26176" xr:uid="{00000000-0005-0000-0000-0000E84E0000}"/>
    <cellStyle name="Normal 41 15 5 2 2 3 2" xfId="47790" xr:uid="{00000000-0005-0000-0000-0000E94E0000}"/>
    <cellStyle name="Normal 41 15 5 2 2 4" xfId="20209" xr:uid="{00000000-0005-0000-0000-0000EA4E0000}"/>
    <cellStyle name="Normal 41 15 5 2 2 4 2" xfId="41851" xr:uid="{00000000-0005-0000-0000-0000EB4E0000}"/>
    <cellStyle name="Normal 41 15 5 2 2 5" xfId="35841" xr:uid="{00000000-0005-0000-0000-0000EC4E0000}"/>
    <cellStyle name="Normal 41 15 5 2 3" xfId="15079" xr:uid="{00000000-0005-0000-0000-0000ED4E0000}"/>
    <cellStyle name="Normal 41 15 5 2 3 2" xfId="18164" xr:uid="{00000000-0005-0000-0000-0000EE4E0000}"/>
    <cellStyle name="Normal 41 15 5 2 3 2 2" xfId="30130" xr:uid="{00000000-0005-0000-0000-0000EF4E0000}"/>
    <cellStyle name="Normal 41 15 5 2 3 2 2 2" xfId="51736" xr:uid="{00000000-0005-0000-0000-0000F04E0000}"/>
    <cellStyle name="Normal 41 15 5 2 3 2 3" xfId="24163" xr:uid="{00000000-0005-0000-0000-0000F14E0000}"/>
    <cellStyle name="Normal 41 15 5 2 3 2 3 2" xfId="45800" xr:uid="{00000000-0005-0000-0000-0000F24E0000}"/>
    <cellStyle name="Normal 41 15 5 2 3 2 4" xfId="39818" xr:uid="{00000000-0005-0000-0000-0000F34E0000}"/>
    <cellStyle name="Normal 41 15 5 2 3 3" xfId="27148" xr:uid="{00000000-0005-0000-0000-0000F44E0000}"/>
    <cellStyle name="Normal 41 15 5 2 3 3 2" xfId="48762" xr:uid="{00000000-0005-0000-0000-0000F54E0000}"/>
    <cellStyle name="Normal 41 15 5 2 3 4" xfId="21181" xr:uid="{00000000-0005-0000-0000-0000F64E0000}"/>
    <cellStyle name="Normal 41 15 5 2 3 4 2" xfId="42823" xr:uid="{00000000-0005-0000-0000-0000F74E0000}"/>
    <cellStyle name="Normal 41 15 5 2 3 5" xfId="36815" xr:uid="{00000000-0005-0000-0000-0000F84E0000}"/>
    <cellStyle name="Normal 41 15 5 2 4" xfId="16213" xr:uid="{00000000-0005-0000-0000-0000F94E0000}"/>
    <cellStyle name="Normal 41 15 5 2 4 2" xfId="28182" xr:uid="{00000000-0005-0000-0000-0000FA4E0000}"/>
    <cellStyle name="Normal 41 15 5 2 4 2 2" xfId="49788" xr:uid="{00000000-0005-0000-0000-0000FB4E0000}"/>
    <cellStyle name="Normal 41 15 5 2 4 3" xfId="22215" xr:uid="{00000000-0005-0000-0000-0000FC4E0000}"/>
    <cellStyle name="Normal 41 15 5 2 4 3 2" xfId="43852" xr:uid="{00000000-0005-0000-0000-0000FD4E0000}"/>
    <cellStyle name="Normal 41 15 5 2 4 4" xfId="37867" xr:uid="{00000000-0005-0000-0000-0000FE4E0000}"/>
    <cellStyle name="Normal 41 15 5 2 5" xfId="25200" xr:uid="{00000000-0005-0000-0000-0000FF4E0000}"/>
    <cellStyle name="Normal 41 15 5 2 5 2" xfId="46817" xr:uid="{00000000-0005-0000-0000-0000004F0000}"/>
    <cellStyle name="Normal 41 15 5 2 6" xfId="19233" xr:uid="{00000000-0005-0000-0000-0000014F0000}"/>
    <cellStyle name="Normal 41 15 5 2 6 2" xfId="40875" xr:uid="{00000000-0005-0000-0000-0000024F0000}"/>
    <cellStyle name="Normal 41 15 5 2 7" xfId="34861"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8" xr:uid="{00000000-0005-0000-0000-0000074F0000}"/>
    <cellStyle name="Normal 41 15 5 3 2 2 2 2" xfId="51084" xr:uid="{00000000-0005-0000-0000-0000084F0000}"/>
    <cellStyle name="Normal 41 15 5 3 2 2 3" xfId="23511" xr:uid="{00000000-0005-0000-0000-0000094F0000}"/>
    <cellStyle name="Normal 41 15 5 3 2 2 3 2" xfId="45148" xr:uid="{00000000-0005-0000-0000-00000A4F0000}"/>
    <cellStyle name="Normal 41 15 5 3 2 2 4" xfId="39164" xr:uid="{00000000-0005-0000-0000-00000B4F0000}"/>
    <cellStyle name="Normal 41 15 5 3 2 3" xfId="26496" xr:uid="{00000000-0005-0000-0000-00000C4F0000}"/>
    <cellStyle name="Normal 41 15 5 3 2 3 2" xfId="48110" xr:uid="{00000000-0005-0000-0000-00000D4F0000}"/>
    <cellStyle name="Normal 41 15 5 3 2 4" xfId="20529" xr:uid="{00000000-0005-0000-0000-00000E4F0000}"/>
    <cellStyle name="Normal 41 15 5 3 2 4 2" xfId="42171" xr:uid="{00000000-0005-0000-0000-00000F4F0000}"/>
    <cellStyle name="Normal 41 15 5 3 2 5" xfId="36161" xr:uid="{00000000-0005-0000-0000-0000104F0000}"/>
    <cellStyle name="Normal 41 15 5 3 3" xfId="15399" xr:uid="{00000000-0005-0000-0000-0000114F0000}"/>
    <cellStyle name="Normal 41 15 5 3 3 2" xfId="18484" xr:uid="{00000000-0005-0000-0000-0000124F0000}"/>
    <cellStyle name="Normal 41 15 5 3 3 2 2" xfId="30450" xr:uid="{00000000-0005-0000-0000-0000134F0000}"/>
    <cellStyle name="Normal 41 15 5 3 3 2 2 2" xfId="52056" xr:uid="{00000000-0005-0000-0000-0000144F0000}"/>
    <cellStyle name="Normal 41 15 5 3 3 2 3" xfId="24483" xr:uid="{00000000-0005-0000-0000-0000154F0000}"/>
    <cellStyle name="Normal 41 15 5 3 3 2 3 2" xfId="46120" xr:uid="{00000000-0005-0000-0000-0000164F0000}"/>
    <cellStyle name="Normal 41 15 5 3 3 2 4" xfId="40138" xr:uid="{00000000-0005-0000-0000-0000174F0000}"/>
    <cellStyle name="Normal 41 15 5 3 3 3" xfId="27468" xr:uid="{00000000-0005-0000-0000-0000184F0000}"/>
    <cellStyle name="Normal 41 15 5 3 3 3 2" xfId="49082" xr:uid="{00000000-0005-0000-0000-0000194F0000}"/>
    <cellStyle name="Normal 41 15 5 3 3 4" xfId="21501" xr:uid="{00000000-0005-0000-0000-00001A4F0000}"/>
    <cellStyle name="Normal 41 15 5 3 3 4 2" xfId="43143" xr:uid="{00000000-0005-0000-0000-00001B4F0000}"/>
    <cellStyle name="Normal 41 15 5 3 3 5" xfId="37135" xr:uid="{00000000-0005-0000-0000-00001C4F0000}"/>
    <cellStyle name="Normal 41 15 5 3 4" xfId="16533" xr:uid="{00000000-0005-0000-0000-00001D4F0000}"/>
    <cellStyle name="Normal 41 15 5 3 4 2" xfId="28502" xr:uid="{00000000-0005-0000-0000-00001E4F0000}"/>
    <cellStyle name="Normal 41 15 5 3 4 2 2" xfId="50108" xr:uid="{00000000-0005-0000-0000-00001F4F0000}"/>
    <cellStyle name="Normal 41 15 5 3 4 3" xfId="22535" xr:uid="{00000000-0005-0000-0000-0000204F0000}"/>
    <cellStyle name="Normal 41 15 5 3 4 3 2" xfId="44172" xr:uid="{00000000-0005-0000-0000-0000214F0000}"/>
    <cellStyle name="Normal 41 15 5 3 4 4" xfId="38187" xr:uid="{00000000-0005-0000-0000-0000224F0000}"/>
    <cellStyle name="Normal 41 15 5 3 5" xfId="25520" xr:uid="{00000000-0005-0000-0000-0000234F0000}"/>
    <cellStyle name="Normal 41 15 5 3 5 2" xfId="47137" xr:uid="{00000000-0005-0000-0000-0000244F0000}"/>
    <cellStyle name="Normal 41 15 5 3 6" xfId="19553" xr:uid="{00000000-0005-0000-0000-0000254F0000}"/>
    <cellStyle name="Normal 41 15 5 3 6 2" xfId="41195" xr:uid="{00000000-0005-0000-0000-0000264F0000}"/>
    <cellStyle name="Normal 41 15 5 3 7" xfId="35181" xr:uid="{00000000-0005-0000-0000-0000274F0000}"/>
    <cellStyle name="Normal 41 15 5 4" xfId="13784" xr:uid="{00000000-0005-0000-0000-0000284F0000}"/>
    <cellStyle name="Normal 41 15 5 4 2" xfId="16870" xr:uid="{00000000-0005-0000-0000-0000294F0000}"/>
    <cellStyle name="Normal 41 15 5 4 2 2" xfId="28838" xr:uid="{00000000-0005-0000-0000-00002A4F0000}"/>
    <cellStyle name="Normal 41 15 5 4 2 2 2" xfId="50444" xr:uid="{00000000-0005-0000-0000-00002B4F0000}"/>
    <cellStyle name="Normal 41 15 5 4 2 3" xfId="22871" xr:uid="{00000000-0005-0000-0000-00002C4F0000}"/>
    <cellStyle name="Normal 41 15 5 4 2 3 2" xfId="44508" xr:uid="{00000000-0005-0000-0000-00002D4F0000}"/>
    <cellStyle name="Normal 41 15 5 4 2 4" xfId="38524" xr:uid="{00000000-0005-0000-0000-00002E4F0000}"/>
    <cellStyle name="Normal 41 15 5 4 3" xfId="25856" xr:uid="{00000000-0005-0000-0000-00002F4F0000}"/>
    <cellStyle name="Normal 41 15 5 4 3 2" xfId="47470" xr:uid="{00000000-0005-0000-0000-0000304F0000}"/>
    <cellStyle name="Normal 41 15 5 4 4" xfId="19889" xr:uid="{00000000-0005-0000-0000-0000314F0000}"/>
    <cellStyle name="Normal 41 15 5 4 4 2" xfId="41531" xr:uid="{00000000-0005-0000-0000-0000324F0000}"/>
    <cellStyle name="Normal 41 15 5 4 5" xfId="35520" xr:uid="{00000000-0005-0000-0000-0000334F0000}"/>
    <cellStyle name="Normal 41 15 5 5" xfId="14758" xr:uid="{00000000-0005-0000-0000-0000344F0000}"/>
    <cellStyle name="Normal 41 15 5 5 2" xfId="17843" xr:uid="{00000000-0005-0000-0000-0000354F0000}"/>
    <cellStyle name="Normal 41 15 5 5 2 2" xfId="29810" xr:uid="{00000000-0005-0000-0000-0000364F0000}"/>
    <cellStyle name="Normal 41 15 5 5 2 2 2" xfId="51416" xr:uid="{00000000-0005-0000-0000-0000374F0000}"/>
    <cellStyle name="Normal 41 15 5 5 2 3" xfId="23843" xr:uid="{00000000-0005-0000-0000-0000384F0000}"/>
    <cellStyle name="Normal 41 15 5 5 2 3 2" xfId="45480" xr:uid="{00000000-0005-0000-0000-0000394F0000}"/>
    <cellStyle name="Normal 41 15 5 5 2 4" xfId="39497" xr:uid="{00000000-0005-0000-0000-00003A4F0000}"/>
    <cellStyle name="Normal 41 15 5 5 3" xfId="26828" xr:uid="{00000000-0005-0000-0000-00003B4F0000}"/>
    <cellStyle name="Normal 41 15 5 5 3 2" xfId="48442" xr:uid="{00000000-0005-0000-0000-00003C4F0000}"/>
    <cellStyle name="Normal 41 15 5 5 4" xfId="20861" xr:uid="{00000000-0005-0000-0000-00003D4F0000}"/>
    <cellStyle name="Normal 41 15 5 5 4 2" xfId="42503" xr:uid="{00000000-0005-0000-0000-00003E4F0000}"/>
    <cellStyle name="Normal 41 15 5 5 5" xfId="36494" xr:uid="{00000000-0005-0000-0000-00003F4F0000}"/>
    <cellStyle name="Normal 41 15 5 6" xfId="15871" xr:uid="{00000000-0005-0000-0000-0000404F0000}"/>
    <cellStyle name="Normal 41 15 5 6 2" xfId="27842" xr:uid="{00000000-0005-0000-0000-0000414F0000}"/>
    <cellStyle name="Normal 41 15 5 6 2 2" xfId="49448" xr:uid="{00000000-0005-0000-0000-0000424F0000}"/>
    <cellStyle name="Normal 41 15 5 6 3" xfId="21875" xr:uid="{00000000-0005-0000-0000-0000434F0000}"/>
    <cellStyle name="Normal 41 15 5 6 3 2" xfId="43512" xr:uid="{00000000-0005-0000-0000-0000444F0000}"/>
    <cellStyle name="Normal 41 15 5 6 4" xfId="37525" xr:uid="{00000000-0005-0000-0000-0000454F0000}"/>
    <cellStyle name="Normal 41 15 5 7" xfId="24857" xr:uid="{00000000-0005-0000-0000-0000464F0000}"/>
    <cellStyle name="Normal 41 15 5 7 2" xfId="46477" xr:uid="{00000000-0005-0000-0000-0000474F0000}"/>
    <cellStyle name="Normal 41 15 5 8" xfId="18890" xr:uid="{00000000-0005-0000-0000-0000484F0000}"/>
    <cellStyle name="Normal 41 15 5 8 2" xfId="40532" xr:uid="{00000000-0005-0000-0000-0000494F0000}"/>
    <cellStyle name="Normal 41 15 5 9" xfId="31860"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7" xr:uid="{00000000-0005-0000-0000-00004F4F0000}"/>
    <cellStyle name="Normal 41 15 6 2 2 2 2 2" xfId="50753" xr:uid="{00000000-0005-0000-0000-0000504F0000}"/>
    <cellStyle name="Normal 41 15 6 2 2 2 3" xfId="23180" xr:uid="{00000000-0005-0000-0000-0000514F0000}"/>
    <cellStyle name="Normal 41 15 6 2 2 2 3 2" xfId="44817" xr:uid="{00000000-0005-0000-0000-0000524F0000}"/>
    <cellStyle name="Normal 41 15 6 2 2 2 4" xfId="38833" xr:uid="{00000000-0005-0000-0000-0000534F0000}"/>
    <cellStyle name="Normal 41 15 6 2 2 3" xfId="26165" xr:uid="{00000000-0005-0000-0000-0000544F0000}"/>
    <cellStyle name="Normal 41 15 6 2 2 3 2" xfId="47779" xr:uid="{00000000-0005-0000-0000-0000554F0000}"/>
    <cellStyle name="Normal 41 15 6 2 2 4" xfId="20198" xr:uid="{00000000-0005-0000-0000-0000564F0000}"/>
    <cellStyle name="Normal 41 15 6 2 2 4 2" xfId="41840" xr:uid="{00000000-0005-0000-0000-0000574F0000}"/>
    <cellStyle name="Normal 41 15 6 2 2 5" xfId="35830" xr:uid="{00000000-0005-0000-0000-0000584F0000}"/>
    <cellStyle name="Normal 41 15 6 2 3" xfId="15068" xr:uid="{00000000-0005-0000-0000-0000594F0000}"/>
    <cellStyle name="Normal 41 15 6 2 3 2" xfId="18153" xr:uid="{00000000-0005-0000-0000-00005A4F0000}"/>
    <cellStyle name="Normal 41 15 6 2 3 2 2" xfId="30119" xr:uid="{00000000-0005-0000-0000-00005B4F0000}"/>
    <cellStyle name="Normal 41 15 6 2 3 2 2 2" xfId="51725" xr:uid="{00000000-0005-0000-0000-00005C4F0000}"/>
    <cellStyle name="Normal 41 15 6 2 3 2 3" xfId="24152" xr:uid="{00000000-0005-0000-0000-00005D4F0000}"/>
    <cellStyle name="Normal 41 15 6 2 3 2 3 2" xfId="45789" xr:uid="{00000000-0005-0000-0000-00005E4F0000}"/>
    <cellStyle name="Normal 41 15 6 2 3 2 4" xfId="39807" xr:uid="{00000000-0005-0000-0000-00005F4F0000}"/>
    <cellStyle name="Normal 41 15 6 2 3 3" xfId="27137" xr:uid="{00000000-0005-0000-0000-0000604F0000}"/>
    <cellStyle name="Normal 41 15 6 2 3 3 2" xfId="48751" xr:uid="{00000000-0005-0000-0000-0000614F0000}"/>
    <cellStyle name="Normal 41 15 6 2 3 4" xfId="21170" xr:uid="{00000000-0005-0000-0000-0000624F0000}"/>
    <cellStyle name="Normal 41 15 6 2 3 4 2" xfId="42812" xr:uid="{00000000-0005-0000-0000-0000634F0000}"/>
    <cellStyle name="Normal 41 15 6 2 3 5" xfId="36804" xr:uid="{00000000-0005-0000-0000-0000644F0000}"/>
    <cellStyle name="Normal 41 15 6 2 4" xfId="16202" xr:uid="{00000000-0005-0000-0000-0000654F0000}"/>
    <cellStyle name="Normal 41 15 6 2 4 2" xfId="28171" xr:uid="{00000000-0005-0000-0000-0000664F0000}"/>
    <cellStyle name="Normal 41 15 6 2 4 2 2" xfId="49777" xr:uid="{00000000-0005-0000-0000-0000674F0000}"/>
    <cellStyle name="Normal 41 15 6 2 4 3" xfId="22204" xr:uid="{00000000-0005-0000-0000-0000684F0000}"/>
    <cellStyle name="Normal 41 15 6 2 4 3 2" xfId="43841" xr:uid="{00000000-0005-0000-0000-0000694F0000}"/>
    <cellStyle name="Normal 41 15 6 2 4 4" xfId="37856" xr:uid="{00000000-0005-0000-0000-00006A4F0000}"/>
    <cellStyle name="Normal 41 15 6 2 5" xfId="25189" xr:uid="{00000000-0005-0000-0000-00006B4F0000}"/>
    <cellStyle name="Normal 41 15 6 2 5 2" xfId="46806" xr:uid="{00000000-0005-0000-0000-00006C4F0000}"/>
    <cellStyle name="Normal 41 15 6 2 6" xfId="19222" xr:uid="{00000000-0005-0000-0000-00006D4F0000}"/>
    <cellStyle name="Normal 41 15 6 2 6 2" xfId="40864" xr:uid="{00000000-0005-0000-0000-00006E4F0000}"/>
    <cellStyle name="Normal 41 15 6 2 7" xfId="34850"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7" xr:uid="{00000000-0005-0000-0000-0000734F0000}"/>
    <cellStyle name="Normal 41 15 6 3 2 2 2 2" xfId="51073" xr:uid="{00000000-0005-0000-0000-0000744F0000}"/>
    <cellStyle name="Normal 41 15 6 3 2 2 3" xfId="23500" xr:uid="{00000000-0005-0000-0000-0000754F0000}"/>
    <cellStyle name="Normal 41 15 6 3 2 2 3 2" xfId="45137" xr:uid="{00000000-0005-0000-0000-0000764F0000}"/>
    <cellStyle name="Normal 41 15 6 3 2 2 4" xfId="39153" xr:uid="{00000000-0005-0000-0000-0000774F0000}"/>
    <cellStyle name="Normal 41 15 6 3 2 3" xfId="26485" xr:uid="{00000000-0005-0000-0000-0000784F0000}"/>
    <cellStyle name="Normal 41 15 6 3 2 3 2" xfId="48099" xr:uid="{00000000-0005-0000-0000-0000794F0000}"/>
    <cellStyle name="Normal 41 15 6 3 2 4" xfId="20518" xr:uid="{00000000-0005-0000-0000-00007A4F0000}"/>
    <cellStyle name="Normal 41 15 6 3 2 4 2" xfId="42160" xr:uid="{00000000-0005-0000-0000-00007B4F0000}"/>
    <cellStyle name="Normal 41 15 6 3 2 5" xfId="36150" xr:uid="{00000000-0005-0000-0000-00007C4F0000}"/>
    <cellStyle name="Normal 41 15 6 3 3" xfId="15388" xr:uid="{00000000-0005-0000-0000-00007D4F0000}"/>
    <cellStyle name="Normal 41 15 6 3 3 2" xfId="18473" xr:uid="{00000000-0005-0000-0000-00007E4F0000}"/>
    <cellStyle name="Normal 41 15 6 3 3 2 2" xfId="30439" xr:uid="{00000000-0005-0000-0000-00007F4F0000}"/>
    <cellStyle name="Normal 41 15 6 3 3 2 2 2" xfId="52045" xr:uid="{00000000-0005-0000-0000-0000804F0000}"/>
    <cellStyle name="Normal 41 15 6 3 3 2 3" xfId="24472" xr:uid="{00000000-0005-0000-0000-0000814F0000}"/>
    <cellStyle name="Normal 41 15 6 3 3 2 3 2" xfId="46109" xr:uid="{00000000-0005-0000-0000-0000824F0000}"/>
    <cellStyle name="Normal 41 15 6 3 3 2 4" xfId="40127" xr:uid="{00000000-0005-0000-0000-0000834F0000}"/>
    <cellStyle name="Normal 41 15 6 3 3 3" xfId="27457" xr:uid="{00000000-0005-0000-0000-0000844F0000}"/>
    <cellStyle name="Normal 41 15 6 3 3 3 2" xfId="49071" xr:uid="{00000000-0005-0000-0000-0000854F0000}"/>
    <cellStyle name="Normal 41 15 6 3 3 4" xfId="21490" xr:uid="{00000000-0005-0000-0000-0000864F0000}"/>
    <cellStyle name="Normal 41 15 6 3 3 4 2" xfId="43132" xr:uid="{00000000-0005-0000-0000-0000874F0000}"/>
    <cellStyle name="Normal 41 15 6 3 3 5" xfId="37124" xr:uid="{00000000-0005-0000-0000-0000884F0000}"/>
    <cellStyle name="Normal 41 15 6 3 4" xfId="16522" xr:uid="{00000000-0005-0000-0000-0000894F0000}"/>
    <cellStyle name="Normal 41 15 6 3 4 2" xfId="28491" xr:uid="{00000000-0005-0000-0000-00008A4F0000}"/>
    <cellStyle name="Normal 41 15 6 3 4 2 2" xfId="50097" xr:uid="{00000000-0005-0000-0000-00008B4F0000}"/>
    <cellStyle name="Normal 41 15 6 3 4 3" xfId="22524" xr:uid="{00000000-0005-0000-0000-00008C4F0000}"/>
    <cellStyle name="Normal 41 15 6 3 4 3 2" xfId="44161" xr:uid="{00000000-0005-0000-0000-00008D4F0000}"/>
    <cellStyle name="Normal 41 15 6 3 4 4" xfId="38176" xr:uid="{00000000-0005-0000-0000-00008E4F0000}"/>
    <cellStyle name="Normal 41 15 6 3 5" xfId="25509" xr:uid="{00000000-0005-0000-0000-00008F4F0000}"/>
    <cellStyle name="Normal 41 15 6 3 5 2" xfId="47126" xr:uid="{00000000-0005-0000-0000-0000904F0000}"/>
    <cellStyle name="Normal 41 15 6 3 6" xfId="19542" xr:uid="{00000000-0005-0000-0000-0000914F0000}"/>
    <cellStyle name="Normal 41 15 6 3 6 2" xfId="41184" xr:uid="{00000000-0005-0000-0000-0000924F0000}"/>
    <cellStyle name="Normal 41 15 6 3 7" xfId="35170" xr:uid="{00000000-0005-0000-0000-0000934F0000}"/>
    <cellStyle name="Normal 41 15 6 4" xfId="13773" xr:uid="{00000000-0005-0000-0000-0000944F0000}"/>
    <cellStyle name="Normal 41 15 6 4 2" xfId="16859" xr:uid="{00000000-0005-0000-0000-0000954F0000}"/>
    <cellStyle name="Normal 41 15 6 4 2 2" xfId="28827" xr:uid="{00000000-0005-0000-0000-0000964F0000}"/>
    <cellStyle name="Normal 41 15 6 4 2 2 2" xfId="50433" xr:uid="{00000000-0005-0000-0000-0000974F0000}"/>
    <cellStyle name="Normal 41 15 6 4 2 3" xfId="22860" xr:uid="{00000000-0005-0000-0000-0000984F0000}"/>
    <cellStyle name="Normal 41 15 6 4 2 3 2" xfId="44497" xr:uid="{00000000-0005-0000-0000-0000994F0000}"/>
    <cellStyle name="Normal 41 15 6 4 2 4" xfId="38513" xr:uid="{00000000-0005-0000-0000-00009A4F0000}"/>
    <cellStyle name="Normal 41 15 6 4 3" xfId="25845" xr:uid="{00000000-0005-0000-0000-00009B4F0000}"/>
    <cellStyle name="Normal 41 15 6 4 3 2" xfId="47459" xr:uid="{00000000-0005-0000-0000-00009C4F0000}"/>
    <cellStyle name="Normal 41 15 6 4 4" xfId="19878" xr:uid="{00000000-0005-0000-0000-00009D4F0000}"/>
    <cellStyle name="Normal 41 15 6 4 4 2" xfId="41520" xr:uid="{00000000-0005-0000-0000-00009E4F0000}"/>
    <cellStyle name="Normal 41 15 6 4 5" xfId="35509" xr:uid="{00000000-0005-0000-0000-00009F4F0000}"/>
    <cellStyle name="Normal 41 15 6 5" xfId="14747" xr:uid="{00000000-0005-0000-0000-0000A04F0000}"/>
    <cellStyle name="Normal 41 15 6 5 2" xfId="17832" xr:uid="{00000000-0005-0000-0000-0000A14F0000}"/>
    <cellStyle name="Normal 41 15 6 5 2 2" xfId="29799" xr:uid="{00000000-0005-0000-0000-0000A24F0000}"/>
    <cellStyle name="Normal 41 15 6 5 2 2 2" xfId="51405" xr:uid="{00000000-0005-0000-0000-0000A34F0000}"/>
    <cellStyle name="Normal 41 15 6 5 2 3" xfId="23832" xr:uid="{00000000-0005-0000-0000-0000A44F0000}"/>
    <cellStyle name="Normal 41 15 6 5 2 3 2" xfId="45469" xr:uid="{00000000-0005-0000-0000-0000A54F0000}"/>
    <cellStyle name="Normal 41 15 6 5 2 4" xfId="39486" xr:uid="{00000000-0005-0000-0000-0000A64F0000}"/>
    <cellStyle name="Normal 41 15 6 5 3" xfId="26817" xr:uid="{00000000-0005-0000-0000-0000A74F0000}"/>
    <cellStyle name="Normal 41 15 6 5 3 2" xfId="48431" xr:uid="{00000000-0005-0000-0000-0000A84F0000}"/>
    <cellStyle name="Normal 41 15 6 5 4" xfId="20850" xr:uid="{00000000-0005-0000-0000-0000A94F0000}"/>
    <cellStyle name="Normal 41 15 6 5 4 2" xfId="42492" xr:uid="{00000000-0005-0000-0000-0000AA4F0000}"/>
    <cellStyle name="Normal 41 15 6 5 5" xfId="36483" xr:uid="{00000000-0005-0000-0000-0000AB4F0000}"/>
    <cellStyle name="Normal 41 15 6 6" xfId="15860" xr:uid="{00000000-0005-0000-0000-0000AC4F0000}"/>
    <cellStyle name="Normal 41 15 6 6 2" xfId="27831" xr:uid="{00000000-0005-0000-0000-0000AD4F0000}"/>
    <cellStyle name="Normal 41 15 6 6 2 2" xfId="49437" xr:uid="{00000000-0005-0000-0000-0000AE4F0000}"/>
    <cellStyle name="Normal 41 15 6 6 3" xfId="21864" xr:uid="{00000000-0005-0000-0000-0000AF4F0000}"/>
    <cellStyle name="Normal 41 15 6 6 3 2" xfId="43501" xr:uid="{00000000-0005-0000-0000-0000B04F0000}"/>
    <cellStyle name="Normal 41 15 6 6 4" xfId="37514" xr:uid="{00000000-0005-0000-0000-0000B14F0000}"/>
    <cellStyle name="Normal 41 15 6 7" xfId="24846" xr:uid="{00000000-0005-0000-0000-0000B24F0000}"/>
    <cellStyle name="Normal 41 15 6 7 2" xfId="46466" xr:uid="{00000000-0005-0000-0000-0000B34F0000}"/>
    <cellStyle name="Normal 41 15 6 8" xfId="18879" xr:uid="{00000000-0005-0000-0000-0000B44F0000}"/>
    <cellStyle name="Normal 41 15 6 8 2" xfId="40521" xr:uid="{00000000-0005-0000-0000-0000B54F0000}"/>
    <cellStyle name="Normal 41 15 6 9" xfId="31837"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1" xr:uid="{00000000-0005-0000-0000-0000BB4F0000}"/>
    <cellStyle name="Normal 41 15 7 2 2 2 2 2" xfId="50807" xr:uid="{00000000-0005-0000-0000-0000BC4F0000}"/>
    <cellStyle name="Normal 41 15 7 2 2 2 3" xfId="23234" xr:uid="{00000000-0005-0000-0000-0000BD4F0000}"/>
    <cellStyle name="Normal 41 15 7 2 2 2 3 2" xfId="44871" xr:uid="{00000000-0005-0000-0000-0000BE4F0000}"/>
    <cellStyle name="Normal 41 15 7 2 2 2 4" xfId="38887" xr:uid="{00000000-0005-0000-0000-0000BF4F0000}"/>
    <cellStyle name="Normal 41 15 7 2 2 3" xfId="26219" xr:uid="{00000000-0005-0000-0000-0000C04F0000}"/>
    <cellStyle name="Normal 41 15 7 2 2 3 2" xfId="47833" xr:uid="{00000000-0005-0000-0000-0000C14F0000}"/>
    <cellStyle name="Normal 41 15 7 2 2 4" xfId="20252" xr:uid="{00000000-0005-0000-0000-0000C24F0000}"/>
    <cellStyle name="Normal 41 15 7 2 2 4 2" xfId="41894" xr:uid="{00000000-0005-0000-0000-0000C34F0000}"/>
    <cellStyle name="Normal 41 15 7 2 2 5" xfId="35884" xr:uid="{00000000-0005-0000-0000-0000C44F0000}"/>
    <cellStyle name="Normal 41 15 7 2 3" xfId="15122" xr:uid="{00000000-0005-0000-0000-0000C54F0000}"/>
    <cellStyle name="Normal 41 15 7 2 3 2" xfId="18207" xr:uid="{00000000-0005-0000-0000-0000C64F0000}"/>
    <cellStyle name="Normal 41 15 7 2 3 2 2" xfId="30173" xr:uid="{00000000-0005-0000-0000-0000C74F0000}"/>
    <cellStyle name="Normal 41 15 7 2 3 2 2 2" xfId="51779" xr:uid="{00000000-0005-0000-0000-0000C84F0000}"/>
    <cellStyle name="Normal 41 15 7 2 3 2 3" xfId="24206" xr:uid="{00000000-0005-0000-0000-0000C94F0000}"/>
    <cellStyle name="Normal 41 15 7 2 3 2 3 2" xfId="45843" xr:uid="{00000000-0005-0000-0000-0000CA4F0000}"/>
    <cellStyle name="Normal 41 15 7 2 3 2 4" xfId="39861" xr:uid="{00000000-0005-0000-0000-0000CB4F0000}"/>
    <cellStyle name="Normal 41 15 7 2 3 3" xfId="27191" xr:uid="{00000000-0005-0000-0000-0000CC4F0000}"/>
    <cellStyle name="Normal 41 15 7 2 3 3 2" xfId="48805" xr:uid="{00000000-0005-0000-0000-0000CD4F0000}"/>
    <cellStyle name="Normal 41 15 7 2 3 4" xfId="21224" xr:uid="{00000000-0005-0000-0000-0000CE4F0000}"/>
    <cellStyle name="Normal 41 15 7 2 3 4 2" xfId="42866" xr:uid="{00000000-0005-0000-0000-0000CF4F0000}"/>
    <cellStyle name="Normal 41 15 7 2 3 5" xfId="36858" xr:uid="{00000000-0005-0000-0000-0000D04F0000}"/>
    <cellStyle name="Normal 41 15 7 2 4" xfId="16256" xr:uid="{00000000-0005-0000-0000-0000D14F0000}"/>
    <cellStyle name="Normal 41 15 7 2 4 2" xfId="28225" xr:uid="{00000000-0005-0000-0000-0000D24F0000}"/>
    <cellStyle name="Normal 41 15 7 2 4 2 2" xfId="49831" xr:uid="{00000000-0005-0000-0000-0000D34F0000}"/>
    <cellStyle name="Normal 41 15 7 2 4 3" xfId="22258" xr:uid="{00000000-0005-0000-0000-0000D44F0000}"/>
    <cellStyle name="Normal 41 15 7 2 4 3 2" xfId="43895" xr:uid="{00000000-0005-0000-0000-0000D54F0000}"/>
    <cellStyle name="Normal 41 15 7 2 4 4" xfId="37910" xr:uid="{00000000-0005-0000-0000-0000D64F0000}"/>
    <cellStyle name="Normal 41 15 7 2 5" xfId="25243" xr:uid="{00000000-0005-0000-0000-0000D74F0000}"/>
    <cellStyle name="Normal 41 15 7 2 5 2" xfId="46860" xr:uid="{00000000-0005-0000-0000-0000D84F0000}"/>
    <cellStyle name="Normal 41 15 7 2 6" xfId="19276" xr:uid="{00000000-0005-0000-0000-0000D94F0000}"/>
    <cellStyle name="Normal 41 15 7 2 6 2" xfId="40918" xr:uid="{00000000-0005-0000-0000-0000DA4F0000}"/>
    <cellStyle name="Normal 41 15 7 2 7" xfId="34904"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1" xr:uid="{00000000-0005-0000-0000-0000DF4F0000}"/>
    <cellStyle name="Normal 41 15 7 3 2 2 2 2" xfId="51127" xr:uid="{00000000-0005-0000-0000-0000E04F0000}"/>
    <cellStyle name="Normal 41 15 7 3 2 2 3" xfId="23554" xr:uid="{00000000-0005-0000-0000-0000E14F0000}"/>
    <cellStyle name="Normal 41 15 7 3 2 2 3 2" xfId="45191" xr:uid="{00000000-0005-0000-0000-0000E24F0000}"/>
    <cellStyle name="Normal 41 15 7 3 2 2 4" xfId="39207" xr:uid="{00000000-0005-0000-0000-0000E34F0000}"/>
    <cellStyle name="Normal 41 15 7 3 2 3" xfId="26539" xr:uid="{00000000-0005-0000-0000-0000E44F0000}"/>
    <cellStyle name="Normal 41 15 7 3 2 3 2" xfId="48153" xr:uid="{00000000-0005-0000-0000-0000E54F0000}"/>
    <cellStyle name="Normal 41 15 7 3 2 4" xfId="20572" xr:uid="{00000000-0005-0000-0000-0000E64F0000}"/>
    <cellStyle name="Normal 41 15 7 3 2 4 2" xfId="42214" xr:uid="{00000000-0005-0000-0000-0000E74F0000}"/>
    <cellStyle name="Normal 41 15 7 3 2 5" xfId="36204" xr:uid="{00000000-0005-0000-0000-0000E84F0000}"/>
    <cellStyle name="Normal 41 15 7 3 3" xfId="15442" xr:uid="{00000000-0005-0000-0000-0000E94F0000}"/>
    <cellStyle name="Normal 41 15 7 3 3 2" xfId="18527" xr:uid="{00000000-0005-0000-0000-0000EA4F0000}"/>
    <cellStyle name="Normal 41 15 7 3 3 2 2" xfId="30493" xr:uid="{00000000-0005-0000-0000-0000EB4F0000}"/>
    <cellStyle name="Normal 41 15 7 3 3 2 2 2" xfId="52099" xr:uid="{00000000-0005-0000-0000-0000EC4F0000}"/>
    <cellStyle name="Normal 41 15 7 3 3 2 3" xfId="24526" xr:uid="{00000000-0005-0000-0000-0000ED4F0000}"/>
    <cellStyle name="Normal 41 15 7 3 3 2 3 2" xfId="46163" xr:uid="{00000000-0005-0000-0000-0000EE4F0000}"/>
    <cellStyle name="Normal 41 15 7 3 3 2 4" xfId="40181" xr:uid="{00000000-0005-0000-0000-0000EF4F0000}"/>
    <cellStyle name="Normal 41 15 7 3 3 3" xfId="27511" xr:uid="{00000000-0005-0000-0000-0000F04F0000}"/>
    <cellStyle name="Normal 41 15 7 3 3 3 2" xfId="49125" xr:uid="{00000000-0005-0000-0000-0000F14F0000}"/>
    <cellStyle name="Normal 41 15 7 3 3 4" xfId="21544" xr:uid="{00000000-0005-0000-0000-0000F24F0000}"/>
    <cellStyle name="Normal 41 15 7 3 3 4 2" xfId="43186" xr:uid="{00000000-0005-0000-0000-0000F34F0000}"/>
    <cellStyle name="Normal 41 15 7 3 3 5" xfId="37178" xr:uid="{00000000-0005-0000-0000-0000F44F0000}"/>
    <cellStyle name="Normal 41 15 7 3 4" xfId="16576" xr:uid="{00000000-0005-0000-0000-0000F54F0000}"/>
    <cellStyle name="Normal 41 15 7 3 4 2" xfId="28545" xr:uid="{00000000-0005-0000-0000-0000F64F0000}"/>
    <cellStyle name="Normal 41 15 7 3 4 2 2" xfId="50151" xr:uid="{00000000-0005-0000-0000-0000F74F0000}"/>
    <cellStyle name="Normal 41 15 7 3 4 3" xfId="22578" xr:uid="{00000000-0005-0000-0000-0000F84F0000}"/>
    <cellStyle name="Normal 41 15 7 3 4 3 2" xfId="44215" xr:uid="{00000000-0005-0000-0000-0000F94F0000}"/>
    <cellStyle name="Normal 41 15 7 3 4 4" xfId="38230" xr:uid="{00000000-0005-0000-0000-0000FA4F0000}"/>
    <cellStyle name="Normal 41 15 7 3 5" xfId="25563" xr:uid="{00000000-0005-0000-0000-0000FB4F0000}"/>
    <cellStyle name="Normal 41 15 7 3 5 2" xfId="47180" xr:uid="{00000000-0005-0000-0000-0000FC4F0000}"/>
    <cellStyle name="Normal 41 15 7 3 6" xfId="19596" xr:uid="{00000000-0005-0000-0000-0000FD4F0000}"/>
    <cellStyle name="Normal 41 15 7 3 6 2" xfId="41238" xr:uid="{00000000-0005-0000-0000-0000FE4F0000}"/>
    <cellStyle name="Normal 41 15 7 3 7" xfId="35224" xr:uid="{00000000-0005-0000-0000-0000FF4F0000}"/>
    <cellStyle name="Normal 41 15 7 4" xfId="13827" xr:uid="{00000000-0005-0000-0000-000000500000}"/>
    <cellStyle name="Normal 41 15 7 4 2" xfId="16913" xr:uid="{00000000-0005-0000-0000-000001500000}"/>
    <cellStyle name="Normal 41 15 7 4 2 2" xfId="28881" xr:uid="{00000000-0005-0000-0000-000002500000}"/>
    <cellStyle name="Normal 41 15 7 4 2 2 2" xfId="50487" xr:uid="{00000000-0005-0000-0000-000003500000}"/>
    <cellStyle name="Normal 41 15 7 4 2 3" xfId="22914" xr:uid="{00000000-0005-0000-0000-000004500000}"/>
    <cellStyle name="Normal 41 15 7 4 2 3 2" xfId="44551" xr:uid="{00000000-0005-0000-0000-000005500000}"/>
    <cellStyle name="Normal 41 15 7 4 2 4" xfId="38567" xr:uid="{00000000-0005-0000-0000-000006500000}"/>
    <cellStyle name="Normal 41 15 7 4 3" xfId="25899" xr:uid="{00000000-0005-0000-0000-000007500000}"/>
    <cellStyle name="Normal 41 15 7 4 3 2" xfId="47513" xr:uid="{00000000-0005-0000-0000-000008500000}"/>
    <cellStyle name="Normal 41 15 7 4 4" xfId="19932" xr:uid="{00000000-0005-0000-0000-000009500000}"/>
    <cellStyle name="Normal 41 15 7 4 4 2" xfId="41574" xr:uid="{00000000-0005-0000-0000-00000A500000}"/>
    <cellStyle name="Normal 41 15 7 4 5" xfId="35563" xr:uid="{00000000-0005-0000-0000-00000B500000}"/>
    <cellStyle name="Normal 41 15 7 5" xfId="14801" xr:uid="{00000000-0005-0000-0000-00000C500000}"/>
    <cellStyle name="Normal 41 15 7 5 2" xfId="17886" xr:uid="{00000000-0005-0000-0000-00000D500000}"/>
    <cellStyle name="Normal 41 15 7 5 2 2" xfId="29853" xr:uid="{00000000-0005-0000-0000-00000E500000}"/>
    <cellStyle name="Normal 41 15 7 5 2 2 2" xfId="51459" xr:uid="{00000000-0005-0000-0000-00000F500000}"/>
    <cellStyle name="Normal 41 15 7 5 2 3" xfId="23886" xr:uid="{00000000-0005-0000-0000-000010500000}"/>
    <cellStyle name="Normal 41 15 7 5 2 3 2" xfId="45523" xr:uid="{00000000-0005-0000-0000-000011500000}"/>
    <cellStyle name="Normal 41 15 7 5 2 4" xfId="39540" xr:uid="{00000000-0005-0000-0000-000012500000}"/>
    <cellStyle name="Normal 41 15 7 5 3" xfId="26871" xr:uid="{00000000-0005-0000-0000-000013500000}"/>
    <cellStyle name="Normal 41 15 7 5 3 2" xfId="48485" xr:uid="{00000000-0005-0000-0000-000014500000}"/>
    <cellStyle name="Normal 41 15 7 5 4" xfId="20904" xr:uid="{00000000-0005-0000-0000-000015500000}"/>
    <cellStyle name="Normal 41 15 7 5 4 2" xfId="42546" xr:uid="{00000000-0005-0000-0000-000016500000}"/>
    <cellStyle name="Normal 41 15 7 5 5" xfId="36537" xr:uid="{00000000-0005-0000-0000-000017500000}"/>
    <cellStyle name="Normal 41 15 7 6" xfId="15914" xr:uid="{00000000-0005-0000-0000-000018500000}"/>
    <cellStyle name="Normal 41 15 7 6 2" xfId="27885" xr:uid="{00000000-0005-0000-0000-000019500000}"/>
    <cellStyle name="Normal 41 15 7 6 2 2" xfId="49491" xr:uid="{00000000-0005-0000-0000-00001A500000}"/>
    <cellStyle name="Normal 41 15 7 6 3" xfId="21918" xr:uid="{00000000-0005-0000-0000-00001B500000}"/>
    <cellStyle name="Normal 41 15 7 6 3 2" xfId="43555" xr:uid="{00000000-0005-0000-0000-00001C500000}"/>
    <cellStyle name="Normal 41 15 7 6 4" xfId="37568" xr:uid="{00000000-0005-0000-0000-00001D500000}"/>
    <cellStyle name="Normal 41 15 7 7" xfId="24900" xr:uid="{00000000-0005-0000-0000-00001E500000}"/>
    <cellStyle name="Normal 41 15 7 7 2" xfId="46520" xr:uid="{00000000-0005-0000-0000-00001F500000}"/>
    <cellStyle name="Normal 41 15 7 8" xfId="18933" xr:uid="{00000000-0005-0000-0000-000020500000}"/>
    <cellStyle name="Normal 41 15 7 8 2" xfId="40575" xr:uid="{00000000-0005-0000-0000-000021500000}"/>
    <cellStyle name="Normal 41 15 7 9" xfId="31974"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3" xr:uid="{00000000-0005-0000-0000-000026500000}"/>
    <cellStyle name="Normal 41 15 8 2 2 2 2" xfId="50549" xr:uid="{00000000-0005-0000-0000-000027500000}"/>
    <cellStyle name="Normal 41 15 8 2 2 3" xfId="22976" xr:uid="{00000000-0005-0000-0000-000028500000}"/>
    <cellStyle name="Normal 41 15 8 2 2 3 2" xfId="44613" xr:uid="{00000000-0005-0000-0000-000029500000}"/>
    <cellStyle name="Normal 41 15 8 2 2 4" xfId="38629" xr:uid="{00000000-0005-0000-0000-00002A500000}"/>
    <cellStyle name="Normal 41 15 8 2 3" xfId="25961" xr:uid="{00000000-0005-0000-0000-00002B500000}"/>
    <cellStyle name="Normal 41 15 8 2 3 2" xfId="47575" xr:uid="{00000000-0005-0000-0000-00002C500000}"/>
    <cellStyle name="Normal 41 15 8 2 4" xfId="19994" xr:uid="{00000000-0005-0000-0000-00002D500000}"/>
    <cellStyle name="Normal 41 15 8 2 4 2" xfId="41636" xr:uid="{00000000-0005-0000-0000-00002E500000}"/>
    <cellStyle name="Normal 41 15 8 2 5" xfId="35626" xr:uid="{00000000-0005-0000-0000-00002F500000}"/>
    <cellStyle name="Normal 41 15 8 3" xfId="14864" xr:uid="{00000000-0005-0000-0000-000030500000}"/>
    <cellStyle name="Normal 41 15 8 3 2" xfId="17949" xr:uid="{00000000-0005-0000-0000-000031500000}"/>
    <cellStyle name="Normal 41 15 8 3 2 2" xfId="29915" xr:uid="{00000000-0005-0000-0000-000032500000}"/>
    <cellStyle name="Normal 41 15 8 3 2 2 2" xfId="51521" xr:uid="{00000000-0005-0000-0000-000033500000}"/>
    <cellStyle name="Normal 41 15 8 3 2 3" xfId="23948" xr:uid="{00000000-0005-0000-0000-000034500000}"/>
    <cellStyle name="Normal 41 15 8 3 2 3 2" xfId="45585" xr:uid="{00000000-0005-0000-0000-000035500000}"/>
    <cellStyle name="Normal 41 15 8 3 2 4" xfId="39603" xr:uid="{00000000-0005-0000-0000-000036500000}"/>
    <cellStyle name="Normal 41 15 8 3 3" xfId="26933" xr:uid="{00000000-0005-0000-0000-000037500000}"/>
    <cellStyle name="Normal 41 15 8 3 3 2" xfId="48547" xr:uid="{00000000-0005-0000-0000-000038500000}"/>
    <cellStyle name="Normal 41 15 8 3 4" xfId="20966" xr:uid="{00000000-0005-0000-0000-000039500000}"/>
    <cellStyle name="Normal 41 15 8 3 4 2" xfId="42608" xr:uid="{00000000-0005-0000-0000-00003A500000}"/>
    <cellStyle name="Normal 41 15 8 3 5" xfId="36600" xr:uid="{00000000-0005-0000-0000-00003B500000}"/>
    <cellStyle name="Normal 41 15 8 4" xfId="15998" xr:uid="{00000000-0005-0000-0000-00003C500000}"/>
    <cellStyle name="Normal 41 15 8 4 2" xfId="27967" xr:uid="{00000000-0005-0000-0000-00003D500000}"/>
    <cellStyle name="Normal 41 15 8 4 2 2" xfId="49573" xr:uid="{00000000-0005-0000-0000-00003E500000}"/>
    <cellStyle name="Normal 41 15 8 4 3" xfId="22000" xr:uid="{00000000-0005-0000-0000-00003F500000}"/>
    <cellStyle name="Normal 41 15 8 4 3 2" xfId="43637" xr:uid="{00000000-0005-0000-0000-000040500000}"/>
    <cellStyle name="Normal 41 15 8 4 4" xfId="37652" xr:uid="{00000000-0005-0000-0000-000041500000}"/>
    <cellStyle name="Normal 41 15 8 5" xfId="24985" xr:uid="{00000000-0005-0000-0000-000042500000}"/>
    <cellStyle name="Normal 41 15 8 5 2" xfId="46602" xr:uid="{00000000-0005-0000-0000-000043500000}"/>
    <cellStyle name="Normal 41 15 8 6" xfId="19018" xr:uid="{00000000-0005-0000-0000-000044500000}"/>
    <cellStyle name="Normal 41 15 8 6 2" xfId="40660" xr:uid="{00000000-0005-0000-0000-000045500000}"/>
    <cellStyle name="Normal 41 15 8 7" xfId="34646"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3" xr:uid="{00000000-0005-0000-0000-00004A500000}"/>
    <cellStyle name="Normal 41 15 9 2 2 2 2" xfId="50869" xr:uid="{00000000-0005-0000-0000-00004B500000}"/>
    <cellStyle name="Normal 41 15 9 2 2 3" xfId="23296" xr:uid="{00000000-0005-0000-0000-00004C500000}"/>
    <cellStyle name="Normal 41 15 9 2 2 3 2" xfId="44933" xr:uid="{00000000-0005-0000-0000-00004D500000}"/>
    <cellStyle name="Normal 41 15 9 2 2 4" xfId="38949" xr:uid="{00000000-0005-0000-0000-00004E500000}"/>
    <cellStyle name="Normal 41 15 9 2 3" xfId="26281" xr:uid="{00000000-0005-0000-0000-00004F500000}"/>
    <cellStyle name="Normal 41 15 9 2 3 2" xfId="47895" xr:uid="{00000000-0005-0000-0000-000050500000}"/>
    <cellStyle name="Normal 41 15 9 2 4" xfId="20314" xr:uid="{00000000-0005-0000-0000-000051500000}"/>
    <cellStyle name="Normal 41 15 9 2 4 2" xfId="41956" xr:uid="{00000000-0005-0000-0000-000052500000}"/>
    <cellStyle name="Normal 41 15 9 2 5" xfId="35946" xr:uid="{00000000-0005-0000-0000-000053500000}"/>
    <cellStyle name="Normal 41 15 9 3" xfId="15184" xr:uid="{00000000-0005-0000-0000-000054500000}"/>
    <cellStyle name="Normal 41 15 9 3 2" xfId="18269" xr:uid="{00000000-0005-0000-0000-000055500000}"/>
    <cellStyle name="Normal 41 15 9 3 2 2" xfId="30235" xr:uid="{00000000-0005-0000-0000-000056500000}"/>
    <cellStyle name="Normal 41 15 9 3 2 2 2" xfId="51841" xr:uid="{00000000-0005-0000-0000-000057500000}"/>
    <cellStyle name="Normal 41 15 9 3 2 3" xfId="24268" xr:uid="{00000000-0005-0000-0000-000058500000}"/>
    <cellStyle name="Normal 41 15 9 3 2 3 2" xfId="45905" xr:uid="{00000000-0005-0000-0000-000059500000}"/>
    <cellStyle name="Normal 41 15 9 3 2 4" xfId="39923" xr:uid="{00000000-0005-0000-0000-00005A500000}"/>
    <cellStyle name="Normal 41 15 9 3 3" xfId="27253" xr:uid="{00000000-0005-0000-0000-00005B500000}"/>
    <cellStyle name="Normal 41 15 9 3 3 2" xfId="48867" xr:uid="{00000000-0005-0000-0000-00005C500000}"/>
    <cellStyle name="Normal 41 15 9 3 4" xfId="21286" xr:uid="{00000000-0005-0000-0000-00005D500000}"/>
    <cellStyle name="Normal 41 15 9 3 4 2" xfId="42928" xr:uid="{00000000-0005-0000-0000-00005E500000}"/>
    <cellStyle name="Normal 41 15 9 3 5" xfId="36920" xr:uid="{00000000-0005-0000-0000-00005F500000}"/>
    <cellStyle name="Normal 41 15 9 4" xfId="16318" xr:uid="{00000000-0005-0000-0000-000060500000}"/>
    <cellStyle name="Normal 41 15 9 4 2" xfId="28287" xr:uid="{00000000-0005-0000-0000-000061500000}"/>
    <cellStyle name="Normal 41 15 9 4 2 2" xfId="49893" xr:uid="{00000000-0005-0000-0000-000062500000}"/>
    <cellStyle name="Normal 41 15 9 4 3" xfId="22320" xr:uid="{00000000-0005-0000-0000-000063500000}"/>
    <cellStyle name="Normal 41 15 9 4 3 2" xfId="43957" xr:uid="{00000000-0005-0000-0000-000064500000}"/>
    <cellStyle name="Normal 41 15 9 4 4" xfId="37972" xr:uid="{00000000-0005-0000-0000-000065500000}"/>
    <cellStyle name="Normal 41 15 9 5" xfId="25305" xr:uid="{00000000-0005-0000-0000-000066500000}"/>
    <cellStyle name="Normal 41 15 9 5 2" xfId="46922" xr:uid="{00000000-0005-0000-0000-000067500000}"/>
    <cellStyle name="Normal 41 15 9 6" xfId="19338" xr:uid="{00000000-0005-0000-0000-000068500000}"/>
    <cellStyle name="Normal 41 15 9 6 2" xfId="40980" xr:uid="{00000000-0005-0000-0000-000069500000}"/>
    <cellStyle name="Normal 41 15 9 7" xfId="34966"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4" xr:uid="{00000000-0005-0000-0000-00006E500000}"/>
    <cellStyle name="Normal 41 16 10 2 2 2" xfId="50230" xr:uid="{00000000-0005-0000-0000-00006F500000}"/>
    <cellStyle name="Normal 41 16 10 2 3" xfId="22657" xr:uid="{00000000-0005-0000-0000-000070500000}"/>
    <cellStyle name="Normal 41 16 10 2 3 2" xfId="44294" xr:uid="{00000000-0005-0000-0000-000071500000}"/>
    <cellStyle name="Normal 41 16 10 2 4" xfId="38309" xr:uid="{00000000-0005-0000-0000-000072500000}"/>
    <cellStyle name="Normal 41 16 10 3" xfId="25642" xr:uid="{00000000-0005-0000-0000-000073500000}"/>
    <cellStyle name="Normal 41 16 10 3 2" xfId="47256" xr:uid="{00000000-0005-0000-0000-000074500000}"/>
    <cellStyle name="Normal 41 16 10 4" xfId="19675" xr:uid="{00000000-0005-0000-0000-000075500000}"/>
    <cellStyle name="Normal 41 16 10 4 2" xfId="41317" xr:uid="{00000000-0005-0000-0000-000076500000}"/>
    <cellStyle name="Normal 41 16 10 5" xfId="35305" xr:uid="{00000000-0005-0000-0000-000077500000}"/>
    <cellStyle name="Normal 41 16 11" xfId="14544" xr:uid="{00000000-0005-0000-0000-000078500000}"/>
    <cellStyle name="Normal 41 16 11 2" xfId="17629" xr:uid="{00000000-0005-0000-0000-000079500000}"/>
    <cellStyle name="Normal 41 16 11 2 2" xfId="29596" xr:uid="{00000000-0005-0000-0000-00007A500000}"/>
    <cellStyle name="Normal 41 16 11 2 2 2" xfId="51202" xr:uid="{00000000-0005-0000-0000-00007B500000}"/>
    <cellStyle name="Normal 41 16 11 2 3" xfId="23629" xr:uid="{00000000-0005-0000-0000-00007C500000}"/>
    <cellStyle name="Normal 41 16 11 2 3 2" xfId="45266" xr:uid="{00000000-0005-0000-0000-00007D500000}"/>
    <cellStyle name="Normal 41 16 11 2 4" xfId="39283" xr:uid="{00000000-0005-0000-0000-00007E500000}"/>
    <cellStyle name="Normal 41 16 11 3" xfId="26614" xr:uid="{00000000-0005-0000-0000-00007F500000}"/>
    <cellStyle name="Normal 41 16 11 3 2" xfId="48228" xr:uid="{00000000-0005-0000-0000-000080500000}"/>
    <cellStyle name="Normal 41 16 11 4" xfId="20647" xr:uid="{00000000-0005-0000-0000-000081500000}"/>
    <cellStyle name="Normal 41 16 11 4 2" xfId="42289" xr:uid="{00000000-0005-0000-0000-000082500000}"/>
    <cellStyle name="Normal 41 16 11 5" xfId="36280" xr:uid="{00000000-0005-0000-0000-000083500000}"/>
    <cellStyle name="Normal 41 16 12" xfId="15657" xr:uid="{00000000-0005-0000-0000-000084500000}"/>
    <cellStyle name="Normal 41 16 12 2" xfId="27628" xr:uid="{00000000-0005-0000-0000-000085500000}"/>
    <cellStyle name="Normal 41 16 12 2 2" xfId="49234" xr:uid="{00000000-0005-0000-0000-000086500000}"/>
    <cellStyle name="Normal 41 16 12 3" xfId="21661" xr:uid="{00000000-0005-0000-0000-000087500000}"/>
    <cellStyle name="Normal 41 16 12 3 2" xfId="43298" xr:uid="{00000000-0005-0000-0000-000088500000}"/>
    <cellStyle name="Normal 41 16 12 4" xfId="37311" xr:uid="{00000000-0005-0000-0000-000089500000}"/>
    <cellStyle name="Normal 41 16 13" xfId="24643" xr:uid="{00000000-0005-0000-0000-00008A500000}"/>
    <cellStyle name="Normal 41 16 13 2" xfId="46263" xr:uid="{00000000-0005-0000-0000-00008B500000}"/>
    <cellStyle name="Normal 41 16 14" xfId="18676" xr:uid="{00000000-0005-0000-0000-00008C500000}"/>
    <cellStyle name="Normal 41 16 14 2" xfId="40318" xr:uid="{00000000-0005-0000-0000-00008D500000}"/>
    <cellStyle name="Normal 41 16 15" xfId="31241"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3" xr:uid="{00000000-0005-0000-0000-000093500000}"/>
    <cellStyle name="Normal 41 16 2 2 2 2 2 2" xfId="50639" xr:uid="{00000000-0005-0000-0000-000094500000}"/>
    <cellStyle name="Normal 41 16 2 2 2 2 3" xfId="23066" xr:uid="{00000000-0005-0000-0000-000095500000}"/>
    <cellStyle name="Normal 41 16 2 2 2 2 3 2" xfId="44703" xr:uid="{00000000-0005-0000-0000-000096500000}"/>
    <cellStyle name="Normal 41 16 2 2 2 2 4" xfId="38719" xr:uid="{00000000-0005-0000-0000-000097500000}"/>
    <cellStyle name="Normal 41 16 2 2 2 3" xfId="26051" xr:uid="{00000000-0005-0000-0000-000098500000}"/>
    <cellStyle name="Normal 41 16 2 2 2 3 2" xfId="47665" xr:uid="{00000000-0005-0000-0000-000099500000}"/>
    <cellStyle name="Normal 41 16 2 2 2 4" xfId="20084" xr:uid="{00000000-0005-0000-0000-00009A500000}"/>
    <cellStyle name="Normal 41 16 2 2 2 4 2" xfId="41726" xr:uid="{00000000-0005-0000-0000-00009B500000}"/>
    <cellStyle name="Normal 41 16 2 2 2 5" xfId="35716" xr:uid="{00000000-0005-0000-0000-00009C500000}"/>
    <cellStyle name="Normal 41 16 2 2 3" xfId="14954" xr:uid="{00000000-0005-0000-0000-00009D500000}"/>
    <cellStyle name="Normal 41 16 2 2 3 2" xfId="18039" xr:uid="{00000000-0005-0000-0000-00009E500000}"/>
    <cellStyle name="Normal 41 16 2 2 3 2 2" xfId="30005" xr:uid="{00000000-0005-0000-0000-00009F500000}"/>
    <cellStyle name="Normal 41 16 2 2 3 2 2 2" xfId="51611" xr:uid="{00000000-0005-0000-0000-0000A0500000}"/>
    <cellStyle name="Normal 41 16 2 2 3 2 3" xfId="24038" xr:uid="{00000000-0005-0000-0000-0000A1500000}"/>
    <cellStyle name="Normal 41 16 2 2 3 2 3 2" xfId="45675" xr:uid="{00000000-0005-0000-0000-0000A2500000}"/>
    <cellStyle name="Normal 41 16 2 2 3 2 4" xfId="39693" xr:uid="{00000000-0005-0000-0000-0000A3500000}"/>
    <cellStyle name="Normal 41 16 2 2 3 3" xfId="27023" xr:uid="{00000000-0005-0000-0000-0000A4500000}"/>
    <cellStyle name="Normal 41 16 2 2 3 3 2" xfId="48637" xr:uid="{00000000-0005-0000-0000-0000A5500000}"/>
    <cellStyle name="Normal 41 16 2 2 3 4" xfId="21056" xr:uid="{00000000-0005-0000-0000-0000A6500000}"/>
    <cellStyle name="Normal 41 16 2 2 3 4 2" xfId="42698" xr:uid="{00000000-0005-0000-0000-0000A7500000}"/>
    <cellStyle name="Normal 41 16 2 2 3 5" xfId="36690" xr:uid="{00000000-0005-0000-0000-0000A8500000}"/>
    <cellStyle name="Normal 41 16 2 2 4" xfId="16088" xr:uid="{00000000-0005-0000-0000-0000A9500000}"/>
    <cellStyle name="Normal 41 16 2 2 4 2" xfId="28057" xr:uid="{00000000-0005-0000-0000-0000AA500000}"/>
    <cellStyle name="Normal 41 16 2 2 4 2 2" xfId="49663" xr:uid="{00000000-0005-0000-0000-0000AB500000}"/>
    <cellStyle name="Normal 41 16 2 2 4 3" xfId="22090" xr:uid="{00000000-0005-0000-0000-0000AC500000}"/>
    <cellStyle name="Normal 41 16 2 2 4 3 2" xfId="43727" xr:uid="{00000000-0005-0000-0000-0000AD500000}"/>
    <cellStyle name="Normal 41 16 2 2 4 4" xfId="37742" xr:uid="{00000000-0005-0000-0000-0000AE500000}"/>
    <cellStyle name="Normal 41 16 2 2 5" xfId="25075" xr:uid="{00000000-0005-0000-0000-0000AF500000}"/>
    <cellStyle name="Normal 41 16 2 2 5 2" xfId="46692" xr:uid="{00000000-0005-0000-0000-0000B0500000}"/>
    <cellStyle name="Normal 41 16 2 2 6" xfId="19108" xr:uid="{00000000-0005-0000-0000-0000B1500000}"/>
    <cellStyle name="Normal 41 16 2 2 6 2" xfId="40750" xr:uid="{00000000-0005-0000-0000-0000B2500000}"/>
    <cellStyle name="Normal 41 16 2 2 7" xfId="34736"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3" xr:uid="{00000000-0005-0000-0000-0000B7500000}"/>
    <cellStyle name="Normal 41 16 2 3 2 2 2 2" xfId="50959" xr:uid="{00000000-0005-0000-0000-0000B8500000}"/>
    <cellStyle name="Normal 41 16 2 3 2 2 3" xfId="23386" xr:uid="{00000000-0005-0000-0000-0000B9500000}"/>
    <cellStyle name="Normal 41 16 2 3 2 2 3 2" xfId="45023" xr:uid="{00000000-0005-0000-0000-0000BA500000}"/>
    <cellStyle name="Normal 41 16 2 3 2 2 4" xfId="39039" xr:uid="{00000000-0005-0000-0000-0000BB500000}"/>
    <cellStyle name="Normal 41 16 2 3 2 3" xfId="26371" xr:uid="{00000000-0005-0000-0000-0000BC500000}"/>
    <cellStyle name="Normal 41 16 2 3 2 3 2" xfId="47985" xr:uid="{00000000-0005-0000-0000-0000BD500000}"/>
    <cellStyle name="Normal 41 16 2 3 2 4" xfId="20404" xr:uid="{00000000-0005-0000-0000-0000BE500000}"/>
    <cellStyle name="Normal 41 16 2 3 2 4 2" xfId="42046" xr:uid="{00000000-0005-0000-0000-0000BF500000}"/>
    <cellStyle name="Normal 41 16 2 3 2 5" xfId="36036" xr:uid="{00000000-0005-0000-0000-0000C0500000}"/>
    <cellStyle name="Normal 41 16 2 3 3" xfId="15274" xr:uid="{00000000-0005-0000-0000-0000C1500000}"/>
    <cellStyle name="Normal 41 16 2 3 3 2" xfId="18359" xr:uid="{00000000-0005-0000-0000-0000C2500000}"/>
    <cellStyle name="Normal 41 16 2 3 3 2 2" xfId="30325" xr:uid="{00000000-0005-0000-0000-0000C3500000}"/>
    <cellStyle name="Normal 41 16 2 3 3 2 2 2" xfId="51931" xr:uid="{00000000-0005-0000-0000-0000C4500000}"/>
    <cellStyle name="Normal 41 16 2 3 3 2 3" xfId="24358" xr:uid="{00000000-0005-0000-0000-0000C5500000}"/>
    <cellStyle name="Normal 41 16 2 3 3 2 3 2" xfId="45995" xr:uid="{00000000-0005-0000-0000-0000C6500000}"/>
    <cellStyle name="Normal 41 16 2 3 3 2 4" xfId="40013" xr:uid="{00000000-0005-0000-0000-0000C7500000}"/>
    <cellStyle name="Normal 41 16 2 3 3 3" xfId="27343" xr:uid="{00000000-0005-0000-0000-0000C8500000}"/>
    <cellStyle name="Normal 41 16 2 3 3 3 2" xfId="48957" xr:uid="{00000000-0005-0000-0000-0000C9500000}"/>
    <cellStyle name="Normal 41 16 2 3 3 4" xfId="21376" xr:uid="{00000000-0005-0000-0000-0000CA500000}"/>
    <cellStyle name="Normal 41 16 2 3 3 4 2" xfId="43018" xr:uid="{00000000-0005-0000-0000-0000CB500000}"/>
    <cellStyle name="Normal 41 16 2 3 3 5" xfId="37010" xr:uid="{00000000-0005-0000-0000-0000CC500000}"/>
    <cellStyle name="Normal 41 16 2 3 4" xfId="16408" xr:uid="{00000000-0005-0000-0000-0000CD500000}"/>
    <cellStyle name="Normal 41 16 2 3 4 2" xfId="28377" xr:uid="{00000000-0005-0000-0000-0000CE500000}"/>
    <cellStyle name="Normal 41 16 2 3 4 2 2" xfId="49983" xr:uid="{00000000-0005-0000-0000-0000CF500000}"/>
    <cellStyle name="Normal 41 16 2 3 4 3" xfId="22410" xr:uid="{00000000-0005-0000-0000-0000D0500000}"/>
    <cellStyle name="Normal 41 16 2 3 4 3 2" xfId="44047" xr:uid="{00000000-0005-0000-0000-0000D1500000}"/>
    <cellStyle name="Normal 41 16 2 3 4 4" xfId="38062" xr:uid="{00000000-0005-0000-0000-0000D2500000}"/>
    <cellStyle name="Normal 41 16 2 3 5" xfId="25395" xr:uid="{00000000-0005-0000-0000-0000D3500000}"/>
    <cellStyle name="Normal 41 16 2 3 5 2" xfId="47012" xr:uid="{00000000-0005-0000-0000-0000D4500000}"/>
    <cellStyle name="Normal 41 16 2 3 6" xfId="19428" xr:uid="{00000000-0005-0000-0000-0000D5500000}"/>
    <cellStyle name="Normal 41 16 2 3 6 2" xfId="41070" xr:uid="{00000000-0005-0000-0000-0000D6500000}"/>
    <cellStyle name="Normal 41 16 2 3 7" xfId="35056" xr:uid="{00000000-0005-0000-0000-0000D7500000}"/>
    <cellStyle name="Normal 41 16 2 4" xfId="13659" xr:uid="{00000000-0005-0000-0000-0000D8500000}"/>
    <cellStyle name="Normal 41 16 2 4 2" xfId="16745" xr:uid="{00000000-0005-0000-0000-0000D9500000}"/>
    <cellStyle name="Normal 41 16 2 4 2 2" xfId="28713" xr:uid="{00000000-0005-0000-0000-0000DA500000}"/>
    <cellStyle name="Normal 41 16 2 4 2 2 2" xfId="50319" xr:uid="{00000000-0005-0000-0000-0000DB500000}"/>
    <cellStyle name="Normal 41 16 2 4 2 3" xfId="22746" xr:uid="{00000000-0005-0000-0000-0000DC500000}"/>
    <cellStyle name="Normal 41 16 2 4 2 3 2" xfId="44383" xr:uid="{00000000-0005-0000-0000-0000DD500000}"/>
    <cellStyle name="Normal 41 16 2 4 2 4" xfId="38399" xr:uid="{00000000-0005-0000-0000-0000DE500000}"/>
    <cellStyle name="Normal 41 16 2 4 3" xfId="25731" xr:uid="{00000000-0005-0000-0000-0000DF500000}"/>
    <cellStyle name="Normal 41 16 2 4 3 2" xfId="47345" xr:uid="{00000000-0005-0000-0000-0000E0500000}"/>
    <cellStyle name="Normal 41 16 2 4 4" xfId="19764" xr:uid="{00000000-0005-0000-0000-0000E1500000}"/>
    <cellStyle name="Normal 41 16 2 4 4 2" xfId="41406" xr:uid="{00000000-0005-0000-0000-0000E2500000}"/>
    <cellStyle name="Normal 41 16 2 4 5" xfId="35395" xr:uid="{00000000-0005-0000-0000-0000E3500000}"/>
    <cellStyle name="Normal 41 16 2 5" xfId="14633" xr:uid="{00000000-0005-0000-0000-0000E4500000}"/>
    <cellStyle name="Normal 41 16 2 5 2" xfId="17718" xr:uid="{00000000-0005-0000-0000-0000E5500000}"/>
    <cellStyle name="Normal 41 16 2 5 2 2" xfId="29685" xr:uid="{00000000-0005-0000-0000-0000E6500000}"/>
    <cellStyle name="Normal 41 16 2 5 2 2 2" xfId="51291" xr:uid="{00000000-0005-0000-0000-0000E7500000}"/>
    <cellStyle name="Normal 41 16 2 5 2 3" xfId="23718" xr:uid="{00000000-0005-0000-0000-0000E8500000}"/>
    <cellStyle name="Normal 41 16 2 5 2 3 2" xfId="45355" xr:uid="{00000000-0005-0000-0000-0000E9500000}"/>
    <cellStyle name="Normal 41 16 2 5 2 4" xfId="39372" xr:uid="{00000000-0005-0000-0000-0000EA500000}"/>
    <cellStyle name="Normal 41 16 2 5 3" xfId="26703" xr:uid="{00000000-0005-0000-0000-0000EB500000}"/>
    <cellStyle name="Normal 41 16 2 5 3 2" xfId="48317" xr:uid="{00000000-0005-0000-0000-0000EC500000}"/>
    <cellStyle name="Normal 41 16 2 5 4" xfId="20736" xr:uid="{00000000-0005-0000-0000-0000ED500000}"/>
    <cellStyle name="Normal 41 16 2 5 4 2" xfId="42378" xr:uid="{00000000-0005-0000-0000-0000EE500000}"/>
    <cellStyle name="Normal 41 16 2 5 5" xfId="36369" xr:uid="{00000000-0005-0000-0000-0000EF500000}"/>
    <cellStyle name="Normal 41 16 2 6" xfId="15746" xr:uid="{00000000-0005-0000-0000-0000F0500000}"/>
    <cellStyle name="Normal 41 16 2 6 2" xfId="27717" xr:uid="{00000000-0005-0000-0000-0000F1500000}"/>
    <cellStyle name="Normal 41 16 2 6 2 2" xfId="49323" xr:uid="{00000000-0005-0000-0000-0000F2500000}"/>
    <cellStyle name="Normal 41 16 2 6 3" xfId="21750" xr:uid="{00000000-0005-0000-0000-0000F3500000}"/>
    <cellStyle name="Normal 41 16 2 6 3 2" xfId="43387" xr:uid="{00000000-0005-0000-0000-0000F4500000}"/>
    <cellStyle name="Normal 41 16 2 6 4" xfId="37400" xr:uid="{00000000-0005-0000-0000-0000F5500000}"/>
    <cellStyle name="Normal 41 16 2 7" xfId="24732" xr:uid="{00000000-0005-0000-0000-0000F6500000}"/>
    <cellStyle name="Normal 41 16 2 7 2" xfId="46352" xr:uid="{00000000-0005-0000-0000-0000F7500000}"/>
    <cellStyle name="Normal 41 16 2 8" xfId="18765" xr:uid="{00000000-0005-0000-0000-0000F8500000}"/>
    <cellStyle name="Normal 41 16 2 8 2" xfId="40407" xr:uid="{00000000-0005-0000-0000-0000F9500000}"/>
    <cellStyle name="Normal 41 16 2 9" xfId="31578"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89" xr:uid="{00000000-0005-0000-0000-0000FF500000}"/>
    <cellStyle name="Normal 41 16 3 2 2 2 2 2" xfId="50595" xr:uid="{00000000-0005-0000-0000-000000510000}"/>
    <cellStyle name="Normal 41 16 3 2 2 2 3" xfId="23022" xr:uid="{00000000-0005-0000-0000-000001510000}"/>
    <cellStyle name="Normal 41 16 3 2 2 2 3 2" xfId="44659" xr:uid="{00000000-0005-0000-0000-000002510000}"/>
    <cellStyle name="Normal 41 16 3 2 2 2 4" xfId="38675" xr:uid="{00000000-0005-0000-0000-000003510000}"/>
    <cellStyle name="Normal 41 16 3 2 2 3" xfId="26007" xr:uid="{00000000-0005-0000-0000-000004510000}"/>
    <cellStyle name="Normal 41 16 3 2 2 3 2" xfId="47621" xr:uid="{00000000-0005-0000-0000-000005510000}"/>
    <cellStyle name="Normal 41 16 3 2 2 4" xfId="20040" xr:uid="{00000000-0005-0000-0000-000006510000}"/>
    <cellStyle name="Normal 41 16 3 2 2 4 2" xfId="41682" xr:uid="{00000000-0005-0000-0000-000007510000}"/>
    <cellStyle name="Normal 41 16 3 2 2 5" xfId="35672" xr:uid="{00000000-0005-0000-0000-000008510000}"/>
    <cellStyle name="Normal 41 16 3 2 3" xfId="14910" xr:uid="{00000000-0005-0000-0000-000009510000}"/>
    <cellStyle name="Normal 41 16 3 2 3 2" xfId="17995" xr:uid="{00000000-0005-0000-0000-00000A510000}"/>
    <cellStyle name="Normal 41 16 3 2 3 2 2" xfId="29961" xr:uid="{00000000-0005-0000-0000-00000B510000}"/>
    <cellStyle name="Normal 41 16 3 2 3 2 2 2" xfId="51567" xr:uid="{00000000-0005-0000-0000-00000C510000}"/>
    <cellStyle name="Normal 41 16 3 2 3 2 3" xfId="23994" xr:uid="{00000000-0005-0000-0000-00000D510000}"/>
    <cellStyle name="Normal 41 16 3 2 3 2 3 2" xfId="45631" xr:uid="{00000000-0005-0000-0000-00000E510000}"/>
    <cellStyle name="Normal 41 16 3 2 3 2 4" xfId="39649" xr:uid="{00000000-0005-0000-0000-00000F510000}"/>
    <cellStyle name="Normal 41 16 3 2 3 3" xfId="26979" xr:uid="{00000000-0005-0000-0000-000010510000}"/>
    <cellStyle name="Normal 41 16 3 2 3 3 2" xfId="48593" xr:uid="{00000000-0005-0000-0000-000011510000}"/>
    <cellStyle name="Normal 41 16 3 2 3 4" xfId="21012" xr:uid="{00000000-0005-0000-0000-000012510000}"/>
    <cellStyle name="Normal 41 16 3 2 3 4 2" xfId="42654" xr:uid="{00000000-0005-0000-0000-000013510000}"/>
    <cellStyle name="Normal 41 16 3 2 3 5" xfId="36646" xr:uid="{00000000-0005-0000-0000-000014510000}"/>
    <cellStyle name="Normal 41 16 3 2 4" xfId="16044" xr:uid="{00000000-0005-0000-0000-000015510000}"/>
    <cellStyle name="Normal 41 16 3 2 4 2" xfId="28013" xr:uid="{00000000-0005-0000-0000-000016510000}"/>
    <cellStyle name="Normal 41 16 3 2 4 2 2" xfId="49619" xr:uid="{00000000-0005-0000-0000-000017510000}"/>
    <cellStyle name="Normal 41 16 3 2 4 3" xfId="22046" xr:uid="{00000000-0005-0000-0000-000018510000}"/>
    <cellStyle name="Normal 41 16 3 2 4 3 2" xfId="43683" xr:uid="{00000000-0005-0000-0000-000019510000}"/>
    <cellStyle name="Normal 41 16 3 2 4 4" xfId="37698" xr:uid="{00000000-0005-0000-0000-00001A510000}"/>
    <cellStyle name="Normal 41 16 3 2 5" xfId="25031" xr:uid="{00000000-0005-0000-0000-00001B510000}"/>
    <cellStyle name="Normal 41 16 3 2 5 2" xfId="46648" xr:uid="{00000000-0005-0000-0000-00001C510000}"/>
    <cellStyle name="Normal 41 16 3 2 6" xfId="19064" xr:uid="{00000000-0005-0000-0000-00001D510000}"/>
    <cellStyle name="Normal 41 16 3 2 6 2" xfId="40706" xr:uid="{00000000-0005-0000-0000-00001E510000}"/>
    <cellStyle name="Normal 41 16 3 2 7" xfId="34692"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09" xr:uid="{00000000-0005-0000-0000-000023510000}"/>
    <cellStyle name="Normal 41 16 3 3 2 2 2 2" xfId="50915" xr:uid="{00000000-0005-0000-0000-000024510000}"/>
    <cellStyle name="Normal 41 16 3 3 2 2 3" xfId="23342" xr:uid="{00000000-0005-0000-0000-000025510000}"/>
    <cellStyle name="Normal 41 16 3 3 2 2 3 2" xfId="44979" xr:uid="{00000000-0005-0000-0000-000026510000}"/>
    <cellStyle name="Normal 41 16 3 3 2 2 4" xfId="38995" xr:uid="{00000000-0005-0000-0000-000027510000}"/>
    <cellStyle name="Normal 41 16 3 3 2 3" xfId="26327" xr:uid="{00000000-0005-0000-0000-000028510000}"/>
    <cellStyle name="Normal 41 16 3 3 2 3 2" xfId="47941" xr:uid="{00000000-0005-0000-0000-000029510000}"/>
    <cellStyle name="Normal 41 16 3 3 2 4" xfId="20360" xr:uid="{00000000-0005-0000-0000-00002A510000}"/>
    <cellStyle name="Normal 41 16 3 3 2 4 2" xfId="42002" xr:uid="{00000000-0005-0000-0000-00002B510000}"/>
    <cellStyle name="Normal 41 16 3 3 2 5" xfId="35992" xr:uid="{00000000-0005-0000-0000-00002C510000}"/>
    <cellStyle name="Normal 41 16 3 3 3" xfId="15230" xr:uid="{00000000-0005-0000-0000-00002D510000}"/>
    <cellStyle name="Normal 41 16 3 3 3 2" xfId="18315" xr:uid="{00000000-0005-0000-0000-00002E510000}"/>
    <cellStyle name="Normal 41 16 3 3 3 2 2" xfId="30281" xr:uid="{00000000-0005-0000-0000-00002F510000}"/>
    <cellStyle name="Normal 41 16 3 3 3 2 2 2" xfId="51887" xr:uid="{00000000-0005-0000-0000-000030510000}"/>
    <cellStyle name="Normal 41 16 3 3 3 2 3" xfId="24314" xr:uid="{00000000-0005-0000-0000-000031510000}"/>
    <cellStyle name="Normal 41 16 3 3 3 2 3 2" xfId="45951" xr:uid="{00000000-0005-0000-0000-000032510000}"/>
    <cellStyle name="Normal 41 16 3 3 3 2 4" xfId="39969" xr:uid="{00000000-0005-0000-0000-000033510000}"/>
    <cellStyle name="Normal 41 16 3 3 3 3" xfId="27299" xr:uid="{00000000-0005-0000-0000-000034510000}"/>
    <cellStyle name="Normal 41 16 3 3 3 3 2" xfId="48913" xr:uid="{00000000-0005-0000-0000-000035510000}"/>
    <cellStyle name="Normal 41 16 3 3 3 4" xfId="21332" xr:uid="{00000000-0005-0000-0000-000036510000}"/>
    <cellStyle name="Normal 41 16 3 3 3 4 2" xfId="42974" xr:uid="{00000000-0005-0000-0000-000037510000}"/>
    <cellStyle name="Normal 41 16 3 3 3 5" xfId="36966" xr:uid="{00000000-0005-0000-0000-000038510000}"/>
    <cellStyle name="Normal 41 16 3 3 4" xfId="16364" xr:uid="{00000000-0005-0000-0000-000039510000}"/>
    <cellStyle name="Normal 41 16 3 3 4 2" xfId="28333" xr:uid="{00000000-0005-0000-0000-00003A510000}"/>
    <cellStyle name="Normal 41 16 3 3 4 2 2" xfId="49939" xr:uid="{00000000-0005-0000-0000-00003B510000}"/>
    <cellStyle name="Normal 41 16 3 3 4 3" xfId="22366" xr:uid="{00000000-0005-0000-0000-00003C510000}"/>
    <cellStyle name="Normal 41 16 3 3 4 3 2" xfId="44003" xr:uid="{00000000-0005-0000-0000-00003D510000}"/>
    <cellStyle name="Normal 41 16 3 3 4 4" xfId="38018" xr:uid="{00000000-0005-0000-0000-00003E510000}"/>
    <cellStyle name="Normal 41 16 3 3 5" xfId="25351" xr:uid="{00000000-0005-0000-0000-00003F510000}"/>
    <cellStyle name="Normal 41 16 3 3 5 2" xfId="46968" xr:uid="{00000000-0005-0000-0000-000040510000}"/>
    <cellStyle name="Normal 41 16 3 3 6" xfId="19384" xr:uid="{00000000-0005-0000-0000-000041510000}"/>
    <cellStyle name="Normal 41 16 3 3 6 2" xfId="41026" xr:uid="{00000000-0005-0000-0000-000042510000}"/>
    <cellStyle name="Normal 41 16 3 3 7" xfId="35012" xr:uid="{00000000-0005-0000-0000-000043510000}"/>
    <cellStyle name="Normal 41 16 3 4" xfId="13615" xr:uid="{00000000-0005-0000-0000-000044510000}"/>
    <cellStyle name="Normal 41 16 3 4 2" xfId="16701" xr:uid="{00000000-0005-0000-0000-000045510000}"/>
    <cellStyle name="Normal 41 16 3 4 2 2" xfId="28669" xr:uid="{00000000-0005-0000-0000-000046510000}"/>
    <cellStyle name="Normal 41 16 3 4 2 2 2" xfId="50275" xr:uid="{00000000-0005-0000-0000-000047510000}"/>
    <cellStyle name="Normal 41 16 3 4 2 3" xfId="22702" xr:uid="{00000000-0005-0000-0000-000048510000}"/>
    <cellStyle name="Normal 41 16 3 4 2 3 2" xfId="44339" xr:uid="{00000000-0005-0000-0000-000049510000}"/>
    <cellStyle name="Normal 41 16 3 4 2 4" xfId="38355" xr:uid="{00000000-0005-0000-0000-00004A510000}"/>
    <cellStyle name="Normal 41 16 3 4 3" xfId="25687" xr:uid="{00000000-0005-0000-0000-00004B510000}"/>
    <cellStyle name="Normal 41 16 3 4 3 2" xfId="47301" xr:uid="{00000000-0005-0000-0000-00004C510000}"/>
    <cellStyle name="Normal 41 16 3 4 4" xfId="19720" xr:uid="{00000000-0005-0000-0000-00004D510000}"/>
    <cellStyle name="Normal 41 16 3 4 4 2" xfId="41362" xr:uid="{00000000-0005-0000-0000-00004E510000}"/>
    <cellStyle name="Normal 41 16 3 4 5" xfId="35351" xr:uid="{00000000-0005-0000-0000-00004F510000}"/>
    <cellStyle name="Normal 41 16 3 5" xfId="14589" xr:uid="{00000000-0005-0000-0000-000050510000}"/>
    <cellStyle name="Normal 41 16 3 5 2" xfId="17674" xr:uid="{00000000-0005-0000-0000-000051510000}"/>
    <cellStyle name="Normal 41 16 3 5 2 2" xfId="29641" xr:uid="{00000000-0005-0000-0000-000052510000}"/>
    <cellStyle name="Normal 41 16 3 5 2 2 2" xfId="51247" xr:uid="{00000000-0005-0000-0000-000053510000}"/>
    <cellStyle name="Normal 41 16 3 5 2 3" xfId="23674" xr:uid="{00000000-0005-0000-0000-000054510000}"/>
    <cellStyle name="Normal 41 16 3 5 2 3 2" xfId="45311" xr:uid="{00000000-0005-0000-0000-000055510000}"/>
    <cellStyle name="Normal 41 16 3 5 2 4" xfId="39328" xr:uid="{00000000-0005-0000-0000-000056510000}"/>
    <cellStyle name="Normal 41 16 3 5 3" xfId="26659" xr:uid="{00000000-0005-0000-0000-000057510000}"/>
    <cellStyle name="Normal 41 16 3 5 3 2" xfId="48273" xr:uid="{00000000-0005-0000-0000-000058510000}"/>
    <cellStyle name="Normal 41 16 3 5 4" xfId="20692" xr:uid="{00000000-0005-0000-0000-000059510000}"/>
    <cellStyle name="Normal 41 16 3 5 4 2" xfId="42334" xr:uid="{00000000-0005-0000-0000-00005A510000}"/>
    <cellStyle name="Normal 41 16 3 5 5" xfId="36325" xr:uid="{00000000-0005-0000-0000-00005B510000}"/>
    <cellStyle name="Normal 41 16 3 6" xfId="15702" xr:uid="{00000000-0005-0000-0000-00005C510000}"/>
    <cellStyle name="Normal 41 16 3 6 2" xfId="27673" xr:uid="{00000000-0005-0000-0000-00005D510000}"/>
    <cellStyle name="Normal 41 16 3 6 2 2" xfId="49279" xr:uid="{00000000-0005-0000-0000-00005E510000}"/>
    <cellStyle name="Normal 41 16 3 6 3" xfId="21706" xr:uid="{00000000-0005-0000-0000-00005F510000}"/>
    <cellStyle name="Normal 41 16 3 6 3 2" xfId="43343" xr:uid="{00000000-0005-0000-0000-000060510000}"/>
    <cellStyle name="Normal 41 16 3 6 4" xfId="37356" xr:uid="{00000000-0005-0000-0000-000061510000}"/>
    <cellStyle name="Normal 41 16 3 7" xfId="24688" xr:uid="{00000000-0005-0000-0000-000062510000}"/>
    <cellStyle name="Normal 41 16 3 7 2" xfId="46308" xr:uid="{00000000-0005-0000-0000-000063510000}"/>
    <cellStyle name="Normal 41 16 3 8" xfId="18721" xr:uid="{00000000-0005-0000-0000-000064510000}"/>
    <cellStyle name="Normal 41 16 3 8 2" xfId="40363" xr:uid="{00000000-0005-0000-0000-000065510000}"/>
    <cellStyle name="Normal 41 16 3 9" xfId="31421"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5" xr:uid="{00000000-0005-0000-0000-00006B510000}"/>
    <cellStyle name="Normal 41 16 4 2 2 2 2 2" xfId="50681" xr:uid="{00000000-0005-0000-0000-00006C510000}"/>
    <cellStyle name="Normal 41 16 4 2 2 2 3" xfId="23108" xr:uid="{00000000-0005-0000-0000-00006D510000}"/>
    <cellStyle name="Normal 41 16 4 2 2 2 3 2" xfId="44745" xr:uid="{00000000-0005-0000-0000-00006E510000}"/>
    <cellStyle name="Normal 41 16 4 2 2 2 4" xfId="38761" xr:uid="{00000000-0005-0000-0000-00006F510000}"/>
    <cellStyle name="Normal 41 16 4 2 2 3" xfId="26093" xr:uid="{00000000-0005-0000-0000-000070510000}"/>
    <cellStyle name="Normal 41 16 4 2 2 3 2" xfId="47707" xr:uid="{00000000-0005-0000-0000-000071510000}"/>
    <cellStyle name="Normal 41 16 4 2 2 4" xfId="20126" xr:uid="{00000000-0005-0000-0000-000072510000}"/>
    <cellStyle name="Normal 41 16 4 2 2 4 2" xfId="41768" xr:uid="{00000000-0005-0000-0000-000073510000}"/>
    <cellStyle name="Normal 41 16 4 2 2 5" xfId="35758" xr:uid="{00000000-0005-0000-0000-000074510000}"/>
    <cellStyle name="Normal 41 16 4 2 3" xfId="14996" xr:uid="{00000000-0005-0000-0000-000075510000}"/>
    <cellStyle name="Normal 41 16 4 2 3 2" xfId="18081" xr:uid="{00000000-0005-0000-0000-000076510000}"/>
    <cellStyle name="Normal 41 16 4 2 3 2 2" xfId="30047" xr:uid="{00000000-0005-0000-0000-000077510000}"/>
    <cellStyle name="Normal 41 16 4 2 3 2 2 2" xfId="51653" xr:uid="{00000000-0005-0000-0000-000078510000}"/>
    <cellStyle name="Normal 41 16 4 2 3 2 3" xfId="24080" xr:uid="{00000000-0005-0000-0000-000079510000}"/>
    <cellStyle name="Normal 41 16 4 2 3 2 3 2" xfId="45717" xr:uid="{00000000-0005-0000-0000-00007A510000}"/>
    <cellStyle name="Normal 41 16 4 2 3 2 4" xfId="39735" xr:uid="{00000000-0005-0000-0000-00007B510000}"/>
    <cellStyle name="Normal 41 16 4 2 3 3" xfId="27065" xr:uid="{00000000-0005-0000-0000-00007C510000}"/>
    <cellStyle name="Normal 41 16 4 2 3 3 2" xfId="48679" xr:uid="{00000000-0005-0000-0000-00007D510000}"/>
    <cellStyle name="Normal 41 16 4 2 3 4" xfId="21098" xr:uid="{00000000-0005-0000-0000-00007E510000}"/>
    <cellStyle name="Normal 41 16 4 2 3 4 2" xfId="42740" xr:uid="{00000000-0005-0000-0000-00007F510000}"/>
    <cellStyle name="Normal 41 16 4 2 3 5" xfId="36732" xr:uid="{00000000-0005-0000-0000-000080510000}"/>
    <cellStyle name="Normal 41 16 4 2 4" xfId="16130" xr:uid="{00000000-0005-0000-0000-000081510000}"/>
    <cellStyle name="Normal 41 16 4 2 4 2" xfId="28099" xr:uid="{00000000-0005-0000-0000-000082510000}"/>
    <cellStyle name="Normal 41 16 4 2 4 2 2" xfId="49705" xr:uid="{00000000-0005-0000-0000-000083510000}"/>
    <cellStyle name="Normal 41 16 4 2 4 3" xfId="22132" xr:uid="{00000000-0005-0000-0000-000084510000}"/>
    <cellStyle name="Normal 41 16 4 2 4 3 2" xfId="43769" xr:uid="{00000000-0005-0000-0000-000085510000}"/>
    <cellStyle name="Normal 41 16 4 2 4 4" xfId="37784" xr:uid="{00000000-0005-0000-0000-000086510000}"/>
    <cellStyle name="Normal 41 16 4 2 5" xfId="25117" xr:uid="{00000000-0005-0000-0000-000087510000}"/>
    <cellStyle name="Normal 41 16 4 2 5 2" xfId="46734" xr:uid="{00000000-0005-0000-0000-000088510000}"/>
    <cellStyle name="Normal 41 16 4 2 6" xfId="19150" xr:uid="{00000000-0005-0000-0000-000089510000}"/>
    <cellStyle name="Normal 41 16 4 2 6 2" xfId="40792" xr:uid="{00000000-0005-0000-0000-00008A510000}"/>
    <cellStyle name="Normal 41 16 4 2 7" xfId="34778"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5" xr:uid="{00000000-0005-0000-0000-00008F510000}"/>
    <cellStyle name="Normal 41 16 4 3 2 2 2 2" xfId="51001" xr:uid="{00000000-0005-0000-0000-000090510000}"/>
    <cellStyle name="Normal 41 16 4 3 2 2 3" xfId="23428" xr:uid="{00000000-0005-0000-0000-000091510000}"/>
    <cellStyle name="Normal 41 16 4 3 2 2 3 2" xfId="45065" xr:uid="{00000000-0005-0000-0000-000092510000}"/>
    <cellStyle name="Normal 41 16 4 3 2 2 4" xfId="39081" xr:uid="{00000000-0005-0000-0000-000093510000}"/>
    <cellStyle name="Normal 41 16 4 3 2 3" xfId="26413" xr:uid="{00000000-0005-0000-0000-000094510000}"/>
    <cellStyle name="Normal 41 16 4 3 2 3 2" xfId="48027" xr:uid="{00000000-0005-0000-0000-000095510000}"/>
    <cellStyle name="Normal 41 16 4 3 2 4" xfId="20446" xr:uid="{00000000-0005-0000-0000-000096510000}"/>
    <cellStyle name="Normal 41 16 4 3 2 4 2" xfId="42088" xr:uid="{00000000-0005-0000-0000-000097510000}"/>
    <cellStyle name="Normal 41 16 4 3 2 5" xfId="36078" xr:uid="{00000000-0005-0000-0000-000098510000}"/>
    <cellStyle name="Normal 41 16 4 3 3" xfId="15316" xr:uid="{00000000-0005-0000-0000-000099510000}"/>
    <cellStyle name="Normal 41 16 4 3 3 2" xfId="18401" xr:uid="{00000000-0005-0000-0000-00009A510000}"/>
    <cellStyle name="Normal 41 16 4 3 3 2 2" xfId="30367" xr:uid="{00000000-0005-0000-0000-00009B510000}"/>
    <cellStyle name="Normal 41 16 4 3 3 2 2 2" xfId="51973" xr:uid="{00000000-0005-0000-0000-00009C510000}"/>
    <cellStyle name="Normal 41 16 4 3 3 2 3" xfId="24400" xr:uid="{00000000-0005-0000-0000-00009D510000}"/>
    <cellStyle name="Normal 41 16 4 3 3 2 3 2" xfId="46037" xr:uid="{00000000-0005-0000-0000-00009E510000}"/>
    <cellStyle name="Normal 41 16 4 3 3 2 4" xfId="40055" xr:uid="{00000000-0005-0000-0000-00009F510000}"/>
    <cellStyle name="Normal 41 16 4 3 3 3" xfId="27385" xr:uid="{00000000-0005-0000-0000-0000A0510000}"/>
    <cellStyle name="Normal 41 16 4 3 3 3 2" xfId="48999" xr:uid="{00000000-0005-0000-0000-0000A1510000}"/>
    <cellStyle name="Normal 41 16 4 3 3 4" xfId="21418" xr:uid="{00000000-0005-0000-0000-0000A2510000}"/>
    <cellStyle name="Normal 41 16 4 3 3 4 2" xfId="43060" xr:uid="{00000000-0005-0000-0000-0000A3510000}"/>
    <cellStyle name="Normal 41 16 4 3 3 5" xfId="37052" xr:uid="{00000000-0005-0000-0000-0000A4510000}"/>
    <cellStyle name="Normal 41 16 4 3 4" xfId="16450" xr:uid="{00000000-0005-0000-0000-0000A5510000}"/>
    <cellStyle name="Normal 41 16 4 3 4 2" xfId="28419" xr:uid="{00000000-0005-0000-0000-0000A6510000}"/>
    <cellStyle name="Normal 41 16 4 3 4 2 2" xfId="50025" xr:uid="{00000000-0005-0000-0000-0000A7510000}"/>
    <cellStyle name="Normal 41 16 4 3 4 3" xfId="22452" xr:uid="{00000000-0005-0000-0000-0000A8510000}"/>
    <cellStyle name="Normal 41 16 4 3 4 3 2" xfId="44089" xr:uid="{00000000-0005-0000-0000-0000A9510000}"/>
    <cellStyle name="Normal 41 16 4 3 4 4" xfId="38104" xr:uid="{00000000-0005-0000-0000-0000AA510000}"/>
    <cellStyle name="Normal 41 16 4 3 5" xfId="25437" xr:uid="{00000000-0005-0000-0000-0000AB510000}"/>
    <cellStyle name="Normal 41 16 4 3 5 2" xfId="47054" xr:uid="{00000000-0005-0000-0000-0000AC510000}"/>
    <cellStyle name="Normal 41 16 4 3 6" xfId="19470" xr:uid="{00000000-0005-0000-0000-0000AD510000}"/>
    <cellStyle name="Normal 41 16 4 3 6 2" xfId="41112" xr:uid="{00000000-0005-0000-0000-0000AE510000}"/>
    <cellStyle name="Normal 41 16 4 3 7" xfId="35098" xr:uid="{00000000-0005-0000-0000-0000AF510000}"/>
    <cellStyle name="Normal 41 16 4 4" xfId="13701" xr:uid="{00000000-0005-0000-0000-0000B0510000}"/>
    <cellStyle name="Normal 41 16 4 4 2" xfId="16787" xr:uid="{00000000-0005-0000-0000-0000B1510000}"/>
    <cellStyle name="Normal 41 16 4 4 2 2" xfId="28755" xr:uid="{00000000-0005-0000-0000-0000B2510000}"/>
    <cellStyle name="Normal 41 16 4 4 2 2 2" xfId="50361" xr:uid="{00000000-0005-0000-0000-0000B3510000}"/>
    <cellStyle name="Normal 41 16 4 4 2 3" xfId="22788" xr:uid="{00000000-0005-0000-0000-0000B4510000}"/>
    <cellStyle name="Normal 41 16 4 4 2 3 2" xfId="44425" xr:uid="{00000000-0005-0000-0000-0000B5510000}"/>
    <cellStyle name="Normal 41 16 4 4 2 4" xfId="38441" xr:uid="{00000000-0005-0000-0000-0000B6510000}"/>
    <cellStyle name="Normal 41 16 4 4 3" xfId="25773" xr:uid="{00000000-0005-0000-0000-0000B7510000}"/>
    <cellStyle name="Normal 41 16 4 4 3 2" xfId="47387" xr:uid="{00000000-0005-0000-0000-0000B8510000}"/>
    <cellStyle name="Normal 41 16 4 4 4" xfId="19806" xr:uid="{00000000-0005-0000-0000-0000B9510000}"/>
    <cellStyle name="Normal 41 16 4 4 4 2" xfId="41448" xr:uid="{00000000-0005-0000-0000-0000BA510000}"/>
    <cellStyle name="Normal 41 16 4 4 5" xfId="35437" xr:uid="{00000000-0005-0000-0000-0000BB510000}"/>
    <cellStyle name="Normal 41 16 4 5" xfId="14675" xr:uid="{00000000-0005-0000-0000-0000BC510000}"/>
    <cellStyle name="Normal 41 16 4 5 2" xfId="17760" xr:uid="{00000000-0005-0000-0000-0000BD510000}"/>
    <cellStyle name="Normal 41 16 4 5 2 2" xfId="29727" xr:uid="{00000000-0005-0000-0000-0000BE510000}"/>
    <cellStyle name="Normal 41 16 4 5 2 2 2" xfId="51333" xr:uid="{00000000-0005-0000-0000-0000BF510000}"/>
    <cellStyle name="Normal 41 16 4 5 2 3" xfId="23760" xr:uid="{00000000-0005-0000-0000-0000C0510000}"/>
    <cellStyle name="Normal 41 16 4 5 2 3 2" xfId="45397" xr:uid="{00000000-0005-0000-0000-0000C1510000}"/>
    <cellStyle name="Normal 41 16 4 5 2 4" xfId="39414" xr:uid="{00000000-0005-0000-0000-0000C2510000}"/>
    <cellStyle name="Normal 41 16 4 5 3" xfId="26745" xr:uid="{00000000-0005-0000-0000-0000C3510000}"/>
    <cellStyle name="Normal 41 16 4 5 3 2" xfId="48359" xr:uid="{00000000-0005-0000-0000-0000C4510000}"/>
    <cellStyle name="Normal 41 16 4 5 4" xfId="20778" xr:uid="{00000000-0005-0000-0000-0000C5510000}"/>
    <cellStyle name="Normal 41 16 4 5 4 2" xfId="42420" xr:uid="{00000000-0005-0000-0000-0000C6510000}"/>
    <cellStyle name="Normal 41 16 4 5 5" xfId="36411" xr:uid="{00000000-0005-0000-0000-0000C7510000}"/>
    <cellStyle name="Normal 41 16 4 6" xfId="15788" xr:uid="{00000000-0005-0000-0000-0000C8510000}"/>
    <cellStyle name="Normal 41 16 4 6 2" xfId="27759" xr:uid="{00000000-0005-0000-0000-0000C9510000}"/>
    <cellStyle name="Normal 41 16 4 6 2 2" xfId="49365" xr:uid="{00000000-0005-0000-0000-0000CA510000}"/>
    <cellStyle name="Normal 41 16 4 6 3" xfId="21792" xr:uid="{00000000-0005-0000-0000-0000CB510000}"/>
    <cellStyle name="Normal 41 16 4 6 3 2" xfId="43429" xr:uid="{00000000-0005-0000-0000-0000CC510000}"/>
    <cellStyle name="Normal 41 16 4 6 4" xfId="37442" xr:uid="{00000000-0005-0000-0000-0000CD510000}"/>
    <cellStyle name="Normal 41 16 4 7" xfId="24774" xr:uid="{00000000-0005-0000-0000-0000CE510000}"/>
    <cellStyle name="Normal 41 16 4 7 2" xfId="46394" xr:uid="{00000000-0005-0000-0000-0000CF510000}"/>
    <cellStyle name="Normal 41 16 4 8" xfId="18807" xr:uid="{00000000-0005-0000-0000-0000D0510000}"/>
    <cellStyle name="Normal 41 16 4 8 2" xfId="40449" xr:uid="{00000000-0005-0000-0000-0000D1510000}"/>
    <cellStyle name="Normal 41 16 4 9" xfId="31689"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59" xr:uid="{00000000-0005-0000-0000-0000D7510000}"/>
    <cellStyle name="Normal 41 16 5 2 2 2 2 2" xfId="50765" xr:uid="{00000000-0005-0000-0000-0000D8510000}"/>
    <cellStyle name="Normal 41 16 5 2 2 2 3" xfId="23192" xr:uid="{00000000-0005-0000-0000-0000D9510000}"/>
    <cellStyle name="Normal 41 16 5 2 2 2 3 2" xfId="44829" xr:uid="{00000000-0005-0000-0000-0000DA510000}"/>
    <cellStyle name="Normal 41 16 5 2 2 2 4" xfId="38845" xr:uid="{00000000-0005-0000-0000-0000DB510000}"/>
    <cellStyle name="Normal 41 16 5 2 2 3" xfId="26177" xr:uid="{00000000-0005-0000-0000-0000DC510000}"/>
    <cellStyle name="Normal 41 16 5 2 2 3 2" xfId="47791" xr:uid="{00000000-0005-0000-0000-0000DD510000}"/>
    <cellStyle name="Normal 41 16 5 2 2 4" xfId="20210" xr:uid="{00000000-0005-0000-0000-0000DE510000}"/>
    <cellStyle name="Normal 41 16 5 2 2 4 2" xfId="41852" xr:uid="{00000000-0005-0000-0000-0000DF510000}"/>
    <cellStyle name="Normal 41 16 5 2 2 5" xfId="35842" xr:uid="{00000000-0005-0000-0000-0000E0510000}"/>
    <cellStyle name="Normal 41 16 5 2 3" xfId="15080" xr:uid="{00000000-0005-0000-0000-0000E1510000}"/>
    <cellStyle name="Normal 41 16 5 2 3 2" xfId="18165" xr:uid="{00000000-0005-0000-0000-0000E2510000}"/>
    <cellStyle name="Normal 41 16 5 2 3 2 2" xfId="30131" xr:uid="{00000000-0005-0000-0000-0000E3510000}"/>
    <cellStyle name="Normal 41 16 5 2 3 2 2 2" xfId="51737" xr:uid="{00000000-0005-0000-0000-0000E4510000}"/>
    <cellStyle name="Normal 41 16 5 2 3 2 3" xfId="24164" xr:uid="{00000000-0005-0000-0000-0000E5510000}"/>
    <cellStyle name="Normal 41 16 5 2 3 2 3 2" xfId="45801" xr:uid="{00000000-0005-0000-0000-0000E6510000}"/>
    <cellStyle name="Normal 41 16 5 2 3 2 4" xfId="39819" xr:uid="{00000000-0005-0000-0000-0000E7510000}"/>
    <cellStyle name="Normal 41 16 5 2 3 3" xfId="27149" xr:uid="{00000000-0005-0000-0000-0000E8510000}"/>
    <cellStyle name="Normal 41 16 5 2 3 3 2" xfId="48763" xr:uid="{00000000-0005-0000-0000-0000E9510000}"/>
    <cellStyle name="Normal 41 16 5 2 3 4" xfId="21182" xr:uid="{00000000-0005-0000-0000-0000EA510000}"/>
    <cellStyle name="Normal 41 16 5 2 3 4 2" xfId="42824" xr:uid="{00000000-0005-0000-0000-0000EB510000}"/>
    <cellStyle name="Normal 41 16 5 2 3 5" xfId="36816" xr:uid="{00000000-0005-0000-0000-0000EC510000}"/>
    <cellStyle name="Normal 41 16 5 2 4" xfId="16214" xr:uid="{00000000-0005-0000-0000-0000ED510000}"/>
    <cellStyle name="Normal 41 16 5 2 4 2" xfId="28183" xr:uid="{00000000-0005-0000-0000-0000EE510000}"/>
    <cellStyle name="Normal 41 16 5 2 4 2 2" xfId="49789" xr:uid="{00000000-0005-0000-0000-0000EF510000}"/>
    <cellStyle name="Normal 41 16 5 2 4 3" xfId="22216" xr:uid="{00000000-0005-0000-0000-0000F0510000}"/>
    <cellStyle name="Normal 41 16 5 2 4 3 2" xfId="43853" xr:uid="{00000000-0005-0000-0000-0000F1510000}"/>
    <cellStyle name="Normal 41 16 5 2 4 4" xfId="37868" xr:uid="{00000000-0005-0000-0000-0000F2510000}"/>
    <cellStyle name="Normal 41 16 5 2 5" xfId="25201" xr:uid="{00000000-0005-0000-0000-0000F3510000}"/>
    <cellStyle name="Normal 41 16 5 2 5 2" xfId="46818" xr:uid="{00000000-0005-0000-0000-0000F4510000}"/>
    <cellStyle name="Normal 41 16 5 2 6" xfId="19234" xr:uid="{00000000-0005-0000-0000-0000F5510000}"/>
    <cellStyle name="Normal 41 16 5 2 6 2" xfId="40876" xr:uid="{00000000-0005-0000-0000-0000F6510000}"/>
    <cellStyle name="Normal 41 16 5 2 7" xfId="34862"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79" xr:uid="{00000000-0005-0000-0000-0000FB510000}"/>
    <cellStyle name="Normal 41 16 5 3 2 2 2 2" xfId="51085" xr:uid="{00000000-0005-0000-0000-0000FC510000}"/>
    <cellStyle name="Normal 41 16 5 3 2 2 3" xfId="23512" xr:uid="{00000000-0005-0000-0000-0000FD510000}"/>
    <cellStyle name="Normal 41 16 5 3 2 2 3 2" xfId="45149" xr:uid="{00000000-0005-0000-0000-0000FE510000}"/>
    <cellStyle name="Normal 41 16 5 3 2 2 4" xfId="39165" xr:uid="{00000000-0005-0000-0000-0000FF510000}"/>
    <cellStyle name="Normal 41 16 5 3 2 3" xfId="26497" xr:uid="{00000000-0005-0000-0000-000000520000}"/>
    <cellStyle name="Normal 41 16 5 3 2 3 2" xfId="48111" xr:uid="{00000000-0005-0000-0000-000001520000}"/>
    <cellStyle name="Normal 41 16 5 3 2 4" xfId="20530" xr:uid="{00000000-0005-0000-0000-000002520000}"/>
    <cellStyle name="Normal 41 16 5 3 2 4 2" xfId="42172" xr:uid="{00000000-0005-0000-0000-000003520000}"/>
    <cellStyle name="Normal 41 16 5 3 2 5" xfId="36162" xr:uid="{00000000-0005-0000-0000-000004520000}"/>
    <cellStyle name="Normal 41 16 5 3 3" xfId="15400" xr:uid="{00000000-0005-0000-0000-000005520000}"/>
    <cellStyle name="Normal 41 16 5 3 3 2" xfId="18485" xr:uid="{00000000-0005-0000-0000-000006520000}"/>
    <cellStyle name="Normal 41 16 5 3 3 2 2" xfId="30451" xr:uid="{00000000-0005-0000-0000-000007520000}"/>
    <cellStyle name="Normal 41 16 5 3 3 2 2 2" xfId="52057" xr:uid="{00000000-0005-0000-0000-000008520000}"/>
    <cellStyle name="Normal 41 16 5 3 3 2 3" xfId="24484" xr:uid="{00000000-0005-0000-0000-000009520000}"/>
    <cellStyle name="Normal 41 16 5 3 3 2 3 2" xfId="46121" xr:uid="{00000000-0005-0000-0000-00000A520000}"/>
    <cellStyle name="Normal 41 16 5 3 3 2 4" xfId="40139" xr:uid="{00000000-0005-0000-0000-00000B520000}"/>
    <cellStyle name="Normal 41 16 5 3 3 3" xfId="27469" xr:uid="{00000000-0005-0000-0000-00000C520000}"/>
    <cellStyle name="Normal 41 16 5 3 3 3 2" xfId="49083" xr:uid="{00000000-0005-0000-0000-00000D520000}"/>
    <cellStyle name="Normal 41 16 5 3 3 4" xfId="21502" xr:uid="{00000000-0005-0000-0000-00000E520000}"/>
    <cellStyle name="Normal 41 16 5 3 3 4 2" xfId="43144" xr:uid="{00000000-0005-0000-0000-00000F520000}"/>
    <cellStyle name="Normal 41 16 5 3 3 5" xfId="37136" xr:uid="{00000000-0005-0000-0000-000010520000}"/>
    <cellStyle name="Normal 41 16 5 3 4" xfId="16534" xr:uid="{00000000-0005-0000-0000-000011520000}"/>
    <cellStyle name="Normal 41 16 5 3 4 2" xfId="28503" xr:uid="{00000000-0005-0000-0000-000012520000}"/>
    <cellStyle name="Normal 41 16 5 3 4 2 2" xfId="50109" xr:uid="{00000000-0005-0000-0000-000013520000}"/>
    <cellStyle name="Normal 41 16 5 3 4 3" xfId="22536" xr:uid="{00000000-0005-0000-0000-000014520000}"/>
    <cellStyle name="Normal 41 16 5 3 4 3 2" xfId="44173" xr:uid="{00000000-0005-0000-0000-000015520000}"/>
    <cellStyle name="Normal 41 16 5 3 4 4" xfId="38188" xr:uid="{00000000-0005-0000-0000-000016520000}"/>
    <cellStyle name="Normal 41 16 5 3 5" xfId="25521" xr:uid="{00000000-0005-0000-0000-000017520000}"/>
    <cellStyle name="Normal 41 16 5 3 5 2" xfId="47138" xr:uid="{00000000-0005-0000-0000-000018520000}"/>
    <cellStyle name="Normal 41 16 5 3 6" xfId="19554" xr:uid="{00000000-0005-0000-0000-000019520000}"/>
    <cellStyle name="Normal 41 16 5 3 6 2" xfId="41196" xr:uid="{00000000-0005-0000-0000-00001A520000}"/>
    <cellStyle name="Normal 41 16 5 3 7" xfId="35182" xr:uid="{00000000-0005-0000-0000-00001B520000}"/>
    <cellStyle name="Normal 41 16 5 4" xfId="13785" xr:uid="{00000000-0005-0000-0000-00001C520000}"/>
    <cellStyle name="Normal 41 16 5 4 2" xfId="16871" xr:uid="{00000000-0005-0000-0000-00001D520000}"/>
    <cellStyle name="Normal 41 16 5 4 2 2" xfId="28839" xr:uid="{00000000-0005-0000-0000-00001E520000}"/>
    <cellStyle name="Normal 41 16 5 4 2 2 2" xfId="50445" xr:uid="{00000000-0005-0000-0000-00001F520000}"/>
    <cellStyle name="Normal 41 16 5 4 2 3" xfId="22872" xr:uid="{00000000-0005-0000-0000-000020520000}"/>
    <cellStyle name="Normal 41 16 5 4 2 3 2" xfId="44509" xr:uid="{00000000-0005-0000-0000-000021520000}"/>
    <cellStyle name="Normal 41 16 5 4 2 4" xfId="38525" xr:uid="{00000000-0005-0000-0000-000022520000}"/>
    <cellStyle name="Normal 41 16 5 4 3" xfId="25857" xr:uid="{00000000-0005-0000-0000-000023520000}"/>
    <cellStyle name="Normal 41 16 5 4 3 2" xfId="47471" xr:uid="{00000000-0005-0000-0000-000024520000}"/>
    <cellStyle name="Normal 41 16 5 4 4" xfId="19890" xr:uid="{00000000-0005-0000-0000-000025520000}"/>
    <cellStyle name="Normal 41 16 5 4 4 2" xfId="41532" xr:uid="{00000000-0005-0000-0000-000026520000}"/>
    <cellStyle name="Normal 41 16 5 4 5" xfId="35521" xr:uid="{00000000-0005-0000-0000-000027520000}"/>
    <cellStyle name="Normal 41 16 5 5" xfId="14759" xr:uid="{00000000-0005-0000-0000-000028520000}"/>
    <cellStyle name="Normal 41 16 5 5 2" xfId="17844" xr:uid="{00000000-0005-0000-0000-000029520000}"/>
    <cellStyle name="Normal 41 16 5 5 2 2" xfId="29811" xr:uid="{00000000-0005-0000-0000-00002A520000}"/>
    <cellStyle name="Normal 41 16 5 5 2 2 2" xfId="51417" xr:uid="{00000000-0005-0000-0000-00002B520000}"/>
    <cellStyle name="Normal 41 16 5 5 2 3" xfId="23844" xr:uid="{00000000-0005-0000-0000-00002C520000}"/>
    <cellStyle name="Normal 41 16 5 5 2 3 2" xfId="45481" xr:uid="{00000000-0005-0000-0000-00002D520000}"/>
    <cellStyle name="Normal 41 16 5 5 2 4" xfId="39498" xr:uid="{00000000-0005-0000-0000-00002E520000}"/>
    <cellStyle name="Normal 41 16 5 5 3" xfId="26829" xr:uid="{00000000-0005-0000-0000-00002F520000}"/>
    <cellStyle name="Normal 41 16 5 5 3 2" xfId="48443" xr:uid="{00000000-0005-0000-0000-000030520000}"/>
    <cellStyle name="Normal 41 16 5 5 4" xfId="20862" xr:uid="{00000000-0005-0000-0000-000031520000}"/>
    <cellStyle name="Normal 41 16 5 5 4 2" xfId="42504" xr:uid="{00000000-0005-0000-0000-000032520000}"/>
    <cellStyle name="Normal 41 16 5 5 5" xfId="36495" xr:uid="{00000000-0005-0000-0000-000033520000}"/>
    <cellStyle name="Normal 41 16 5 6" xfId="15872" xr:uid="{00000000-0005-0000-0000-000034520000}"/>
    <cellStyle name="Normal 41 16 5 6 2" xfId="27843" xr:uid="{00000000-0005-0000-0000-000035520000}"/>
    <cellStyle name="Normal 41 16 5 6 2 2" xfId="49449" xr:uid="{00000000-0005-0000-0000-000036520000}"/>
    <cellStyle name="Normal 41 16 5 6 3" xfId="21876" xr:uid="{00000000-0005-0000-0000-000037520000}"/>
    <cellStyle name="Normal 41 16 5 6 3 2" xfId="43513" xr:uid="{00000000-0005-0000-0000-000038520000}"/>
    <cellStyle name="Normal 41 16 5 6 4" xfId="37526" xr:uid="{00000000-0005-0000-0000-000039520000}"/>
    <cellStyle name="Normal 41 16 5 7" xfId="24858" xr:uid="{00000000-0005-0000-0000-00003A520000}"/>
    <cellStyle name="Normal 41 16 5 7 2" xfId="46478" xr:uid="{00000000-0005-0000-0000-00003B520000}"/>
    <cellStyle name="Normal 41 16 5 8" xfId="18891" xr:uid="{00000000-0005-0000-0000-00003C520000}"/>
    <cellStyle name="Normal 41 16 5 8 2" xfId="40533" xr:uid="{00000000-0005-0000-0000-00003D520000}"/>
    <cellStyle name="Normal 41 16 5 9" xfId="31861"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6" xr:uid="{00000000-0005-0000-0000-000043520000}"/>
    <cellStyle name="Normal 41 16 6 2 2 2 2 2" xfId="50752" xr:uid="{00000000-0005-0000-0000-000044520000}"/>
    <cellStyle name="Normal 41 16 6 2 2 2 3" xfId="23179" xr:uid="{00000000-0005-0000-0000-000045520000}"/>
    <cellStyle name="Normal 41 16 6 2 2 2 3 2" xfId="44816" xr:uid="{00000000-0005-0000-0000-000046520000}"/>
    <cellStyle name="Normal 41 16 6 2 2 2 4" xfId="38832" xr:uid="{00000000-0005-0000-0000-000047520000}"/>
    <cellStyle name="Normal 41 16 6 2 2 3" xfId="26164" xr:uid="{00000000-0005-0000-0000-000048520000}"/>
    <cellStyle name="Normal 41 16 6 2 2 3 2" xfId="47778" xr:uid="{00000000-0005-0000-0000-000049520000}"/>
    <cellStyle name="Normal 41 16 6 2 2 4" xfId="20197" xr:uid="{00000000-0005-0000-0000-00004A520000}"/>
    <cellStyle name="Normal 41 16 6 2 2 4 2" xfId="41839" xr:uid="{00000000-0005-0000-0000-00004B520000}"/>
    <cellStyle name="Normal 41 16 6 2 2 5" xfId="35829" xr:uid="{00000000-0005-0000-0000-00004C520000}"/>
    <cellStyle name="Normal 41 16 6 2 3" xfId="15067" xr:uid="{00000000-0005-0000-0000-00004D520000}"/>
    <cellStyle name="Normal 41 16 6 2 3 2" xfId="18152" xr:uid="{00000000-0005-0000-0000-00004E520000}"/>
    <cellStyle name="Normal 41 16 6 2 3 2 2" xfId="30118" xr:uid="{00000000-0005-0000-0000-00004F520000}"/>
    <cellStyle name="Normal 41 16 6 2 3 2 2 2" xfId="51724" xr:uid="{00000000-0005-0000-0000-000050520000}"/>
    <cellStyle name="Normal 41 16 6 2 3 2 3" xfId="24151" xr:uid="{00000000-0005-0000-0000-000051520000}"/>
    <cellStyle name="Normal 41 16 6 2 3 2 3 2" xfId="45788" xr:uid="{00000000-0005-0000-0000-000052520000}"/>
    <cellStyle name="Normal 41 16 6 2 3 2 4" xfId="39806" xr:uid="{00000000-0005-0000-0000-000053520000}"/>
    <cellStyle name="Normal 41 16 6 2 3 3" xfId="27136" xr:uid="{00000000-0005-0000-0000-000054520000}"/>
    <cellStyle name="Normal 41 16 6 2 3 3 2" xfId="48750" xr:uid="{00000000-0005-0000-0000-000055520000}"/>
    <cellStyle name="Normal 41 16 6 2 3 4" xfId="21169" xr:uid="{00000000-0005-0000-0000-000056520000}"/>
    <cellStyle name="Normal 41 16 6 2 3 4 2" xfId="42811" xr:uid="{00000000-0005-0000-0000-000057520000}"/>
    <cellStyle name="Normal 41 16 6 2 3 5" xfId="36803" xr:uid="{00000000-0005-0000-0000-000058520000}"/>
    <cellStyle name="Normal 41 16 6 2 4" xfId="16201" xr:uid="{00000000-0005-0000-0000-000059520000}"/>
    <cellStyle name="Normal 41 16 6 2 4 2" xfId="28170" xr:uid="{00000000-0005-0000-0000-00005A520000}"/>
    <cellStyle name="Normal 41 16 6 2 4 2 2" xfId="49776" xr:uid="{00000000-0005-0000-0000-00005B520000}"/>
    <cellStyle name="Normal 41 16 6 2 4 3" xfId="22203" xr:uid="{00000000-0005-0000-0000-00005C520000}"/>
    <cellStyle name="Normal 41 16 6 2 4 3 2" xfId="43840" xr:uid="{00000000-0005-0000-0000-00005D520000}"/>
    <cellStyle name="Normal 41 16 6 2 4 4" xfId="37855" xr:uid="{00000000-0005-0000-0000-00005E520000}"/>
    <cellStyle name="Normal 41 16 6 2 5" xfId="25188" xr:uid="{00000000-0005-0000-0000-00005F520000}"/>
    <cellStyle name="Normal 41 16 6 2 5 2" xfId="46805" xr:uid="{00000000-0005-0000-0000-000060520000}"/>
    <cellStyle name="Normal 41 16 6 2 6" xfId="19221" xr:uid="{00000000-0005-0000-0000-000061520000}"/>
    <cellStyle name="Normal 41 16 6 2 6 2" xfId="40863" xr:uid="{00000000-0005-0000-0000-000062520000}"/>
    <cellStyle name="Normal 41 16 6 2 7" xfId="34849"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6" xr:uid="{00000000-0005-0000-0000-000067520000}"/>
    <cellStyle name="Normal 41 16 6 3 2 2 2 2" xfId="51072" xr:uid="{00000000-0005-0000-0000-000068520000}"/>
    <cellStyle name="Normal 41 16 6 3 2 2 3" xfId="23499" xr:uid="{00000000-0005-0000-0000-000069520000}"/>
    <cellStyle name="Normal 41 16 6 3 2 2 3 2" xfId="45136" xr:uid="{00000000-0005-0000-0000-00006A520000}"/>
    <cellStyle name="Normal 41 16 6 3 2 2 4" xfId="39152" xr:uid="{00000000-0005-0000-0000-00006B520000}"/>
    <cellStyle name="Normal 41 16 6 3 2 3" xfId="26484" xr:uid="{00000000-0005-0000-0000-00006C520000}"/>
    <cellStyle name="Normal 41 16 6 3 2 3 2" xfId="48098" xr:uid="{00000000-0005-0000-0000-00006D520000}"/>
    <cellStyle name="Normal 41 16 6 3 2 4" xfId="20517" xr:uid="{00000000-0005-0000-0000-00006E520000}"/>
    <cellStyle name="Normal 41 16 6 3 2 4 2" xfId="42159" xr:uid="{00000000-0005-0000-0000-00006F520000}"/>
    <cellStyle name="Normal 41 16 6 3 2 5" xfId="36149" xr:uid="{00000000-0005-0000-0000-000070520000}"/>
    <cellStyle name="Normal 41 16 6 3 3" xfId="15387" xr:uid="{00000000-0005-0000-0000-000071520000}"/>
    <cellStyle name="Normal 41 16 6 3 3 2" xfId="18472" xr:uid="{00000000-0005-0000-0000-000072520000}"/>
    <cellStyle name="Normal 41 16 6 3 3 2 2" xfId="30438" xr:uid="{00000000-0005-0000-0000-000073520000}"/>
    <cellStyle name="Normal 41 16 6 3 3 2 2 2" xfId="52044" xr:uid="{00000000-0005-0000-0000-000074520000}"/>
    <cellStyle name="Normal 41 16 6 3 3 2 3" xfId="24471" xr:uid="{00000000-0005-0000-0000-000075520000}"/>
    <cellStyle name="Normal 41 16 6 3 3 2 3 2" xfId="46108" xr:uid="{00000000-0005-0000-0000-000076520000}"/>
    <cellStyle name="Normal 41 16 6 3 3 2 4" xfId="40126" xr:uid="{00000000-0005-0000-0000-000077520000}"/>
    <cellStyle name="Normal 41 16 6 3 3 3" xfId="27456" xr:uid="{00000000-0005-0000-0000-000078520000}"/>
    <cellStyle name="Normal 41 16 6 3 3 3 2" xfId="49070" xr:uid="{00000000-0005-0000-0000-000079520000}"/>
    <cellStyle name="Normal 41 16 6 3 3 4" xfId="21489" xr:uid="{00000000-0005-0000-0000-00007A520000}"/>
    <cellStyle name="Normal 41 16 6 3 3 4 2" xfId="43131" xr:uid="{00000000-0005-0000-0000-00007B520000}"/>
    <cellStyle name="Normal 41 16 6 3 3 5" xfId="37123" xr:uid="{00000000-0005-0000-0000-00007C520000}"/>
    <cellStyle name="Normal 41 16 6 3 4" xfId="16521" xr:uid="{00000000-0005-0000-0000-00007D520000}"/>
    <cellStyle name="Normal 41 16 6 3 4 2" xfId="28490" xr:uid="{00000000-0005-0000-0000-00007E520000}"/>
    <cellStyle name="Normal 41 16 6 3 4 2 2" xfId="50096" xr:uid="{00000000-0005-0000-0000-00007F520000}"/>
    <cellStyle name="Normal 41 16 6 3 4 3" xfId="22523" xr:uid="{00000000-0005-0000-0000-000080520000}"/>
    <cellStyle name="Normal 41 16 6 3 4 3 2" xfId="44160" xr:uid="{00000000-0005-0000-0000-000081520000}"/>
    <cellStyle name="Normal 41 16 6 3 4 4" xfId="38175" xr:uid="{00000000-0005-0000-0000-000082520000}"/>
    <cellStyle name="Normal 41 16 6 3 5" xfId="25508" xr:uid="{00000000-0005-0000-0000-000083520000}"/>
    <cellStyle name="Normal 41 16 6 3 5 2" xfId="47125" xr:uid="{00000000-0005-0000-0000-000084520000}"/>
    <cellStyle name="Normal 41 16 6 3 6" xfId="19541" xr:uid="{00000000-0005-0000-0000-000085520000}"/>
    <cellStyle name="Normal 41 16 6 3 6 2" xfId="41183" xr:uid="{00000000-0005-0000-0000-000086520000}"/>
    <cellStyle name="Normal 41 16 6 3 7" xfId="35169" xr:uid="{00000000-0005-0000-0000-000087520000}"/>
    <cellStyle name="Normal 41 16 6 4" xfId="13772" xr:uid="{00000000-0005-0000-0000-000088520000}"/>
    <cellStyle name="Normal 41 16 6 4 2" xfId="16858" xr:uid="{00000000-0005-0000-0000-000089520000}"/>
    <cellStyle name="Normal 41 16 6 4 2 2" xfId="28826" xr:uid="{00000000-0005-0000-0000-00008A520000}"/>
    <cellStyle name="Normal 41 16 6 4 2 2 2" xfId="50432" xr:uid="{00000000-0005-0000-0000-00008B520000}"/>
    <cellStyle name="Normal 41 16 6 4 2 3" xfId="22859" xr:uid="{00000000-0005-0000-0000-00008C520000}"/>
    <cellStyle name="Normal 41 16 6 4 2 3 2" xfId="44496" xr:uid="{00000000-0005-0000-0000-00008D520000}"/>
    <cellStyle name="Normal 41 16 6 4 2 4" xfId="38512" xr:uid="{00000000-0005-0000-0000-00008E520000}"/>
    <cellStyle name="Normal 41 16 6 4 3" xfId="25844" xr:uid="{00000000-0005-0000-0000-00008F520000}"/>
    <cellStyle name="Normal 41 16 6 4 3 2" xfId="47458" xr:uid="{00000000-0005-0000-0000-000090520000}"/>
    <cellStyle name="Normal 41 16 6 4 4" xfId="19877" xr:uid="{00000000-0005-0000-0000-000091520000}"/>
    <cellStyle name="Normal 41 16 6 4 4 2" xfId="41519" xr:uid="{00000000-0005-0000-0000-000092520000}"/>
    <cellStyle name="Normal 41 16 6 4 5" xfId="35508" xr:uid="{00000000-0005-0000-0000-000093520000}"/>
    <cellStyle name="Normal 41 16 6 5" xfId="14746" xr:uid="{00000000-0005-0000-0000-000094520000}"/>
    <cellStyle name="Normal 41 16 6 5 2" xfId="17831" xr:uid="{00000000-0005-0000-0000-000095520000}"/>
    <cellStyle name="Normal 41 16 6 5 2 2" xfId="29798" xr:uid="{00000000-0005-0000-0000-000096520000}"/>
    <cellStyle name="Normal 41 16 6 5 2 2 2" xfId="51404" xr:uid="{00000000-0005-0000-0000-000097520000}"/>
    <cellStyle name="Normal 41 16 6 5 2 3" xfId="23831" xr:uid="{00000000-0005-0000-0000-000098520000}"/>
    <cellStyle name="Normal 41 16 6 5 2 3 2" xfId="45468" xr:uid="{00000000-0005-0000-0000-000099520000}"/>
    <cellStyle name="Normal 41 16 6 5 2 4" xfId="39485" xr:uid="{00000000-0005-0000-0000-00009A520000}"/>
    <cellStyle name="Normal 41 16 6 5 3" xfId="26816" xr:uid="{00000000-0005-0000-0000-00009B520000}"/>
    <cellStyle name="Normal 41 16 6 5 3 2" xfId="48430" xr:uid="{00000000-0005-0000-0000-00009C520000}"/>
    <cellStyle name="Normal 41 16 6 5 4" xfId="20849" xr:uid="{00000000-0005-0000-0000-00009D520000}"/>
    <cellStyle name="Normal 41 16 6 5 4 2" xfId="42491" xr:uid="{00000000-0005-0000-0000-00009E520000}"/>
    <cellStyle name="Normal 41 16 6 5 5" xfId="36482" xr:uid="{00000000-0005-0000-0000-00009F520000}"/>
    <cellStyle name="Normal 41 16 6 6" xfId="15859" xr:uid="{00000000-0005-0000-0000-0000A0520000}"/>
    <cellStyle name="Normal 41 16 6 6 2" xfId="27830" xr:uid="{00000000-0005-0000-0000-0000A1520000}"/>
    <cellStyle name="Normal 41 16 6 6 2 2" xfId="49436" xr:uid="{00000000-0005-0000-0000-0000A2520000}"/>
    <cellStyle name="Normal 41 16 6 6 3" xfId="21863" xr:uid="{00000000-0005-0000-0000-0000A3520000}"/>
    <cellStyle name="Normal 41 16 6 6 3 2" xfId="43500" xr:uid="{00000000-0005-0000-0000-0000A4520000}"/>
    <cellStyle name="Normal 41 16 6 6 4" xfId="37513" xr:uid="{00000000-0005-0000-0000-0000A5520000}"/>
    <cellStyle name="Normal 41 16 6 7" xfId="24845" xr:uid="{00000000-0005-0000-0000-0000A6520000}"/>
    <cellStyle name="Normal 41 16 6 7 2" xfId="46465" xr:uid="{00000000-0005-0000-0000-0000A7520000}"/>
    <cellStyle name="Normal 41 16 6 8" xfId="18878" xr:uid="{00000000-0005-0000-0000-0000A8520000}"/>
    <cellStyle name="Normal 41 16 6 8 2" xfId="40520" xr:uid="{00000000-0005-0000-0000-0000A9520000}"/>
    <cellStyle name="Normal 41 16 6 9" xfId="31836"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2" xr:uid="{00000000-0005-0000-0000-0000AF520000}"/>
    <cellStyle name="Normal 41 16 7 2 2 2 2 2" xfId="50808" xr:uid="{00000000-0005-0000-0000-0000B0520000}"/>
    <cellStyle name="Normal 41 16 7 2 2 2 3" xfId="23235" xr:uid="{00000000-0005-0000-0000-0000B1520000}"/>
    <cellStyle name="Normal 41 16 7 2 2 2 3 2" xfId="44872" xr:uid="{00000000-0005-0000-0000-0000B2520000}"/>
    <cellStyle name="Normal 41 16 7 2 2 2 4" xfId="38888" xr:uid="{00000000-0005-0000-0000-0000B3520000}"/>
    <cellStyle name="Normal 41 16 7 2 2 3" xfId="26220" xr:uid="{00000000-0005-0000-0000-0000B4520000}"/>
    <cellStyle name="Normal 41 16 7 2 2 3 2" xfId="47834" xr:uid="{00000000-0005-0000-0000-0000B5520000}"/>
    <cellStyle name="Normal 41 16 7 2 2 4" xfId="20253" xr:uid="{00000000-0005-0000-0000-0000B6520000}"/>
    <cellStyle name="Normal 41 16 7 2 2 4 2" xfId="41895" xr:uid="{00000000-0005-0000-0000-0000B7520000}"/>
    <cellStyle name="Normal 41 16 7 2 2 5" xfId="35885" xr:uid="{00000000-0005-0000-0000-0000B8520000}"/>
    <cellStyle name="Normal 41 16 7 2 3" xfId="15123" xr:uid="{00000000-0005-0000-0000-0000B9520000}"/>
    <cellStyle name="Normal 41 16 7 2 3 2" xfId="18208" xr:uid="{00000000-0005-0000-0000-0000BA520000}"/>
    <cellStyle name="Normal 41 16 7 2 3 2 2" xfId="30174" xr:uid="{00000000-0005-0000-0000-0000BB520000}"/>
    <cellStyle name="Normal 41 16 7 2 3 2 2 2" xfId="51780" xr:uid="{00000000-0005-0000-0000-0000BC520000}"/>
    <cellStyle name="Normal 41 16 7 2 3 2 3" xfId="24207" xr:uid="{00000000-0005-0000-0000-0000BD520000}"/>
    <cellStyle name="Normal 41 16 7 2 3 2 3 2" xfId="45844" xr:uid="{00000000-0005-0000-0000-0000BE520000}"/>
    <cellStyle name="Normal 41 16 7 2 3 2 4" xfId="39862" xr:uid="{00000000-0005-0000-0000-0000BF520000}"/>
    <cellStyle name="Normal 41 16 7 2 3 3" xfId="27192" xr:uid="{00000000-0005-0000-0000-0000C0520000}"/>
    <cellStyle name="Normal 41 16 7 2 3 3 2" xfId="48806" xr:uid="{00000000-0005-0000-0000-0000C1520000}"/>
    <cellStyle name="Normal 41 16 7 2 3 4" xfId="21225" xr:uid="{00000000-0005-0000-0000-0000C2520000}"/>
    <cellStyle name="Normal 41 16 7 2 3 4 2" xfId="42867" xr:uid="{00000000-0005-0000-0000-0000C3520000}"/>
    <cellStyle name="Normal 41 16 7 2 3 5" xfId="36859" xr:uid="{00000000-0005-0000-0000-0000C4520000}"/>
    <cellStyle name="Normal 41 16 7 2 4" xfId="16257" xr:uid="{00000000-0005-0000-0000-0000C5520000}"/>
    <cellStyle name="Normal 41 16 7 2 4 2" xfId="28226" xr:uid="{00000000-0005-0000-0000-0000C6520000}"/>
    <cellStyle name="Normal 41 16 7 2 4 2 2" xfId="49832" xr:uid="{00000000-0005-0000-0000-0000C7520000}"/>
    <cellStyle name="Normal 41 16 7 2 4 3" xfId="22259" xr:uid="{00000000-0005-0000-0000-0000C8520000}"/>
    <cellStyle name="Normal 41 16 7 2 4 3 2" xfId="43896" xr:uid="{00000000-0005-0000-0000-0000C9520000}"/>
    <cellStyle name="Normal 41 16 7 2 4 4" xfId="37911" xr:uid="{00000000-0005-0000-0000-0000CA520000}"/>
    <cellStyle name="Normal 41 16 7 2 5" xfId="25244" xr:uid="{00000000-0005-0000-0000-0000CB520000}"/>
    <cellStyle name="Normal 41 16 7 2 5 2" xfId="46861" xr:uid="{00000000-0005-0000-0000-0000CC520000}"/>
    <cellStyle name="Normal 41 16 7 2 6" xfId="19277" xr:uid="{00000000-0005-0000-0000-0000CD520000}"/>
    <cellStyle name="Normal 41 16 7 2 6 2" xfId="40919" xr:uid="{00000000-0005-0000-0000-0000CE520000}"/>
    <cellStyle name="Normal 41 16 7 2 7" xfId="34905"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2" xr:uid="{00000000-0005-0000-0000-0000D3520000}"/>
    <cellStyle name="Normal 41 16 7 3 2 2 2 2" xfId="51128" xr:uid="{00000000-0005-0000-0000-0000D4520000}"/>
    <cellStyle name="Normal 41 16 7 3 2 2 3" xfId="23555" xr:uid="{00000000-0005-0000-0000-0000D5520000}"/>
    <cellStyle name="Normal 41 16 7 3 2 2 3 2" xfId="45192" xr:uid="{00000000-0005-0000-0000-0000D6520000}"/>
    <cellStyle name="Normal 41 16 7 3 2 2 4" xfId="39208" xr:uid="{00000000-0005-0000-0000-0000D7520000}"/>
    <cellStyle name="Normal 41 16 7 3 2 3" xfId="26540" xr:uid="{00000000-0005-0000-0000-0000D8520000}"/>
    <cellStyle name="Normal 41 16 7 3 2 3 2" xfId="48154" xr:uid="{00000000-0005-0000-0000-0000D9520000}"/>
    <cellStyle name="Normal 41 16 7 3 2 4" xfId="20573" xr:uid="{00000000-0005-0000-0000-0000DA520000}"/>
    <cellStyle name="Normal 41 16 7 3 2 4 2" xfId="42215" xr:uid="{00000000-0005-0000-0000-0000DB520000}"/>
    <cellStyle name="Normal 41 16 7 3 2 5" xfId="36205" xr:uid="{00000000-0005-0000-0000-0000DC520000}"/>
    <cellStyle name="Normal 41 16 7 3 3" xfId="15443" xr:uid="{00000000-0005-0000-0000-0000DD520000}"/>
    <cellStyle name="Normal 41 16 7 3 3 2" xfId="18528" xr:uid="{00000000-0005-0000-0000-0000DE520000}"/>
    <cellStyle name="Normal 41 16 7 3 3 2 2" xfId="30494" xr:uid="{00000000-0005-0000-0000-0000DF520000}"/>
    <cellStyle name="Normal 41 16 7 3 3 2 2 2" xfId="52100" xr:uid="{00000000-0005-0000-0000-0000E0520000}"/>
    <cellStyle name="Normal 41 16 7 3 3 2 3" xfId="24527" xr:uid="{00000000-0005-0000-0000-0000E1520000}"/>
    <cellStyle name="Normal 41 16 7 3 3 2 3 2" xfId="46164" xr:uid="{00000000-0005-0000-0000-0000E2520000}"/>
    <cellStyle name="Normal 41 16 7 3 3 2 4" xfId="40182" xr:uid="{00000000-0005-0000-0000-0000E3520000}"/>
    <cellStyle name="Normal 41 16 7 3 3 3" xfId="27512" xr:uid="{00000000-0005-0000-0000-0000E4520000}"/>
    <cellStyle name="Normal 41 16 7 3 3 3 2" xfId="49126" xr:uid="{00000000-0005-0000-0000-0000E5520000}"/>
    <cellStyle name="Normal 41 16 7 3 3 4" xfId="21545" xr:uid="{00000000-0005-0000-0000-0000E6520000}"/>
    <cellStyle name="Normal 41 16 7 3 3 4 2" xfId="43187" xr:uid="{00000000-0005-0000-0000-0000E7520000}"/>
    <cellStyle name="Normal 41 16 7 3 3 5" xfId="37179" xr:uid="{00000000-0005-0000-0000-0000E8520000}"/>
    <cellStyle name="Normal 41 16 7 3 4" xfId="16577" xr:uid="{00000000-0005-0000-0000-0000E9520000}"/>
    <cellStyle name="Normal 41 16 7 3 4 2" xfId="28546" xr:uid="{00000000-0005-0000-0000-0000EA520000}"/>
    <cellStyle name="Normal 41 16 7 3 4 2 2" xfId="50152" xr:uid="{00000000-0005-0000-0000-0000EB520000}"/>
    <cellStyle name="Normal 41 16 7 3 4 3" xfId="22579" xr:uid="{00000000-0005-0000-0000-0000EC520000}"/>
    <cellStyle name="Normal 41 16 7 3 4 3 2" xfId="44216" xr:uid="{00000000-0005-0000-0000-0000ED520000}"/>
    <cellStyle name="Normal 41 16 7 3 4 4" xfId="38231" xr:uid="{00000000-0005-0000-0000-0000EE520000}"/>
    <cellStyle name="Normal 41 16 7 3 5" xfId="25564" xr:uid="{00000000-0005-0000-0000-0000EF520000}"/>
    <cellStyle name="Normal 41 16 7 3 5 2" xfId="47181" xr:uid="{00000000-0005-0000-0000-0000F0520000}"/>
    <cellStyle name="Normal 41 16 7 3 6" xfId="19597" xr:uid="{00000000-0005-0000-0000-0000F1520000}"/>
    <cellStyle name="Normal 41 16 7 3 6 2" xfId="41239" xr:uid="{00000000-0005-0000-0000-0000F2520000}"/>
    <cellStyle name="Normal 41 16 7 3 7" xfId="35225" xr:uid="{00000000-0005-0000-0000-0000F3520000}"/>
    <cellStyle name="Normal 41 16 7 4" xfId="13828" xr:uid="{00000000-0005-0000-0000-0000F4520000}"/>
    <cellStyle name="Normal 41 16 7 4 2" xfId="16914" xr:uid="{00000000-0005-0000-0000-0000F5520000}"/>
    <cellStyle name="Normal 41 16 7 4 2 2" xfId="28882" xr:uid="{00000000-0005-0000-0000-0000F6520000}"/>
    <cellStyle name="Normal 41 16 7 4 2 2 2" xfId="50488" xr:uid="{00000000-0005-0000-0000-0000F7520000}"/>
    <cellStyle name="Normal 41 16 7 4 2 3" xfId="22915" xr:uid="{00000000-0005-0000-0000-0000F8520000}"/>
    <cellStyle name="Normal 41 16 7 4 2 3 2" xfId="44552" xr:uid="{00000000-0005-0000-0000-0000F9520000}"/>
    <cellStyle name="Normal 41 16 7 4 2 4" xfId="38568" xr:uid="{00000000-0005-0000-0000-0000FA520000}"/>
    <cellStyle name="Normal 41 16 7 4 3" xfId="25900" xr:uid="{00000000-0005-0000-0000-0000FB520000}"/>
    <cellStyle name="Normal 41 16 7 4 3 2" xfId="47514" xr:uid="{00000000-0005-0000-0000-0000FC520000}"/>
    <cellStyle name="Normal 41 16 7 4 4" xfId="19933" xr:uid="{00000000-0005-0000-0000-0000FD520000}"/>
    <cellStyle name="Normal 41 16 7 4 4 2" xfId="41575" xr:uid="{00000000-0005-0000-0000-0000FE520000}"/>
    <cellStyle name="Normal 41 16 7 4 5" xfId="35564" xr:uid="{00000000-0005-0000-0000-0000FF520000}"/>
    <cellStyle name="Normal 41 16 7 5" xfId="14802" xr:uid="{00000000-0005-0000-0000-000000530000}"/>
    <cellStyle name="Normal 41 16 7 5 2" xfId="17887" xr:uid="{00000000-0005-0000-0000-000001530000}"/>
    <cellStyle name="Normal 41 16 7 5 2 2" xfId="29854" xr:uid="{00000000-0005-0000-0000-000002530000}"/>
    <cellStyle name="Normal 41 16 7 5 2 2 2" xfId="51460" xr:uid="{00000000-0005-0000-0000-000003530000}"/>
    <cellStyle name="Normal 41 16 7 5 2 3" xfId="23887" xr:uid="{00000000-0005-0000-0000-000004530000}"/>
    <cellStyle name="Normal 41 16 7 5 2 3 2" xfId="45524" xr:uid="{00000000-0005-0000-0000-000005530000}"/>
    <cellStyle name="Normal 41 16 7 5 2 4" xfId="39541" xr:uid="{00000000-0005-0000-0000-000006530000}"/>
    <cellStyle name="Normal 41 16 7 5 3" xfId="26872" xr:uid="{00000000-0005-0000-0000-000007530000}"/>
    <cellStyle name="Normal 41 16 7 5 3 2" xfId="48486" xr:uid="{00000000-0005-0000-0000-000008530000}"/>
    <cellStyle name="Normal 41 16 7 5 4" xfId="20905" xr:uid="{00000000-0005-0000-0000-000009530000}"/>
    <cellStyle name="Normal 41 16 7 5 4 2" xfId="42547" xr:uid="{00000000-0005-0000-0000-00000A530000}"/>
    <cellStyle name="Normal 41 16 7 5 5" xfId="36538" xr:uid="{00000000-0005-0000-0000-00000B530000}"/>
    <cellStyle name="Normal 41 16 7 6" xfId="15915" xr:uid="{00000000-0005-0000-0000-00000C530000}"/>
    <cellStyle name="Normal 41 16 7 6 2" xfId="27886" xr:uid="{00000000-0005-0000-0000-00000D530000}"/>
    <cellStyle name="Normal 41 16 7 6 2 2" xfId="49492" xr:uid="{00000000-0005-0000-0000-00000E530000}"/>
    <cellStyle name="Normal 41 16 7 6 3" xfId="21919" xr:uid="{00000000-0005-0000-0000-00000F530000}"/>
    <cellStyle name="Normal 41 16 7 6 3 2" xfId="43556" xr:uid="{00000000-0005-0000-0000-000010530000}"/>
    <cellStyle name="Normal 41 16 7 6 4" xfId="37569" xr:uid="{00000000-0005-0000-0000-000011530000}"/>
    <cellStyle name="Normal 41 16 7 7" xfId="24901" xr:uid="{00000000-0005-0000-0000-000012530000}"/>
    <cellStyle name="Normal 41 16 7 7 2" xfId="46521" xr:uid="{00000000-0005-0000-0000-000013530000}"/>
    <cellStyle name="Normal 41 16 7 8" xfId="18934" xr:uid="{00000000-0005-0000-0000-000014530000}"/>
    <cellStyle name="Normal 41 16 7 8 2" xfId="40576" xr:uid="{00000000-0005-0000-0000-000015530000}"/>
    <cellStyle name="Normal 41 16 7 9" xfId="31975"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4" xr:uid="{00000000-0005-0000-0000-00001A530000}"/>
    <cellStyle name="Normal 41 16 8 2 2 2 2" xfId="50550" xr:uid="{00000000-0005-0000-0000-00001B530000}"/>
    <cellStyle name="Normal 41 16 8 2 2 3" xfId="22977" xr:uid="{00000000-0005-0000-0000-00001C530000}"/>
    <cellStyle name="Normal 41 16 8 2 2 3 2" xfId="44614" xr:uid="{00000000-0005-0000-0000-00001D530000}"/>
    <cellStyle name="Normal 41 16 8 2 2 4" xfId="38630" xr:uid="{00000000-0005-0000-0000-00001E530000}"/>
    <cellStyle name="Normal 41 16 8 2 3" xfId="25962" xr:uid="{00000000-0005-0000-0000-00001F530000}"/>
    <cellStyle name="Normal 41 16 8 2 3 2" xfId="47576" xr:uid="{00000000-0005-0000-0000-000020530000}"/>
    <cellStyle name="Normal 41 16 8 2 4" xfId="19995" xr:uid="{00000000-0005-0000-0000-000021530000}"/>
    <cellStyle name="Normal 41 16 8 2 4 2" xfId="41637" xr:uid="{00000000-0005-0000-0000-000022530000}"/>
    <cellStyle name="Normal 41 16 8 2 5" xfId="35627" xr:uid="{00000000-0005-0000-0000-000023530000}"/>
    <cellStyle name="Normal 41 16 8 3" xfId="14865" xr:uid="{00000000-0005-0000-0000-000024530000}"/>
    <cellStyle name="Normal 41 16 8 3 2" xfId="17950" xr:uid="{00000000-0005-0000-0000-000025530000}"/>
    <cellStyle name="Normal 41 16 8 3 2 2" xfId="29916" xr:uid="{00000000-0005-0000-0000-000026530000}"/>
    <cellStyle name="Normal 41 16 8 3 2 2 2" xfId="51522" xr:uid="{00000000-0005-0000-0000-000027530000}"/>
    <cellStyle name="Normal 41 16 8 3 2 3" xfId="23949" xr:uid="{00000000-0005-0000-0000-000028530000}"/>
    <cellStyle name="Normal 41 16 8 3 2 3 2" xfId="45586" xr:uid="{00000000-0005-0000-0000-000029530000}"/>
    <cellStyle name="Normal 41 16 8 3 2 4" xfId="39604" xr:uid="{00000000-0005-0000-0000-00002A530000}"/>
    <cellStyle name="Normal 41 16 8 3 3" xfId="26934" xr:uid="{00000000-0005-0000-0000-00002B530000}"/>
    <cellStyle name="Normal 41 16 8 3 3 2" xfId="48548" xr:uid="{00000000-0005-0000-0000-00002C530000}"/>
    <cellStyle name="Normal 41 16 8 3 4" xfId="20967" xr:uid="{00000000-0005-0000-0000-00002D530000}"/>
    <cellStyle name="Normal 41 16 8 3 4 2" xfId="42609" xr:uid="{00000000-0005-0000-0000-00002E530000}"/>
    <cellStyle name="Normal 41 16 8 3 5" xfId="36601" xr:uid="{00000000-0005-0000-0000-00002F530000}"/>
    <cellStyle name="Normal 41 16 8 4" xfId="15999" xr:uid="{00000000-0005-0000-0000-000030530000}"/>
    <cellStyle name="Normal 41 16 8 4 2" xfId="27968" xr:uid="{00000000-0005-0000-0000-000031530000}"/>
    <cellStyle name="Normal 41 16 8 4 2 2" xfId="49574" xr:uid="{00000000-0005-0000-0000-000032530000}"/>
    <cellStyle name="Normal 41 16 8 4 3" xfId="22001" xr:uid="{00000000-0005-0000-0000-000033530000}"/>
    <cellStyle name="Normal 41 16 8 4 3 2" xfId="43638" xr:uid="{00000000-0005-0000-0000-000034530000}"/>
    <cellStyle name="Normal 41 16 8 4 4" xfId="37653" xr:uid="{00000000-0005-0000-0000-000035530000}"/>
    <cellStyle name="Normal 41 16 8 5" xfId="24986" xr:uid="{00000000-0005-0000-0000-000036530000}"/>
    <cellStyle name="Normal 41 16 8 5 2" xfId="46603" xr:uid="{00000000-0005-0000-0000-000037530000}"/>
    <cellStyle name="Normal 41 16 8 6" xfId="19019" xr:uid="{00000000-0005-0000-0000-000038530000}"/>
    <cellStyle name="Normal 41 16 8 6 2" xfId="40661" xr:uid="{00000000-0005-0000-0000-000039530000}"/>
    <cellStyle name="Normal 41 16 8 7" xfId="34647"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4" xr:uid="{00000000-0005-0000-0000-00003E530000}"/>
    <cellStyle name="Normal 41 16 9 2 2 2 2" xfId="50870" xr:uid="{00000000-0005-0000-0000-00003F530000}"/>
    <cellStyle name="Normal 41 16 9 2 2 3" xfId="23297" xr:uid="{00000000-0005-0000-0000-000040530000}"/>
    <cellStyle name="Normal 41 16 9 2 2 3 2" xfId="44934" xr:uid="{00000000-0005-0000-0000-000041530000}"/>
    <cellStyle name="Normal 41 16 9 2 2 4" xfId="38950" xr:uid="{00000000-0005-0000-0000-000042530000}"/>
    <cellStyle name="Normal 41 16 9 2 3" xfId="26282" xr:uid="{00000000-0005-0000-0000-000043530000}"/>
    <cellStyle name="Normal 41 16 9 2 3 2" xfId="47896" xr:uid="{00000000-0005-0000-0000-000044530000}"/>
    <cellStyle name="Normal 41 16 9 2 4" xfId="20315" xr:uid="{00000000-0005-0000-0000-000045530000}"/>
    <cellStyle name="Normal 41 16 9 2 4 2" xfId="41957" xr:uid="{00000000-0005-0000-0000-000046530000}"/>
    <cellStyle name="Normal 41 16 9 2 5" xfId="35947" xr:uid="{00000000-0005-0000-0000-000047530000}"/>
    <cellStyle name="Normal 41 16 9 3" xfId="15185" xr:uid="{00000000-0005-0000-0000-000048530000}"/>
    <cellStyle name="Normal 41 16 9 3 2" xfId="18270" xr:uid="{00000000-0005-0000-0000-000049530000}"/>
    <cellStyle name="Normal 41 16 9 3 2 2" xfId="30236" xr:uid="{00000000-0005-0000-0000-00004A530000}"/>
    <cellStyle name="Normal 41 16 9 3 2 2 2" xfId="51842" xr:uid="{00000000-0005-0000-0000-00004B530000}"/>
    <cellStyle name="Normal 41 16 9 3 2 3" xfId="24269" xr:uid="{00000000-0005-0000-0000-00004C530000}"/>
    <cellStyle name="Normal 41 16 9 3 2 3 2" xfId="45906" xr:uid="{00000000-0005-0000-0000-00004D530000}"/>
    <cellStyle name="Normal 41 16 9 3 2 4" xfId="39924" xr:uid="{00000000-0005-0000-0000-00004E530000}"/>
    <cellStyle name="Normal 41 16 9 3 3" xfId="27254" xr:uid="{00000000-0005-0000-0000-00004F530000}"/>
    <cellStyle name="Normal 41 16 9 3 3 2" xfId="48868" xr:uid="{00000000-0005-0000-0000-000050530000}"/>
    <cellStyle name="Normal 41 16 9 3 4" xfId="21287" xr:uid="{00000000-0005-0000-0000-000051530000}"/>
    <cellStyle name="Normal 41 16 9 3 4 2" xfId="42929" xr:uid="{00000000-0005-0000-0000-000052530000}"/>
    <cellStyle name="Normal 41 16 9 3 5" xfId="36921" xr:uid="{00000000-0005-0000-0000-000053530000}"/>
    <cellStyle name="Normal 41 16 9 4" xfId="16319" xr:uid="{00000000-0005-0000-0000-000054530000}"/>
    <cellStyle name="Normal 41 16 9 4 2" xfId="28288" xr:uid="{00000000-0005-0000-0000-000055530000}"/>
    <cellStyle name="Normal 41 16 9 4 2 2" xfId="49894" xr:uid="{00000000-0005-0000-0000-000056530000}"/>
    <cellStyle name="Normal 41 16 9 4 3" xfId="22321" xr:uid="{00000000-0005-0000-0000-000057530000}"/>
    <cellStyle name="Normal 41 16 9 4 3 2" xfId="43958" xr:uid="{00000000-0005-0000-0000-000058530000}"/>
    <cellStyle name="Normal 41 16 9 4 4" xfId="37973" xr:uid="{00000000-0005-0000-0000-000059530000}"/>
    <cellStyle name="Normal 41 16 9 5" xfId="25306" xr:uid="{00000000-0005-0000-0000-00005A530000}"/>
    <cellStyle name="Normal 41 16 9 5 2" xfId="46923" xr:uid="{00000000-0005-0000-0000-00005B530000}"/>
    <cellStyle name="Normal 41 16 9 6" xfId="19339" xr:uid="{00000000-0005-0000-0000-00005C530000}"/>
    <cellStyle name="Normal 41 16 9 6 2" xfId="40981" xr:uid="{00000000-0005-0000-0000-00005D530000}"/>
    <cellStyle name="Normal 41 16 9 7" xfId="34967"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5" xr:uid="{00000000-0005-0000-0000-000062530000}"/>
    <cellStyle name="Normal 41 17 10 2 2 2" xfId="50231" xr:uid="{00000000-0005-0000-0000-000063530000}"/>
    <cellStyle name="Normal 41 17 10 2 3" xfId="22658" xr:uid="{00000000-0005-0000-0000-000064530000}"/>
    <cellStyle name="Normal 41 17 10 2 3 2" xfId="44295" xr:uid="{00000000-0005-0000-0000-000065530000}"/>
    <cellStyle name="Normal 41 17 10 2 4" xfId="38310" xr:uid="{00000000-0005-0000-0000-000066530000}"/>
    <cellStyle name="Normal 41 17 10 3" xfId="25643" xr:uid="{00000000-0005-0000-0000-000067530000}"/>
    <cellStyle name="Normal 41 17 10 3 2" xfId="47257" xr:uid="{00000000-0005-0000-0000-000068530000}"/>
    <cellStyle name="Normal 41 17 10 4" xfId="19676" xr:uid="{00000000-0005-0000-0000-000069530000}"/>
    <cellStyle name="Normal 41 17 10 4 2" xfId="41318" xr:uid="{00000000-0005-0000-0000-00006A530000}"/>
    <cellStyle name="Normal 41 17 10 5" xfId="35306" xr:uid="{00000000-0005-0000-0000-00006B530000}"/>
    <cellStyle name="Normal 41 17 11" xfId="14545" xr:uid="{00000000-0005-0000-0000-00006C530000}"/>
    <cellStyle name="Normal 41 17 11 2" xfId="17630" xr:uid="{00000000-0005-0000-0000-00006D530000}"/>
    <cellStyle name="Normal 41 17 11 2 2" xfId="29597" xr:uid="{00000000-0005-0000-0000-00006E530000}"/>
    <cellStyle name="Normal 41 17 11 2 2 2" xfId="51203" xr:uid="{00000000-0005-0000-0000-00006F530000}"/>
    <cellStyle name="Normal 41 17 11 2 3" xfId="23630" xr:uid="{00000000-0005-0000-0000-000070530000}"/>
    <cellStyle name="Normal 41 17 11 2 3 2" xfId="45267" xr:uid="{00000000-0005-0000-0000-000071530000}"/>
    <cellStyle name="Normal 41 17 11 2 4" xfId="39284" xr:uid="{00000000-0005-0000-0000-000072530000}"/>
    <cellStyle name="Normal 41 17 11 3" xfId="26615" xr:uid="{00000000-0005-0000-0000-000073530000}"/>
    <cellStyle name="Normal 41 17 11 3 2" xfId="48229" xr:uid="{00000000-0005-0000-0000-000074530000}"/>
    <cellStyle name="Normal 41 17 11 4" xfId="20648" xr:uid="{00000000-0005-0000-0000-000075530000}"/>
    <cellStyle name="Normal 41 17 11 4 2" xfId="42290" xr:uid="{00000000-0005-0000-0000-000076530000}"/>
    <cellStyle name="Normal 41 17 11 5" xfId="36281" xr:uid="{00000000-0005-0000-0000-000077530000}"/>
    <cellStyle name="Normal 41 17 12" xfId="15658" xr:uid="{00000000-0005-0000-0000-000078530000}"/>
    <cellStyle name="Normal 41 17 12 2" xfId="27629" xr:uid="{00000000-0005-0000-0000-000079530000}"/>
    <cellStyle name="Normal 41 17 12 2 2" xfId="49235" xr:uid="{00000000-0005-0000-0000-00007A530000}"/>
    <cellStyle name="Normal 41 17 12 3" xfId="21662" xr:uid="{00000000-0005-0000-0000-00007B530000}"/>
    <cellStyle name="Normal 41 17 12 3 2" xfId="43299" xr:uid="{00000000-0005-0000-0000-00007C530000}"/>
    <cellStyle name="Normal 41 17 12 4" xfId="37312" xr:uid="{00000000-0005-0000-0000-00007D530000}"/>
    <cellStyle name="Normal 41 17 13" xfId="24644" xr:uid="{00000000-0005-0000-0000-00007E530000}"/>
    <cellStyle name="Normal 41 17 13 2" xfId="46264" xr:uid="{00000000-0005-0000-0000-00007F530000}"/>
    <cellStyle name="Normal 41 17 14" xfId="18677" xr:uid="{00000000-0005-0000-0000-000080530000}"/>
    <cellStyle name="Normal 41 17 14 2" xfId="40319" xr:uid="{00000000-0005-0000-0000-000081530000}"/>
    <cellStyle name="Normal 41 17 15" xfId="31242"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4" xr:uid="{00000000-0005-0000-0000-000087530000}"/>
    <cellStyle name="Normal 41 17 2 2 2 2 2 2" xfId="50640" xr:uid="{00000000-0005-0000-0000-000088530000}"/>
    <cellStyle name="Normal 41 17 2 2 2 2 3" xfId="23067" xr:uid="{00000000-0005-0000-0000-000089530000}"/>
    <cellStyle name="Normal 41 17 2 2 2 2 3 2" xfId="44704" xr:uid="{00000000-0005-0000-0000-00008A530000}"/>
    <cellStyle name="Normal 41 17 2 2 2 2 4" xfId="38720" xr:uid="{00000000-0005-0000-0000-00008B530000}"/>
    <cellStyle name="Normal 41 17 2 2 2 3" xfId="26052" xr:uid="{00000000-0005-0000-0000-00008C530000}"/>
    <cellStyle name="Normal 41 17 2 2 2 3 2" xfId="47666" xr:uid="{00000000-0005-0000-0000-00008D530000}"/>
    <cellStyle name="Normal 41 17 2 2 2 4" xfId="20085" xr:uid="{00000000-0005-0000-0000-00008E530000}"/>
    <cellStyle name="Normal 41 17 2 2 2 4 2" xfId="41727" xr:uid="{00000000-0005-0000-0000-00008F530000}"/>
    <cellStyle name="Normal 41 17 2 2 2 5" xfId="35717" xr:uid="{00000000-0005-0000-0000-000090530000}"/>
    <cellStyle name="Normal 41 17 2 2 3" xfId="14955" xr:uid="{00000000-0005-0000-0000-000091530000}"/>
    <cellStyle name="Normal 41 17 2 2 3 2" xfId="18040" xr:uid="{00000000-0005-0000-0000-000092530000}"/>
    <cellStyle name="Normal 41 17 2 2 3 2 2" xfId="30006" xr:uid="{00000000-0005-0000-0000-000093530000}"/>
    <cellStyle name="Normal 41 17 2 2 3 2 2 2" xfId="51612" xr:uid="{00000000-0005-0000-0000-000094530000}"/>
    <cellStyle name="Normal 41 17 2 2 3 2 3" xfId="24039" xr:uid="{00000000-0005-0000-0000-000095530000}"/>
    <cellStyle name="Normal 41 17 2 2 3 2 3 2" xfId="45676" xr:uid="{00000000-0005-0000-0000-000096530000}"/>
    <cellStyle name="Normal 41 17 2 2 3 2 4" xfId="39694" xr:uid="{00000000-0005-0000-0000-000097530000}"/>
    <cellStyle name="Normal 41 17 2 2 3 3" xfId="27024" xr:uid="{00000000-0005-0000-0000-000098530000}"/>
    <cellStyle name="Normal 41 17 2 2 3 3 2" xfId="48638" xr:uid="{00000000-0005-0000-0000-000099530000}"/>
    <cellStyle name="Normal 41 17 2 2 3 4" xfId="21057" xr:uid="{00000000-0005-0000-0000-00009A530000}"/>
    <cellStyle name="Normal 41 17 2 2 3 4 2" xfId="42699" xr:uid="{00000000-0005-0000-0000-00009B530000}"/>
    <cellStyle name="Normal 41 17 2 2 3 5" xfId="36691" xr:uid="{00000000-0005-0000-0000-00009C530000}"/>
    <cellStyle name="Normal 41 17 2 2 4" xfId="16089" xr:uid="{00000000-0005-0000-0000-00009D530000}"/>
    <cellStyle name="Normal 41 17 2 2 4 2" xfId="28058" xr:uid="{00000000-0005-0000-0000-00009E530000}"/>
    <cellStyle name="Normal 41 17 2 2 4 2 2" xfId="49664" xr:uid="{00000000-0005-0000-0000-00009F530000}"/>
    <cellStyle name="Normal 41 17 2 2 4 3" xfId="22091" xr:uid="{00000000-0005-0000-0000-0000A0530000}"/>
    <cellStyle name="Normal 41 17 2 2 4 3 2" xfId="43728" xr:uid="{00000000-0005-0000-0000-0000A1530000}"/>
    <cellStyle name="Normal 41 17 2 2 4 4" xfId="37743" xr:uid="{00000000-0005-0000-0000-0000A2530000}"/>
    <cellStyle name="Normal 41 17 2 2 5" xfId="25076" xr:uid="{00000000-0005-0000-0000-0000A3530000}"/>
    <cellStyle name="Normal 41 17 2 2 5 2" xfId="46693" xr:uid="{00000000-0005-0000-0000-0000A4530000}"/>
    <cellStyle name="Normal 41 17 2 2 6" xfId="19109" xr:uid="{00000000-0005-0000-0000-0000A5530000}"/>
    <cellStyle name="Normal 41 17 2 2 6 2" xfId="40751" xr:uid="{00000000-0005-0000-0000-0000A6530000}"/>
    <cellStyle name="Normal 41 17 2 2 7" xfId="34737"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4" xr:uid="{00000000-0005-0000-0000-0000AB530000}"/>
    <cellStyle name="Normal 41 17 2 3 2 2 2 2" xfId="50960" xr:uid="{00000000-0005-0000-0000-0000AC530000}"/>
    <cellStyle name="Normal 41 17 2 3 2 2 3" xfId="23387" xr:uid="{00000000-0005-0000-0000-0000AD530000}"/>
    <cellStyle name="Normal 41 17 2 3 2 2 3 2" xfId="45024" xr:uid="{00000000-0005-0000-0000-0000AE530000}"/>
    <cellStyle name="Normal 41 17 2 3 2 2 4" xfId="39040" xr:uid="{00000000-0005-0000-0000-0000AF530000}"/>
    <cellStyle name="Normal 41 17 2 3 2 3" xfId="26372" xr:uid="{00000000-0005-0000-0000-0000B0530000}"/>
    <cellStyle name="Normal 41 17 2 3 2 3 2" xfId="47986" xr:uid="{00000000-0005-0000-0000-0000B1530000}"/>
    <cellStyle name="Normal 41 17 2 3 2 4" xfId="20405" xr:uid="{00000000-0005-0000-0000-0000B2530000}"/>
    <cellStyle name="Normal 41 17 2 3 2 4 2" xfId="42047" xr:uid="{00000000-0005-0000-0000-0000B3530000}"/>
    <cellStyle name="Normal 41 17 2 3 2 5" xfId="36037" xr:uid="{00000000-0005-0000-0000-0000B4530000}"/>
    <cellStyle name="Normal 41 17 2 3 3" xfId="15275" xr:uid="{00000000-0005-0000-0000-0000B5530000}"/>
    <cellStyle name="Normal 41 17 2 3 3 2" xfId="18360" xr:uid="{00000000-0005-0000-0000-0000B6530000}"/>
    <cellStyle name="Normal 41 17 2 3 3 2 2" xfId="30326" xr:uid="{00000000-0005-0000-0000-0000B7530000}"/>
    <cellStyle name="Normal 41 17 2 3 3 2 2 2" xfId="51932" xr:uid="{00000000-0005-0000-0000-0000B8530000}"/>
    <cellStyle name="Normal 41 17 2 3 3 2 3" xfId="24359" xr:uid="{00000000-0005-0000-0000-0000B9530000}"/>
    <cellStyle name="Normal 41 17 2 3 3 2 3 2" xfId="45996" xr:uid="{00000000-0005-0000-0000-0000BA530000}"/>
    <cellStyle name="Normal 41 17 2 3 3 2 4" xfId="40014" xr:uid="{00000000-0005-0000-0000-0000BB530000}"/>
    <cellStyle name="Normal 41 17 2 3 3 3" xfId="27344" xr:uid="{00000000-0005-0000-0000-0000BC530000}"/>
    <cellStyle name="Normal 41 17 2 3 3 3 2" xfId="48958" xr:uid="{00000000-0005-0000-0000-0000BD530000}"/>
    <cellStyle name="Normal 41 17 2 3 3 4" xfId="21377" xr:uid="{00000000-0005-0000-0000-0000BE530000}"/>
    <cellStyle name="Normal 41 17 2 3 3 4 2" xfId="43019" xr:uid="{00000000-0005-0000-0000-0000BF530000}"/>
    <cellStyle name="Normal 41 17 2 3 3 5" xfId="37011" xr:uid="{00000000-0005-0000-0000-0000C0530000}"/>
    <cellStyle name="Normal 41 17 2 3 4" xfId="16409" xr:uid="{00000000-0005-0000-0000-0000C1530000}"/>
    <cellStyle name="Normal 41 17 2 3 4 2" xfId="28378" xr:uid="{00000000-0005-0000-0000-0000C2530000}"/>
    <cellStyle name="Normal 41 17 2 3 4 2 2" xfId="49984" xr:uid="{00000000-0005-0000-0000-0000C3530000}"/>
    <cellStyle name="Normal 41 17 2 3 4 3" xfId="22411" xr:uid="{00000000-0005-0000-0000-0000C4530000}"/>
    <cellStyle name="Normal 41 17 2 3 4 3 2" xfId="44048" xr:uid="{00000000-0005-0000-0000-0000C5530000}"/>
    <cellStyle name="Normal 41 17 2 3 4 4" xfId="38063" xr:uid="{00000000-0005-0000-0000-0000C6530000}"/>
    <cellStyle name="Normal 41 17 2 3 5" xfId="25396" xr:uid="{00000000-0005-0000-0000-0000C7530000}"/>
    <cellStyle name="Normal 41 17 2 3 5 2" xfId="47013" xr:uid="{00000000-0005-0000-0000-0000C8530000}"/>
    <cellStyle name="Normal 41 17 2 3 6" xfId="19429" xr:uid="{00000000-0005-0000-0000-0000C9530000}"/>
    <cellStyle name="Normal 41 17 2 3 6 2" xfId="41071" xr:uid="{00000000-0005-0000-0000-0000CA530000}"/>
    <cellStyle name="Normal 41 17 2 3 7" xfId="35057" xr:uid="{00000000-0005-0000-0000-0000CB530000}"/>
    <cellStyle name="Normal 41 17 2 4" xfId="13660" xr:uid="{00000000-0005-0000-0000-0000CC530000}"/>
    <cellStyle name="Normal 41 17 2 4 2" xfId="16746" xr:uid="{00000000-0005-0000-0000-0000CD530000}"/>
    <cellStyle name="Normal 41 17 2 4 2 2" xfId="28714" xr:uid="{00000000-0005-0000-0000-0000CE530000}"/>
    <cellStyle name="Normal 41 17 2 4 2 2 2" xfId="50320" xr:uid="{00000000-0005-0000-0000-0000CF530000}"/>
    <cellStyle name="Normal 41 17 2 4 2 3" xfId="22747" xr:uid="{00000000-0005-0000-0000-0000D0530000}"/>
    <cellStyle name="Normal 41 17 2 4 2 3 2" xfId="44384" xr:uid="{00000000-0005-0000-0000-0000D1530000}"/>
    <cellStyle name="Normal 41 17 2 4 2 4" xfId="38400" xr:uid="{00000000-0005-0000-0000-0000D2530000}"/>
    <cellStyle name="Normal 41 17 2 4 3" xfId="25732" xr:uid="{00000000-0005-0000-0000-0000D3530000}"/>
    <cellStyle name="Normal 41 17 2 4 3 2" xfId="47346" xr:uid="{00000000-0005-0000-0000-0000D4530000}"/>
    <cellStyle name="Normal 41 17 2 4 4" xfId="19765" xr:uid="{00000000-0005-0000-0000-0000D5530000}"/>
    <cellStyle name="Normal 41 17 2 4 4 2" xfId="41407" xr:uid="{00000000-0005-0000-0000-0000D6530000}"/>
    <cellStyle name="Normal 41 17 2 4 5" xfId="35396" xr:uid="{00000000-0005-0000-0000-0000D7530000}"/>
    <cellStyle name="Normal 41 17 2 5" xfId="14634" xr:uid="{00000000-0005-0000-0000-0000D8530000}"/>
    <cellStyle name="Normal 41 17 2 5 2" xfId="17719" xr:uid="{00000000-0005-0000-0000-0000D9530000}"/>
    <cellStyle name="Normal 41 17 2 5 2 2" xfId="29686" xr:uid="{00000000-0005-0000-0000-0000DA530000}"/>
    <cellStyle name="Normal 41 17 2 5 2 2 2" xfId="51292" xr:uid="{00000000-0005-0000-0000-0000DB530000}"/>
    <cellStyle name="Normal 41 17 2 5 2 3" xfId="23719" xr:uid="{00000000-0005-0000-0000-0000DC530000}"/>
    <cellStyle name="Normal 41 17 2 5 2 3 2" xfId="45356" xr:uid="{00000000-0005-0000-0000-0000DD530000}"/>
    <cellStyle name="Normal 41 17 2 5 2 4" xfId="39373" xr:uid="{00000000-0005-0000-0000-0000DE530000}"/>
    <cellStyle name="Normal 41 17 2 5 3" xfId="26704" xr:uid="{00000000-0005-0000-0000-0000DF530000}"/>
    <cellStyle name="Normal 41 17 2 5 3 2" xfId="48318" xr:uid="{00000000-0005-0000-0000-0000E0530000}"/>
    <cellStyle name="Normal 41 17 2 5 4" xfId="20737" xr:uid="{00000000-0005-0000-0000-0000E1530000}"/>
    <cellStyle name="Normal 41 17 2 5 4 2" xfId="42379" xr:uid="{00000000-0005-0000-0000-0000E2530000}"/>
    <cellStyle name="Normal 41 17 2 5 5" xfId="36370" xr:uid="{00000000-0005-0000-0000-0000E3530000}"/>
    <cellStyle name="Normal 41 17 2 6" xfId="15747" xr:uid="{00000000-0005-0000-0000-0000E4530000}"/>
    <cellStyle name="Normal 41 17 2 6 2" xfId="27718" xr:uid="{00000000-0005-0000-0000-0000E5530000}"/>
    <cellStyle name="Normal 41 17 2 6 2 2" xfId="49324" xr:uid="{00000000-0005-0000-0000-0000E6530000}"/>
    <cellStyle name="Normal 41 17 2 6 3" xfId="21751" xr:uid="{00000000-0005-0000-0000-0000E7530000}"/>
    <cellStyle name="Normal 41 17 2 6 3 2" xfId="43388" xr:uid="{00000000-0005-0000-0000-0000E8530000}"/>
    <cellStyle name="Normal 41 17 2 6 4" xfId="37401" xr:uid="{00000000-0005-0000-0000-0000E9530000}"/>
    <cellStyle name="Normal 41 17 2 7" xfId="24733" xr:uid="{00000000-0005-0000-0000-0000EA530000}"/>
    <cellStyle name="Normal 41 17 2 7 2" xfId="46353" xr:uid="{00000000-0005-0000-0000-0000EB530000}"/>
    <cellStyle name="Normal 41 17 2 8" xfId="18766" xr:uid="{00000000-0005-0000-0000-0000EC530000}"/>
    <cellStyle name="Normal 41 17 2 8 2" xfId="40408" xr:uid="{00000000-0005-0000-0000-0000ED530000}"/>
    <cellStyle name="Normal 41 17 2 9" xfId="31579"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0" xr:uid="{00000000-0005-0000-0000-0000F3530000}"/>
    <cellStyle name="Normal 41 17 3 2 2 2 2 2" xfId="50596" xr:uid="{00000000-0005-0000-0000-0000F4530000}"/>
    <cellStyle name="Normal 41 17 3 2 2 2 3" xfId="23023" xr:uid="{00000000-0005-0000-0000-0000F5530000}"/>
    <cellStyle name="Normal 41 17 3 2 2 2 3 2" xfId="44660" xr:uid="{00000000-0005-0000-0000-0000F6530000}"/>
    <cellStyle name="Normal 41 17 3 2 2 2 4" xfId="38676" xr:uid="{00000000-0005-0000-0000-0000F7530000}"/>
    <cellStyle name="Normal 41 17 3 2 2 3" xfId="26008" xr:uid="{00000000-0005-0000-0000-0000F8530000}"/>
    <cellStyle name="Normal 41 17 3 2 2 3 2" xfId="47622" xr:uid="{00000000-0005-0000-0000-0000F9530000}"/>
    <cellStyle name="Normal 41 17 3 2 2 4" xfId="20041" xr:uid="{00000000-0005-0000-0000-0000FA530000}"/>
    <cellStyle name="Normal 41 17 3 2 2 4 2" xfId="41683" xr:uid="{00000000-0005-0000-0000-0000FB530000}"/>
    <cellStyle name="Normal 41 17 3 2 2 5" xfId="35673" xr:uid="{00000000-0005-0000-0000-0000FC530000}"/>
    <cellStyle name="Normal 41 17 3 2 3" xfId="14911" xr:uid="{00000000-0005-0000-0000-0000FD530000}"/>
    <cellStyle name="Normal 41 17 3 2 3 2" xfId="17996" xr:uid="{00000000-0005-0000-0000-0000FE530000}"/>
    <cellStyle name="Normal 41 17 3 2 3 2 2" xfId="29962" xr:uid="{00000000-0005-0000-0000-0000FF530000}"/>
    <cellStyle name="Normal 41 17 3 2 3 2 2 2" xfId="51568" xr:uid="{00000000-0005-0000-0000-000000540000}"/>
    <cellStyle name="Normal 41 17 3 2 3 2 3" xfId="23995" xr:uid="{00000000-0005-0000-0000-000001540000}"/>
    <cellStyle name="Normal 41 17 3 2 3 2 3 2" xfId="45632" xr:uid="{00000000-0005-0000-0000-000002540000}"/>
    <cellStyle name="Normal 41 17 3 2 3 2 4" xfId="39650" xr:uid="{00000000-0005-0000-0000-000003540000}"/>
    <cellStyle name="Normal 41 17 3 2 3 3" xfId="26980" xr:uid="{00000000-0005-0000-0000-000004540000}"/>
    <cellStyle name="Normal 41 17 3 2 3 3 2" xfId="48594" xr:uid="{00000000-0005-0000-0000-000005540000}"/>
    <cellStyle name="Normal 41 17 3 2 3 4" xfId="21013" xr:uid="{00000000-0005-0000-0000-000006540000}"/>
    <cellStyle name="Normal 41 17 3 2 3 4 2" xfId="42655" xr:uid="{00000000-0005-0000-0000-000007540000}"/>
    <cellStyle name="Normal 41 17 3 2 3 5" xfId="36647" xr:uid="{00000000-0005-0000-0000-000008540000}"/>
    <cellStyle name="Normal 41 17 3 2 4" xfId="16045" xr:uid="{00000000-0005-0000-0000-000009540000}"/>
    <cellStyle name="Normal 41 17 3 2 4 2" xfId="28014" xr:uid="{00000000-0005-0000-0000-00000A540000}"/>
    <cellStyle name="Normal 41 17 3 2 4 2 2" xfId="49620" xr:uid="{00000000-0005-0000-0000-00000B540000}"/>
    <cellStyle name="Normal 41 17 3 2 4 3" xfId="22047" xr:uid="{00000000-0005-0000-0000-00000C540000}"/>
    <cellStyle name="Normal 41 17 3 2 4 3 2" xfId="43684" xr:uid="{00000000-0005-0000-0000-00000D540000}"/>
    <cellStyle name="Normal 41 17 3 2 4 4" xfId="37699" xr:uid="{00000000-0005-0000-0000-00000E540000}"/>
    <cellStyle name="Normal 41 17 3 2 5" xfId="25032" xr:uid="{00000000-0005-0000-0000-00000F540000}"/>
    <cellStyle name="Normal 41 17 3 2 5 2" xfId="46649" xr:uid="{00000000-0005-0000-0000-000010540000}"/>
    <cellStyle name="Normal 41 17 3 2 6" xfId="19065" xr:uid="{00000000-0005-0000-0000-000011540000}"/>
    <cellStyle name="Normal 41 17 3 2 6 2" xfId="40707" xr:uid="{00000000-0005-0000-0000-000012540000}"/>
    <cellStyle name="Normal 41 17 3 2 7" xfId="34693"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0" xr:uid="{00000000-0005-0000-0000-000017540000}"/>
    <cellStyle name="Normal 41 17 3 3 2 2 2 2" xfId="50916" xr:uid="{00000000-0005-0000-0000-000018540000}"/>
    <cellStyle name="Normal 41 17 3 3 2 2 3" xfId="23343" xr:uid="{00000000-0005-0000-0000-000019540000}"/>
    <cellStyle name="Normal 41 17 3 3 2 2 3 2" xfId="44980" xr:uid="{00000000-0005-0000-0000-00001A540000}"/>
    <cellStyle name="Normal 41 17 3 3 2 2 4" xfId="38996" xr:uid="{00000000-0005-0000-0000-00001B540000}"/>
    <cellStyle name="Normal 41 17 3 3 2 3" xfId="26328" xr:uid="{00000000-0005-0000-0000-00001C540000}"/>
    <cellStyle name="Normal 41 17 3 3 2 3 2" xfId="47942" xr:uid="{00000000-0005-0000-0000-00001D540000}"/>
    <cellStyle name="Normal 41 17 3 3 2 4" xfId="20361" xr:uid="{00000000-0005-0000-0000-00001E540000}"/>
    <cellStyle name="Normal 41 17 3 3 2 4 2" xfId="42003" xr:uid="{00000000-0005-0000-0000-00001F540000}"/>
    <cellStyle name="Normal 41 17 3 3 2 5" xfId="35993" xr:uid="{00000000-0005-0000-0000-000020540000}"/>
    <cellStyle name="Normal 41 17 3 3 3" xfId="15231" xr:uid="{00000000-0005-0000-0000-000021540000}"/>
    <cellStyle name="Normal 41 17 3 3 3 2" xfId="18316" xr:uid="{00000000-0005-0000-0000-000022540000}"/>
    <cellStyle name="Normal 41 17 3 3 3 2 2" xfId="30282" xr:uid="{00000000-0005-0000-0000-000023540000}"/>
    <cellStyle name="Normal 41 17 3 3 3 2 2 2" xfId="51888" xr:uid="{00000000-0005-0000-0000-000024540000}"/>
    <cellStyle name="Normal 41 17 3 3 3 2 3" xfId="24315" xr:uid="{00000000-0005-0000-0000-000025540000}"/>
    <cellStyle name="Normal 41 17 3 3 3 2 3 2" xfId="45952" xr:uid="{00000000-0005-0000-0000-000026540000}"/>
    <cellStyle name="Normal 41 17 3 3 3 2 4" xfId="39970" xr:uid="{00000000-0005-0000-0000-000027540000}"/>
    <cellStyle name="Normal 41 17 3 3 3 3" xfId="27300" xr:uid="{00000000-0005-0000-0000-000028540000}"/>
    <cellStyle name="Normal 41 17 3 3 3 3 2" xfId="48914" xr:uid="{00000000-0005-0000-0000-000029540000}"/>
    <cellStyle name="Normal 41 17 3 3 3 4" xfId="21333" xr:uid="{00000000-0005-0000-0000-00002A540000}"/>
    <cellStyle name="Normal 41 17 3 3 3 4 2" xfId="42975" xr:uid="{00000000-0005-0000-0000-00002B540000}"/>
    <cellStyle name="Normal 41 17 3 3 3 5" xfId="36967" xr:uid="{00000000-0005-0000-0000-00002C540000}"/>
    <cellStyle name="Normal 41 17 3 3 4" xfId="16365" xr:uid="{00000000-0005-0000-0000-00002D540000}"/>
    <cellStyle name="Normal 41 17 3 3 4 2" xfId="28334" xr:uid="{00000000-0005-0000-0000-00002E540000}"/>
    <cellStyle name="Normal 41 17 3 3 4 2 2" xfId="49940" xr:uid="{00000000-0005-0000-0000-00002F540000}"/>
    <cellStyle name="Normal 41 17 3 3 4 3" xfId="22367" xr:uid="{00000000-0005-0000-0000-000030540000}"/>
    <cellStyle name="Normal 41 17 3 3 4 3 2" xfId="44004" xr:uid="{00000000-0005-0000-0000-000031540000}"/>
    <cellStyle name="Normal 41 17 3 3 4 4" xfId="38019" xr:uid="{00000000-0005-0000-0000-000032540000}"/>
    <cellStyle name="Normal 41 17 3 3 5" xfId="25352" xr:uid="{00000000-0005-0000-0000-000033540000}"/>
    <cellStyle name="Normal 41 17 3 3 5 2" xfId="46969" xr:uid="{00000000-0005-0000-0000-000034540000}"/>
    <cellStyle name="Normal 41 17 3 3 6" xfId="19385" xr:uid="{00000000-0005-0000-0000-000035540000}"/>
    <cellStyle name="Normal 41 17 3 3 6 2" xfId="41027" xr:uid="{00000000-0005-0000-0000-000036540000}"/>
    <cellStyle name="Normal 41 17 3 3 7" xfId="35013" xr:uid="{00000000-0005-0000-0000-000037540000}"/>
    <cellStyle name="Normal 41 17 3 4" xfId="13616" xr:uid="{00000000-0005-0000-0000-000038540000}"/>
    <cellStyle name="Normal 41 17 3 4 2" xfId="16702" xr:uid="{00000000-0005-0000-0000-000039540000}"/>
    <cellStyle name="Normal 41 17 3 4 2 2" xfId="28670" xr:uid="{00000000-0005-0000-0000-00003A540000}"/>
    <cellStyle name="Normal 41 17 3 4 2 2 2" xfId="50276" xr:uid="{00000000-0005-0000-0000-00003B540000}"/>
    <cellStyle name="Normal 41 17 3 4 2 3" xfId="22703" xr:uid="{00000000-0005-0000-0000-00003C540000}"/>
    <cellStyle name="Normal 41 17 3 4 2 3 2" xfId="44340" xr:uid="{00000000-0005-0000-0000-00003D540000}"/>
    <cellStyle name="Normal 41 17 3 4 2 4" xfId="38356" xr:uid="{00000000-0005-0000-0000-00003E540000}"/>
    <cellStyle name="Normal 41 17 3 4 3" xfId="25688" xr:uid="{00000000-0005-0000-0000-00003F540000}"/>
    <cellStyle name="Normal 41 17 3 4 3 2" xfId="47302" xr:uid="{00000000-0005-0000-0000-000040540000}"/>
    <cellStyle name="Normal 41 17 3 4 4" xfId="19721" xr:uid="{00000000-0005-0000-0000-000041540000}"/>
    <cellStyle name="Normal 41 17 3 4 4 2" xfId="41363" xr:uid="{00000000-0005-0000-0000-000042540000}"/>
    <cellStyle name="Normal 41 17 3 4 5" xfId="35352" xr:uid="{00000000-0005-0000-0000-000043540000}"/>
    <cellStyle name="Normal 41 17 3 5" xfId="14590" xr:uid="{00000000-0005-0000-0000-000044540000}"/>
    <cellStyle name="Normal 41 17 3 5 2" xfId="17675" xr:uid="{00000000-0005-0000-0000-000045540000}"/>
    <cellStyle name="Normal 41 17 3 5 2 2" xfId="29642" xr:uid="{00000000-0005-0000-0000-000046540000}"/>
    <cellStyle name="Normal 41 17 3 5 2 2 2" xfId="51248" xr:uid="{00000000-0005-0000-0000-000047540000}"/>
    <cellStyle name="Normal 41 17 3 5 2 3" xfId="23675" xr:uid="{00000000-0005-0000-0000-000048540000}"/>
    <cellStyle name="Normal 41 17 3 5 2 3 2" xfId="45312" xr:uid="{00000000-0005-0000-0000-000049540000}"/>
    <cellStyle name="Normal 41 17 3 5 2 4" xfId="39329" xr:uid="{00000000-0005-0000-0000-00004A540000}"/>
    <cellStyle name="Normal 41 17 3 5 3" xfId="26660" xr:uid="{00000000-0005-0000-0000-00004B540000}"/>
    <cellStyle name="Normal 41 17 3 5 3 2" xfId="48274" xr:uid="{00000000-0005-0000-0000-00004C540000}"/>
    <cellStyle name="Normal 41 17 3 5 4" xfId="20693" xr:uid="{00000000-0005-0000-0000-00004D540000}"/>
    <cellStyle name="Normal 41 17 3 5 4 2" xfId="42335" xr:uid="{00000000-0005-0000-0000-00004E540000}"/>
    <cellStyle name="Normal 41 17 3 5 5" xfId="36326" xr:uid="{00000000-0005-0000-0000-00004F540000}"/>
    <cellStyle name="Normal 41 17 3 6" xfId="15703" xr:uid="{00000000-0005-0000-0000-000050540000}"/>
    <cellStyle name="Normal 41 17 3 6 2" xfId="27674" xr:uid="{00000000-0005-0000-0000-000051540000}"/>
    <cellStyle name="Normal 41 17 3 6 2 2" xfId="49280" xr:uid="{00000000-0005-0000-0000-000052540000}"/>
    <cellStyle name="Normal 41 17 3 6 3" xfId="21707" xr:uid="{00000000-0005-0000-0000-000053540000}"/>
    <cellStyle name="Normal 41 17 3 6 3 2" xfId="43344" xr:uid="{00000000-0005-0000-0000-000054540000}"/>
    <cellStyle name="Normal 41 17 3 6 4" xfId="37357" xr:uid="{00000000-0005-0000-0000-000055540000}"/>
    <cellStyle name="Normal 41 17 3 7" xfId="24689" xr:uid="{00000000-0005-0000-0000-000056540000}"/>
    <cellStyle name="Normal 41 17 3 7 2" xfId="46309" xr:uid="{00000000-0005-0000-0000-000057540000}"/>
    <cellStyle name="Normal 41 17 3 8" xfId="18722" xr:uid="{00000000-0005-0000-0000-000058540000}"/>
    <cellStyle name="Normal 41 17 3 8 2" xfId="40364" xr:uid="{00000000-0005-0000-0000-000059540000}"/>
    <cellStyle name="Normal 41 17 3 9" xfId="31422"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6" xr:uid="{00000000-0005-0000-0000-00005F540000}"/>
    <cellStyle name="Normal 41 17 4 2 2 2 2 2" xfId="50682" xr:uid="{00000000-0005-0000-0000-000060540000}"/>
    <cellStyle name="Normal 41 17 4 2 2 2 3" xfId="23109" xr:uid="{00000000-0005-0000-0000-000061540000}"/>
    <cellStyle name="Normal 41 17 4 2 2 2 3 2" xfId="44746" xr:uid="{00000000-0005-0000-0000-000062540000}"/>
    <cellStyle name="Normal 41 17 4 2 2 2 4" xfId="38762" xr:uid="{00000000-0005-0000-0000-000063540000}"/>
    <cellStyle name="Normal 41 17 4 2 2 3" xfId="26094" xr:uid="{00000000-0005-0000-0000-000064540000}"/>
    <cellStyle name="Normal 41 17 4 2 2 3 2" xfId="47708" xr:uid="{00000000-0005-0000-0000-000065540000}"/>
    <cellStyle name="Normal 41 17 4 2 2 4" xfId="20127" xr:uid="{00000000-0005-0000-0000-000066540000}"/>
    <cellStyle name="Normal 41 17 4 2 2 4 2" xfId="41769" xr:uid="{00000000-0005-0000-0000-000067540000}"/>
    <cellStyle name="Normal 41 17 4 2 2 5" xfId="35759" xr:uid="{00000000-0005-0000-0000-000068540000}"/>
    <cellStyle name="Normal 41 17 4 2 3" xfId="14997" xr:uid="{00000000-0005-0000-0000-000069540000}"/>
    <cellStyle name="Normal 41 17 4 2 3 2" xfId="18082" xr:uid="{00000000-0005-0000-0000-00006A540000}"/>
    <cellStyle name="Normal 41 17 4 2 3 2 2" xfId="30048" xr:uid="{00000000-0005-0000-0000-00006B540000}"/>
    <cellStyle name="Normal 41 17 4 2 3 2 2 2" xfId="51654" xr:uid="{00000000-0005-0000-0000-00006C540000}"/>
    <cellStyle name="Normal 41 17 4 2 3 2 3" xfId="24081" xr:uid="{00000000-0005-0000-0000-00006D540000}"/>
    <cellStyle name="Normal 41 17 4 2 3 2 3 2" xfId="45718" xr:uid="{00000000-0005-0000-0000-00006E540000}"/>
    <cellStyle name="Normal 41 17 4 2 3 2 4" xfId="39736" xr:uid="{00000000-0005-0000-0000-00006F540000}"/>
    <cellStyle name="Normal 41 17 4 2 3 3" xfId="27066" xr:uid="{00000000-0005-0000-0000-000070540000}"/>
    <cellStyle name="Normal 41 17 4 2 3 3 2" xfId="48680" xr:uid="{00000000-0005-0000-0000-000071540000}"/>
    <cellStyle name="Normal 41 17 4 2 3 4" xfId="21099" xr:uid="{00000000-0005-0000-0000-000072540000}"/>
    <cellStyle name="Normal 41 17 4 2 3 4 2" xfId="42741" xr:uid="{00000000-0005-0000-0000-000073540000}"/>
    <cellStyle name="Normal 41 17 4 2 3 5" xfId="36733" xr:uid="{00000000-0005-0000-0000-000074540000}"/>
    <cellStyle name="Normal 41 17 4 2 4" xfId="16131" xr:uid="{00000000-0005-0000-0000-000075540000}"/>
    <cellStyle name="Normal 41 17 4 2 4 2" xfId="28100" xr:uid="{00000000-0005-0000-0000-000076540000}"/>
    <cellStyle name="Normal 41 17 4 2 4 2 2" xfId="49706" xr:uid="{00000000-0005-0000-0000-000077540000}"/>
    <cellStyle name="Normal 41 17 4 2 4 3" xfId="22133" xr:uid="{00000000-0005-0000-0000-000078540000}"/>
    <cellStyle name="Normal 41 17 4 2 4 3 2" xfId="43770" xr:uid="{00000000-0005-0000-0000-000079540000}"/>
    <cellStyle name="Normal 41 17 4 2 4 4" xfId="37785" xr:uid="{00000000-0005-0000-0000-00007A540000}"/>
    <cellStyle name="Normal 41 17 4 2 5" xfId="25118" xr:uid="{00000000-0005-0000-0000-00007B540000}"/>
    <cellStyle name="Normal 41 17 4 2 5 2" xfId="46735" xr:uid="{00000000-0005-0000-0000-00007C540000}"/>
    <cellStyle name="Normal 41 17 4 2 6" xfId="19151" xr:uid="{00000000-0005-0000-0000-00007D540000}"/>
    <cellStyle name="Normal 41 17 4 2 6 2" xfId="40793" xr:uid="{00000000-0005-0000-0000-00007E540000}"/>
    <cellStyle name="Normal 41 17 4 2 7" xfId="34779"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6" xr:uid="{00000000-0005-0000-0000-000083540000}"/>
    <cellStyle name="Normal 41 17 4 3 2 2 2 2" xfId="51002" xr:uid="{00000000-0005-0000-0000-000084540000}"/>
    <cellStyle name="Normal 41 17 4 3 2 2 3" xfId="23429" xr:uid="{00000000-0005-0000-0000-000085540000}"/>
    <cellStyle name="Normal 41 17 4 3 2 2 3 2" xfId="45066" xr:uid="{00000000-0005-0000-0000-000086540000}"/>
    <cellStyle name="Normal 41 17 4 3 2 2 4" xfId="39082" xr:uid="{00000000-0005-0000-0000-000087540000}"/>
    <cellStyle name="Normal 41 17 4 3 2 3" xfId="26414" xr:uid="{00000000-0005-0000-0000-000088540000}"/>
    <cellStyle name="Normal 41 17 4 3 2 3 2" xfId="48028" xr:uid="{00000000-0005-0000-0000-000089540000}"/>
    <cellStyle name="Normal 41 17 4 3 2 4" xfId="20447" xr:uid="{00000000-0005-0000-0000-00008A540000}"/>
    <cellStyle name="Normal 41 17 4 3 2 4 2" xfId="42089" xr:uid="{00000000-0005-0000-0000-00008B540000}"/>
    <cellStyle name="Normal 41 17 4 3 2 5" xfId="36079" xr:uid="{00000000-0005-0000-0000-00008C540000}"/>
    <cellStyle name="Normal 41 17 4 3 3" xfId="15317" xr:uid="{00000000-0005-0000-0000-00008D540000}"/>
    <cellStyle name="Normal 41 17 4 3 3 2" xfId="18402" xr:uid="{00000000-0005-0000-0000-00008E540000}"/>
    <cellStyle name="Normal 41 17 4 3 3 2 2" xfId="30368" xr:uid="{00000000-0005-0000-0000-00008F540000}"/>
    <cellStyle name="Normal 41 17 4 3 3 2 2 2" xfId="51974" xr:uid="{00000000-0005-0000-0000-000090540000}"/>
    <cellStyle name="Normal 41 17 4 3 3 2 3" xfId="24401" xr:uid="{00000000-0005-0000-0000-000091540000}"/>
    <cellStyle name="Normal 41 17 4 3 3 2 3 2" xfId="46038" xr:uid="{00000000-0005-0000-0000-000092540000}"/>
    <cellStyle name="Normal 41 17 4 3 3 2 4" xfId="40056" xr:uid="{00000000-0005-0000-0000-000093540000}"/>
    <cellStyle name="Normal 41 17 4 3 3 3" xfId="27386" xr:uid="{00000000-0005-0000-0000-000094540000}"/>
    <cellStyle name="Normal 41 17 4 3 3 3 2" xfId="49000" xr:uid="{00000000-0005-0000-0000-000095540000}"/>
    <cellStyle name="Normal 41 17 4 3 3 4" xfId="21419" xr:uid="{00000000-0005-0000-0000-000096540000}"/>
    <cellStyle name="Normal 41 17 4 3 3 4 2" xfId="43061" xr:uid="{00000000-0005-0000-0000-000097540000}"/>
    <cellStyle name="Normal 41 17 4 3 3 5" xfId="37053" xr:uid="{00000000-0005-0000-0000-000098540000}"/>
    <cellStyle name="Normal 41 17 4 3 4" xfId="16451" xr:uid="{00000000-0005-0000-0000-000099540000}"/>
    <cellStyle name="Normal 41 17 4 3 4 2" xfId="28420" xr:uid="{00000000-0005-0000-0000-00009A540000}"/>
    <cellStyle name="Normal 41 17 4 3 4 2 2" xfId="50026" xr:uid="{00000000-0005-0000-0000-00009B540000}"/>
    <cellStyle name="Normal 41 17 4 3 4 3" xfId="22453" xr:uid="{00000000-0005-0000-0000-00009C540000}"/>
    <cellStyle name="Normal 41 17 4 3 4 3 2" xfId="44090" xr:uid="{00000000-0005-0000-0000-00009D540000}"/>
    <cellStyle name="Normal 41 17 4 3 4 4" xfId="38105" xr:uid="{00000000-0005-0000-0000-00009E540000}"/>
    <cellStyle name="Normal 41 17 4 3 5" xfId="25438" xr:uid="{00000000-0005-0000-0000-00009F540000}"/>
    <cellStyle name="Normal 41 17 4 3 5 2" xfId="47055" xr:uid="{00000000-0005-0000-0000-0000A0540000}"/>
    <cellStyle name="Normal 41 17 4 3 6" xfId="19471" xr:uid="{00000000-0005-0000-0000-0000A1540000}"/>
    <cellStyle name="Normal 41 17 4 3 6 2" xfId="41113" xr:uid="{00000000-0005-0000-0000-0000A2540000}"/>
    <cellStyle name="Normal 41 17 4 3 7" xfId="35099" xr:uid="{00000000-0005-0000-0000-0000A3540000}"/>
    <cellStyle name="Normal 41 17 4 4" xfId="13702" xr:uid="{00000000-0005-0000-0000-0000A4540000}"/>
    <cellStyle name="Normal 41 17 4 4 2" xfId="16788" xr:uid="{00000000-0005-0000-0000-0000A5540000}"/>
    <cellStyle name="Normal 41 17 4 4 2 2" xfId="28756" xr:uid="{00000000-0005-0000-0000-0000A6540000}"/>
    <cellStyle name="Normal 41 17 4 4 2 2 2" xfId="50362" xr:uid="{00000000-0005-0000-0000-0000A7540000}"/>
    <cellStyle name="Normal 41 17 4 4 2 3" xfId="22789" xr:uid="{00000000-0005-0000-0000-0000A8540000}"/>
    <cellStyle name="Normal 41 17 4 4 2 3 2" xfId="44426" xr:uid="{00000000-0005-0000-0000-0000A9540000}"/>
    <cellStyle name="Normal 41 17 4 4 2 4" xfId="38442" xr:uid="{00000000-0005-0000-0000-0000AA540000}"/>
    <cellStyle name="Normal 41 17 4 4 3" xfId="25774" xr:uid="{00000000-0005-0000-0000-0000AB540000}"/>
    <cellStyle name="Normal 41 17 4 4 3 2" xfId="47388" xr:uid="{00000000-0005-0000-0000-0000AC540000}"/>
    <cellStyle name="Normal 41 17 4 4 4" xfId="19807" xr:uid="{00000000-0005-0000-0000-0000AD540000}"/>
    <cellStyle name="Normal 41 17 4 4 4 2" xfId="41449" xr:uid="{00000000-0005-0000-0000-0000AE540000}"/>
    <cellStyle name="Normal 41 17 4 4 5" xfId="35438" xr:uid="{00000000-0005-0000-0000-0000AF540000}"/>
    <cellStyle name="Normal 41 17 4 5" xfId="14676" xr:uid="{00000000-0005-0000-0000-0000B0540000}"/>
    <cellStyle name="Normal 41 17 4 5 2" xfId="17761" xr:uid="{00000000-0005-0000-0000-0000B1540000}"/>
    <cellStyle name="Normal 41 17 4 5 2 2" xfId="29728" xr:uid="{00000000-0005-0000-0000-0000B2540000}"/>
    <cellStyle name="Normal 41 17 4 5 2 2 2" xfId="51334" xr:uid="{00000000-0005-0000-0000-0000B3540000}"/>
    <cellStyle name="Normal 41 17 4 5 2 3" xfId="23761" xr:uid="{00000000-0005-0000-0000-0000B4540000}"/>
    <cellStyle name="Normal 41 17 4 5 2 3 2" xfId="45398" xr:uid="{00000000-0005-0000-0000-0000B5540000}"/>
    <cellStyle name="Normal 41 17 4 5 2 4" xfId="39415" xr:uid="{00000000-0005-0000-0000-0000B6540000}"/>
    <cellStyle name="Normal 41 17 4 5 3" xfId="26746" xr:uid="{00000000-0005-0000-0000-0000B7540000}"/>
    <cellStyle name="Normal 41 17 4 5 3 2" xfId="48360" xr:uid="{00000000-0005-0000-0000-0000B8540000}"/>
    <cellStyle name="Normal 41 17 4 5 4" xfId="20779" xr:uid="{00000000-0005-0000-0000-0000B9540000}"/>
    <cellStyle name="Normal 41 17 4 5 4 2" xfId="42421" xr:uid="{00000000-0005-0000-0000-0000BA540000}"/>
    <cellStyle name="Normal 41 17 4 5 5" xfId="36412" xr:uid="{00000000-0005-0000-0000-0000BB540000}"/>
    <cellStyle name="Normal 41 17 4 6" xfId="15789" xr:uid="{00000000-0005-0000-0000-0000BC540000}"/>
    <cellStyle name="Normal 41 17 4 6 2" xfId="27760" xr:uid="{00000000-0005-0000-0000-0000BD540000}"/>
    <cellStyle name="Normal 41 17 4 6 2 2" xfId="49366" xr:uid="{00000000-0005-0000-0000-0000BE540000}"/>
    <cellStyle name="Normal 41 17 4 6 3" xfId="21793" xr:uid="{00000000-0005-0000-0000-0000BF540000}"/>
    <cellStyle name="Normal 41 17 4 6 3 2" xfId="43430" xr:uid="{00000000-0005-0000-0000-0000C0540000}"/>
    <cellStyle name="Normal 41 17 4 6 4" xfId="37443" xr:uid="{00000000-0005-0000-0000-0000C1540000}"/>
    <cellStyle name="Normal 41 17 4 7" xfId="24775" xr:uid="{00000000-0005-0000-0000-0000C2540000}"/>
    <cellStyle name="Normal 41 17 4 7 2" xfId="46395" xr:uid="{00000000-0005-0000-0000-0000C3540000}"/>
    <cellStyle name="Normal 41 17 4 8" xfId="18808" xr:uid="{00000000-0005-0000-0000-0000C4540000}"/>
    <cellStyle name="Normal 41 17 4 8 2" xfId="40450" xr:uid="{00000000-0005-0000-0000-0000C5540000}"/>
    <cellStyle name="Normal 41 17 4 9" xfId="31690"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0" xr:uid="{00000000-0005-0000-0000-0000CB540000}"/>
    <cellStyle name="Normal 41 17 5 2 2 2 2 2" xfId="50766" xr:uid="{00000000-0005-0000-0000-0000CC540000}"/>
    <cellStyle name="Normal 41 17 5 2 2 2 3" xfId="23193" xr:uid="{00000000-0005-0000-0000-0000CD540000}"/>
    <cellStyle name="Normal 41 17 5 2 2 2 3 2" xfId="44830" xr:uid="{00000000-0005-0000-0000-0000CE540000}"/>
    <cellStyle name="Normal 41 17 5 2 2 2 4" xfId="38846" xr:uid="{00000000-0005-0000-0000-0000CF540000}"/>
    <cellStyle name="Normal 41 17 5 2 2 3" xfId="26178" xr:uid="{00000000-0005-0000-0000-0000D0540000}"/>
    <cellStyle name="Normal 41 17 5 2 2 3 2" xfId="47792" xr:uid="{00000000-0005-0000-0000-0000D1540000}"/>
    <cellStyle name="Normal 41 17 5 2 2 4" xfId="20211" xr:uid="{00000000-0005-0000-0000-0000D2540000}"/>
    <cellStyle name="Normal 41 17 5 2 2 4 2" xfId="41853" xr:uid="{00000000-0005-0000-0000-0000D3540000}"/>
    <cellStyle name="Normal 41 17 5 2 2 5" xfId="35843" xr:uid="{00000000-0005-0000-0000-0000D4540000}"/>
    <cellStyle name="Normal 41 17 5 2 3" xfId="15081" xr:uid="{00000000-0005-0000-0000-0000D5540000}"/>
    <cellStyle name="Normal 41 17 5 2 3 2" xfId="18166" xr:uid="{00000000-0005-0000-0000-0000D6540000}"/>
    <cellStyle name="Normal 41 17 5 2 3 2 2" xfId="30132" xr:uid="{00000000-0005-0000-0000-0000D7540000}"/>
    <cellStyle name="Normal 41 17 5 2 3 2 2 2" xfId="51738" xr:uid="{00000000-0005-0000-0000-0000D8540000}"/>
    <cellStyle name="Normal 41 17 5 2 3 2 3" xfId="24165" xr:uid="{00000000-0005-0000-0000-0000D9540000}"/>
    <cellStyle name="Normal 41 17 5 2 3 2 3 2" xfId="45802" xr:uid="{00000000-0005-0000-0000-0000DA540000}"/>
    <cellStyle name="Normal 41 17 5 2 3 2 4" xfId="39820" xr:uid="{00000000-0005-0000-0000-0000DB540000}"/>
    <cellStyle name="Normal 41 17 5 2 3 3" xfId="27150" xr:uid="{00000000-0005-0000-0000-0000DC540000}"/>
    <cellStyle name="Normal 41 17 5 2 3 3 2" xfId="48764" xr:uid="{00000000-0005-0000-0000-0000DD540000}"/>
    <cellStyle name="Normal 41 17 5 2 3 4" xfId="21183" xr:uid="{00000000-0005-0000-0000-0000DE540000}"/>
    <cellStyle name="Normal 41 17 5 2 3 4 2" xfId="42825" xr:uid="{00000000-0005-0000-0000-0000DF540000}"/>
    <cellStyle name="Normal 41 17 5 2 3 5" xfId="36817" xr:uid="{00000000-0005-0000-0000-0000E0540000}"/>
    <cellStyle name="Normal 41 17 5 2 4" xfId="16215" xr:uid="{00000000-0005-0000-0000-0000E1540000}"/>
    <cellStyle name="Normal 41 17 5 2 4 2" xfId="28184" xr:uid="{00000000-0005-0000-0000-0000E2540000}"/>
    <cellStyle name="Normal 41 17 5 2 4 2 2" xfId="49790" xr:uid="{00000000-0005-0000-0000-0000E3540000}"/>
    <cellStyle name="Normal 41 17 5 2 4 3" xfId="22217" xr:uid="{00000000-0005-0000-0000-0000E4540000}"/>
    <cellStyle name="Normal 41 17 5 2 4 3 2" xfId="43854" xr:uid="{00000000-0005-0000-0000-0000E5540000}"/>
    <cellStyle name="Normal 41 17 5 2 4 4" xfId="37869" xr:uid="{00000000-0005-0000-0000-0000E6540000}"/>
    <cellStyle name="Normal 41 17 5 2 5" xfId="25202" xr:uid="{00000000-0005-0000-0000-0000E7540000}"/>
    <cellStyle name="Normal 41 17 5 2 5 2" xfId="46819" xr:uid="{00000000-0005-0000-0000-0000E8540000}"/>
    <cellStyle name="Normal 41 17 5 2 6" xfId="19235" xr:uid="{00000000-0005-0000-0000-0000E9540000}"/>
    <cellStyle name="Normal 41 17 5 2 6 2" xfId="40877" xr:uid="{00000000-0005-0000-0000-0000EA540000}"/>
    <cellStyle name="Normal 41 17 5 2 7" xfId="34863"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0" xr:uid="{00000000-0005-0000-0000-0000EF540000}"/>
    <cellStyle name="Normal 41 17 5 3 2 2 2 2" xfId="51086" xr:uid="{00000000-0005-0000-0000-0000F0540000}"/>
    <cellStyle name="Normal 41 17 5 3 2 2 3" xfId="23513" xr:uid="{00000000-0005-0000-0000-0000F1540000}"/>
    <cellStyle name="Normal 41 17 5 3 2 2 3 2" xfId="45150" xr:uid="{00000000-0005-0000-0000-0000F2540000}"/>
    <cellStyle name="Normal 41 17 5 3 2 2 4" xfId="39166" xr:uid="{00000000-0005-0000-0000-0000F3540000}"/>
    <cellStyle name="Normal 41 17 5 3 2 3" xfId="26498" xr:uid="{00000000-0005-0000-0000-0000F4540000}"/>
    <cellStyle name="Normal 41 17 5 3 2 3 2" xfId="48112" xr:uid="{00000000-0005-0000-0000-0000F5540000}"/>
    <cellStyle name="Normal 41 17 5 3 2 4" xfId="20531" xr:uid="{00000000-0005-0000-0000-0000F6540000}"/>
    <cellStyle name="Normal 41 17 5 3 2 4 2" xfId="42173" xr:uid="{00000000-0005-0000-0000-0000F7540000}"/>
    <cellStyle name="Normal 41 17 5 3 2 5" xfId="36163" xr:uid="{00000000-0005-0000-0000-0000F8540000}"/>
    <cellStyle name="Normal 41 17 5 3 3" xfId="15401" xr:uid="{00000000-0005-0000-0000-0000F9540000}"/>
    <cellStyle name="Normal 41 17 5 3 3 2" xfId="18486" xr:uid="{00000000-0005-0000-0000-0000FA540000}"/>
    <cellStyle name="Normal 41 17 5 3 3 2 2" xfId="30452" xr:uid="{00000000-0005-0000-0000-0000FB540000}"/>
    <cellStyle name="Normal 41 17 5 3 3 2 2 2" xfId="52058" xr:uid="{00000000-0005-0000-0000-0000FC540000}"/>
    <cellStyle name="Normal 41 17 5 3 3 2 3" xfId="24485" xr:uid="{00000000-0005-0000-0000-0000FD540000}"/>
    <cellStyle name="Normal 41 17 5 3 3 2 3 2" xfId="46122" xr:uid="{00000000-0005-0000-0000-0000FE540000}"/>
    <cellStyle name="Normal 41 17 5 3 3 2 4" xfId="40140" xr:uid="{00000000-0005-0000-0000-0000FF540000}"/>
    <cellStyle name="Normal 41 17 5 3 3 3" xfId="27470" xr:uid="{00000000-0005-0000-0000-000000550000}"/>
    <cellStyle name="Normal 41 17 5 3 3 3 2" xfId="49084" xr:uid="{00000000-0005-0000-0000-000001550000}"/>
    <cellStyle name="Normal 41 17 5 3 3 4" xfId="21503" xr:uid="{00000000-0005-0000-0000-000002550000}"/>
    <cellStyle name="Normal 41 17 5 3 3 4 2" xfId="43145" xr:uid="{00000000-0005-0000-0000-000003550000}"/>
    <cellStyle name="Normal 41 17 5 3 3 5" xfId="37137" xr:uid="{00000000-0005-0000-0000-000004550000}"/>
    <cellStyle name="Normal 41 17 5 3 4" xfId="16535" xr:uid="{00000000-0005-0000-0000-000005550000}"/>
    <cellStyle name="Normal 41 17 5 3 4 2" xfId="28504" xr:uid="{00000000-0005-0000-0000-000006550000}"/>
    <cellStyle name="Normal 41 17 5 3 4 2 2" xfId="50110" xr:uid="{00000000-0005-0000-0000-000007550000}"/>
    <cellStyle name="Normal 41 17 5 3 4 3" xfId="22537" xr:uid="{00000000-0005-0000-0000-000008550000}"/>
    <cellStyle name="Normal 41 17 5 3 4 3 2" xfId="44174" xr:uid="{00000000-0005-0000-0000-000009550000}"/>
    <cellStyle name="Normal 41 17 5 3 4 4" xfId="38189" xr:uid="{00000000-0005-0000-0000-00000A550000}"/>
    <cellStyle name="Normal 41 17 5 3 5" xfId="25522" xr:uid="{00000000-0005-0000-0000-00000B550000}"/>
    <cellStyle name="Normal 41 17 5 3 5 2" xfId="47139" xr:uid="{00000000-0005-0000-0000-00000C550000}"/>
    <cellStyle name="Normal 41 17 5 3 6" xfId="19555" xr:uid="{00000000-0005-0000-0000-00000D550000}"/>
    <cellStyle name="Normal 41 17 5 3 6 2" xfId="41197" xr:uid="{00000000-0005-0000-0000-00000E550000}"/>
    <cellStyle name="Normal 41 17 5 3 7" xfId="35183" xr:uid="{00000000-0005-0000-0000-00000F550000}"/>
    <cellStyle name="Normal 41 17 5 4" xfId="13786" xr:uid="{00000000-0005-0000-0000-000010550000}"/>
    <cellStyle name="Normal 41 17 5 4 2" xfId="16872" xr:uid="{00000000-0005-0000-0000-000011550000}"/>
    <cellStyle name="Normal 41 17 5 4 2 2" xfId="28840" xr:uid="{00000000-0005-0000-0000-000012550000}"/>
    <cellStyle name="Normal 41 17 5 4 2 2 2" xfId="50446" xr:uid="{00000000-0005-0000-0000-000013550000}"/>
    <cellStyle name="Normal 41 17 5 4 2 3" xfId="22873" xr:uid="{00000000-0005-0000-0000-000014550000}"/>
    <cellStyle name="Normal 41 17 5 4 2 3 2" xfId="44510" xr:uid="{00000000-0005-0000-0000-000015550000}"/>
    <cellStyle name="Normal 41 17 5 4 2 4" xfId="38526" xr:uid="{00000000-0005-0000-0000-000016550000}"/>
    <cellStyle name="Normal 41 17 5 4 3" xfId="25858" xr:uid="{00000000-0005-0000-0000-000017550000}"/>
    <cellStyle name="Normal 41 17 5 4 3 2" xfId="47472" xr:uid="{00000000-0005-0000-0000-000018550000}"/>
    <cellStyle name="Normal 41 17 5 4 4" xfId="19891" xr:uid="{00000000-0005-0000-0000-000019550000}"/>
    <cellStyle name="Normal 41 17 5 4 4 2" xfId="41533" xr:uid="{00000000-0005-0000-0000-00001A550000}"/>
    <cellStyle name="Normal 41 17 5 4 5" xfId="35522" xr:uid="{00000000-0005-0000-0000-00001B550000}"/>
    <cellStyle name="Normal 41 17 5 5" xfId="14760" xr:uid="{00000000-0005-0000-0000-00001C550000}"/>
    <cellStyle name="Normal 41 17 5 5 2" xfId="17845" xr:uid="{00000000-0005-0000-0000-00001D550000}"/>
    <cellStyle name="Normal 41 17 5 5 2 2" xfId="29812" xr:uid="{00000000-0005-0000-0000-00001E550000}"/>
    <cellStyle name="Normal 41 17 5 5 2 2 2" xfId="51418" xr:uid="{00000000-0005-0000-0000-00001F550000}"/>
    <cellStyle name="Normal 41 17 5 5 2 3" xfId="23845" xr:uid="{00000000-0005-0000-0000-000020550000}"/>
    <cellStyle name="Normal 41 17 5 5 2 3 2" xfId="45482" xr:uid="{00000000-0005-0000-0000-000021550000}"/>
    <cellStyle name="Normal 41 17 5 5 2 4" xfId="39499" xr:uid="{00000000-0005-0000-0000-000022550000}"/>
    <cellStyle name="Normal 41 17 5 5 3" xfId="26830" xr:uid="{00000000-0005-0000-0000-000023550000}"/>
    <cellStyle name="Normal 41 17 5 5 3 2" xfId="48444" xr:uid="{00000000-0005-0000-0000-000024550000}"/>
    <cellStyle name="Normal 41 17 5 5 4" xfId="20863" xr:uid="{00000000-0005-0000-0000-000025550000}"/>
    <cellStyle name="Normal 41 17 5 5 4 2" xfId="42505" xr:uid="{00000000-0005-0000-0000-000026550000}"/>
    <cellStyle name="Normal 41 17 5 5 5" xfId="36496" xr:uid="{00000000-0005-0000-0000-000027550000}"/>
    <cellStyle name="Normal 41 17 5 6" xfId="15873" xr:uid="{00000000-0005-0000-0000-000028550000}"/>
    <cellStyle name="Normal 41 17 5 6 2" xfId="27844" xr:uid="{00000000-0005-0000-0000-000029550000}"/>
    <cellStyle name="Normal 41 17 5 6 2 2" xfId="49450" xr:uid="{00000000-0005-0000-0000-00002A550000}"/>
    <cellStyle name="Normal 41 17 5 6 3" xfId="21877" xr:uid="{00000000-0005-0000-0000-00002B550000}"/>
    <cellStyle name="Normal 41 17 5 6 3 2" xfId="43514" xr:uid="{00000000-0005-0000-0000-00002C550000}"/>
    <cellStyle name="Normal 41 17 5 6 4" xfId="37527" xr:uid="{00000000-0005-0000-0000-00002D550000}"/>
    <cellStyle name="Normal 41 17 5 7" xfId="24859" xr:uid="{00000000-0005-0000-0000-00002E550000}"/>
    <cellStyle name="Normal 41 17 5 7 2" xfId="46479" xr:uid="{00000000-0005-0000-0000-00002F550000}"/>
    <cellStyle name="Normal 41 17 5 8" xfId="18892" xr:uid="{00000000-0005-0000-0000-000030550000}"/>
    <cellStyle name="Normal 41 17 5 8 2" xfId="40534" xr:uid="{00000000-0005-0000-0000-000031550000}"/>
    <cellStyle name="Normal 41 17 5 9" xfId="31862"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5" xr:uid="{00000000-0005-0000-0000-000037550000}"/>
    <cellStyle name="Normal 41 17 6 2 2 2 2 2" xfId="50751" xr:uid="{00000000-0005-0000-0000-000038550000}"/>
    <cellStyle name="Normal 41 17 6 2 2 2 3" xfId="23178" xr:uid="{00000000-0005-0000-0000-000039550000}"/>
    <cellStyle name="Normal 41 17 6 2 2 2 3 2" xfId="44815" xr:uid="{00000000-0005-0000-0000-00003A550000}"/>
    <cellStyle name="Normal 41 17 6 2 2 2 4" xfId="38831" xr:uid="{00000000-0005-0000-0000-00003B550000}"/>
    <cellStyle name="Normal 41 17 6 2 2 3" xfId="26163" xr:uid="{00000000-0005-0000-0000-00003C550000}"/>
    <cellStyle name="Normal 41 17 6 2 2 3 2" xfId="47777" xr:uid="{00000000-0005-0000-0000-00003D550000}"/>
    <cellStyle name="Normal 41 17 6 2 2 4" xfId="20196" xr:uid="{00000000-0005-0000-0000-00003E550000}"/>
    <cellStyle name="Normal 41 17 6 2 2 4 2" xfId="41838" xr:uid="{00000000-0005-0000-0000-00003F550000}"/>
    <cellStyle name="Normal 41 17 6 2 2 5" xfId="35828" xr:uid="{00000000-0005-0000-0000-000040550000}"/>
    <cellStyle name="Normal 41 17 6 2 3" xfId="15066" xr:uid="{00000000-0005-0000-0000-000041550000}"/>
    <cellStyle name="Normal 41 17 6 2 3 2" xfId="18151" xr:uid="{00000000-0005-0000-0000-000042550000}"/>
    <cellStyle name="Normal 41 17 6 2 3 2 2" xfId="30117" xr:uid="{00000000-0005-0000-0000-000043550000}"/>
    <cellStyle name="Normal 41 17 6 2 3 2 2 2" xfId="51723" xr:uid="{00000000-0005-0000-0000-000044550000}"/>
    <cellStyle name="Normal 41 17 6 2 3 2 3" xfId="24150" xr:uid="{00000000-0005-0000-0000-000045550000}"/>
    <cellStyle name="Normal 41 17 6 2 3 2 3 2" xfId="45787" xr:uid="{00000000-0005-0000-0000-000046550000}"/>
    <cellStyle name="Normal 41 17 6 2 3 2 4" xfId="39805" xr:uid="{00000000-0005-0000-0000-000047550000}"/>
    <cellStyle name="Normal 41 17 6 2 3 3" xfId="27135" xr:uid="{00000000-0005-0000-0000-000048550000}"/>
    <cellStyle name="Normal 41 17 6 2 3 3 2" xfId="48749" xr:uid="{00000000-0005-0000-0000-000049550000}"/>
    <cellStyle name="Normal 41 17 6 2 3 4" xfId="21168" xr:uid="{00000000-0005-0000-0000-00004A550000}"/>
    <cellStyle name="Normal 41 17 6 2 3 4 2" xfId="42810" xr:uid="{00000000-0005-0000-0000-00004B550000}"/>
    <cellStyle name="Normal 41 17 6 2 3 5" xfId="36802" xr:uid="{00000000-0005-0000-0000-00004C550000}"/>
    <cellStyle name="Normal 41 17 6 2 4" xfId="16200" xr:uid="{00000000-0005-0000-0000-00004D550000}"/>
    <cellStyle name="Normal 41 17 6 2 4 2" xfId="28169" xr:uid="{00000000-0005-0000-0000-00004E550000}"/>
    <cellStyle name="Normal 41 17 6 2 4 2 2" xfId="49775" xr:uid="{00000000-0005-0000-0000-00004F550000}"/>
    <cellStyle name="Normal 41 17 6 2 4 3" xfId="22202" xr:uid="{00000000-0005-0000-0000-000050550000}"/>
    <cellStyle name="Normal 41 17 6 2 4 3 2" xfId="43839" xr:uid="{00000000-0005-0000-0000-000051550000}"/>
    <cellStyle name="Normal 41 17 6 2 4 4" xfId="37854" xr:uid="{00000000-0005-0000-0000-000052550000}"/>
    <cellStyle name="Normal 41 17 6 2 5" xfId="25187" xr:uid="{00000000-0005-0000-0000-000053550000}"/>
    <cellStyle name="Normal 41 17 6 2 5 2" xfId="46804" xr:uid="{00000000-0005-0000-0000-000054550000}"/>
    <cellStyle name="Normal 41 17 6 2 6" xfId="19220" xr:uid="{00000000-0005-0000-0000-000055550000}"/>
    <cellStyle name="Normal 41 17 6 2 6 2" xfId="40862" xr:uid="{00000000-0005-0000-0000-000056550000}"/>
    <cellStyle name="Normal 41 17 6 2 7" xfId="34848"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5" xr:uid="{00000000-0005-0000-0000-00005B550000}"/>
    <cellStyle name="Normal 41 17 6 3 2 2 2 2" xfId="51071" xr:uid="{00000000-0005-0000-0000-00005C550000}"/>
    <cellStyle name="Normal 41 17 6 3 2 2 3" xfId="23498" xr:uid="{00000000-0005-0000-0000-00005D550000}"/>
    <cellStyle name="Normal 41 17 6 3 2 2 3 2" xfId="45135" xr:uid="{00000000-0005-0000-0000-00005E550000}"/>
    <cellStyle name="Normal 41 17 6 3 2 2 4" xfId="39151" xr:uid="{00000000-0005-0000-0000-00005F550000}"/>
    <cellStyle name="Normal 41 17 6 3 2 3" xfId="26483" xr:uid="{00000000-0005-0000-0000-000060550000}"/>
    <cellStyle name="Normal 41 17 6 3 2 3 2" xfId="48097" xr:uid="{00000000-0005-0000-0000-000061550000}"/>
    <cellStyle name="Normal 41 17 6 3 2 4" xfId="20516" xr:uid="{00000000-0005-0000-0000-000062550000}"/>
    <cellStyle name="Normal 41 17 6 3 2 4 2" xfId="42158" xr:uid="{00000000-0005-0000-0000-000063550000}"/>
    <cellStyle name="Normal 41 17 6 3 2 5" xfId="36148" xr:uid="{00000000-0005-0000-0000-000064550000}"/>
    <cellStyle name="Normal 41 17 6 3 3" xfId="15386" xr:uid="{00000000-0005-0000-0000-000065550000}"/>
    <cellStyle name="Normal 41 17 6 3 3 2" xfId="18471" xr:uid="{00000000-0005-0000-0000-000066550000}"/>
    <cellStyle name="Normal 41 17 6 3 3 2 2" xfId="30437" xr:uid="{00000000-0005-0000-0000-000067550000}"/>
    <cellStyle name="Normal 41 17 6 3 3 2 2 2" xfId="52043" xr:uid="{00000000-0005-0000-0000-000068550000}"/>
    <cellStyle name="Normal 41 17 6 3 3 2 3" xfId="24470" xr:uid="{00000000-0005-0000-0000-000069550000}"/>
    <cellStyle name="Normal 41 17 6 3 3 2 3 2" xfId="46107" xr:uid="{00000000-0005-0000-0000-00006A550000}"/>
    <cellStyle name="Normal 41 17 6 3 3 2 4" xfId="40125" xr:uid="{00000000-0005-0000-0000-00006B550000}"/>
    <cellStyle name="Normal 41 17 6 3 3 3" xfId="27455" xr:uid="{00000000-0005-0000-0000-00006C550000}"/>
    <cellStyle name="Normal 41 17 6 3 3 3 2" xfId="49069" xr:uid="{00000000-0005-0000-0000-00006D550000}"/>
    <cellStyle name="Normal 41 17 6 3 3 4" xfId="21488" xr:uid="{00000000-0005-0000-0000-00006E550000}"/>
    <cellStyle name="Normal 41 17 6 3 3 4 2" xfId="43130" xr:uid="{00000000-0005-0000-0000-00006F550000}"/>
    <cellStyle name="Normal 41 17 6 3 3 5" xfId="37122" xr:uid="{00000000-0005-0000-0000-000070550000}"/>
    <cellStyle name="Normal 41 17 6 3 4" xfId="16520" xr:uid="{00000000-0005-0000-0000-000071550000}"/>
    <cellStyle name="Normal 41 17 6 3 4 2" xfId="28489" xr:uid="{00000000-0005-0000-0000-000072550000}"/>
    <cellStyle name="Normal 41 17 6 3 4 2 2" xfId="50095" xr:uid="{00000000-0005-0000-0000-000073550000}"/>
    <cellStyle name="Normal 41 17 6 3 4 3" xfId="22522" xr:uid="{00000000-0005-0000-0000-000074550000}"/>
    <cellStyle name="Normal 41 17 6 3 4 3 2" xfId="44159" xr:uid="{00000000-0005-0000-0000-000075550000}"/>
    <cellStyle name="Normal 41 17 6 3 4 4" xfId="38174" xr:uid="{00000000-0005-0000-0000-000076550000}"/>
    <cellStyle name="Normal 41 17 6 3 5" xfId="25507" xr:uid="{00000000-0005-0000-0000-000077550000}"/>
    <cellStyle name="Normal 41 17 6 3 5 2" xfId="47124" xr:uid="{00000000-0005-0000-0000-000078550000}"/>
    <cellStyle name="Normal 41 17 6 3 6" xfId="19540" xr:uid="{00000000-0005-0000-0000-000079550000}"/>
    <cellStyle name="Normal 41 17 6 3 6 2" xfId="41182" xr:uid="{00000000-0005-0000-0000-00007A550000}"/>
    <cellStyle name="Normal 41 17 6 3 7" xfId="35168" xr:uid="{00000000-0005-0000-0000-00007B550000}"/>
    <cellStyle name="Normal 41 17 6 4" xfId="13771" xr:uid="{00000000-0005-0000-0000-00007C550000}"/>
    <cellStyle name="Normal 41 17 6 4 2" xfId="16857" xr:uid="{00000000-0005-0000-0000-00007D550000}"/>
    <cellStyle name="Normal 41 17 6 4 2 2" xfId="28825" xr:uid="{00000000-0005-0000-0000-00007E550000}"/>
    <cellStyle name="Normal 41 17 6 4 2 2 2" xfId="50431" xr:uid="{00000000-0005-0000-0000-00007F550000}"/>
    <cellStyle name="Normal 41 17 6 4 2 3" xfId="22858" xr:uid="{00000000-0005-0000-0000-000080550000}"/>
    <cellStyle name="Normal 41 17 6 4 2 3 2" xfId="44495" xr:uid="{00000000-0005-0000-0000-000081550000}"/>
    <cellStyle name="Normal 41 17 6 4 2 4" xfId="38511" xr:uid="{00000000-0005-0000-0000-000082550000}"/>
    <cellStyle name="Normal 41 17 6 4 3" xfId="25843" xr:uid="{00000000-0005-0000-0000-000083550000}"/>
    <cellStyle name="Normal 41 17 6 4 3 2" xfId="47457" xr:uid="{00000000-0005-0000-0000-000084550000}"/>
    <cellStyle name="Normal 41 17 6 4 4" xfId="19876" xr:uid="{00000000-0005-0000-0000-000085550000}"/>
    <cellStyle name="Normal 41 17 6 4 4 2" xfId="41518" xr:uid="{00000000-0005-0000-0000-000086550000}"/>
    <cellStyle name="Normal 41 17 6 4 5" xfId="35507" xr:uid="{00000000-0005-0000-0000-000087550000}"/>
    <cellStyle name="Normal 41 17 6 5" xfId="14745" xr:uid="{00000000-0005-0000-0000-000088550000}"/>
    <cellStyle name="Normal 41 17 6 5 2" xfId="17830" xr:uid="{00000000-0005-0000-0000-000089550000}"/>
    <cellStyle name="Normal 41 17 6 5 2 2" xfId="29797" xr:uid="{00000000-0005-0000-0000-00008A550000}"/>
    <cellStyle name="Normal 41 17 6 5 2 2 2" xfId="51403" xr:uid="{00000000-0005-0000-0000-00008B550000}"/>
    <cellStyle name="Normal 41 17 6 5 2 3" xfId="23830" xr:uid="{00000000-0005-0000-0000-00008C550000}"/>
    <cellStyle name="Normal 41 17 6 5 2 3 2" xfId="45467" xr:uid="{00000000-0005-0000-0000-00008D550000}"/>
    <cellStyle name="Normal 41 17 6 5 2 4" xfId="39484" xr:uid="{00000000-0005-0000-0000-00008E550000}"/>
    <cellStyle name="Normal 41 17 6 5 3" xfId="26815" xr:uid="{00000000-0005-0000-0000-00008F550000}"/>
    <cellStyle name="Normal 41 17 6 5 3 2" xfId="48429" xr:uid="{00000000-0005-0000-0000-000090550000}"/>
    <cellStyle name="Normal 41 17 6 5 4" xfId="20848" xr:uid="{00000000-0005-0000-0000-000091550000}"/>
    <cellStyle name="Normal 41 17 6 5 4 2" xfId="42490" xr:uid="{00000000-0005-0000-0000-000092550000}"/>
    <cellStyle name="Normal 41 17 6 5 5" xfId="36481" xr:uid="{00000000-0005-0000-0000-000093550000}"/>
    <cellStyle name="Normal 41 17 6 6" xfId="15858" xr:uid="{00000000-0005-0000-0000-000094550000}"/>
    <cellStyle name="Normal 41 17 6 6 2" xfId="27829" xr:uid="{00000000-0005-0000-0000-000095550000}"/>
    <cellStyle name="Normal 41 17 6 6 2 2" xfId="49435" xr:uid="{00000000-0005-0000-0000-000096550000}"/>
    <cellStyle name="Normal 41 17 6 6 3" xfId="21862" xr:uid="{00000000-0005-0000-0000-000097550000}"/>
    <cellStyle name="Normal 41 17 6 6 3 2" xfId="43499" xr:uid="{00000000-0005-0000-0000-000098550000}"/>
    <cellStyle name="Normal 41 17 6 6 4" xfId="37512" xr:uid="{00000000-0005-0000-0000-000099550000}"/>
    <cellStyle name="Normal 41 17 6 7" xfId="24844" xr:uid="{00000000-0005-0000-0000-00009A550000}"/>
    <cellStyle name="Normal 41 17 6 7 2" xfId="46464" xr:uid="{00000000-0005-0000-0000-00009B550000}"/>
    <cellStyle name="Normal 41 17 6 8" xfId="18877" xr:uid="{00000000-0005-0000-0000-00009C550000}"/>
    <cellStyle name="Normal 41 17 6 8 2" xfId="40519" xr:uid="{00000000-0005-0000-0000-00009D550000}"/>
    <cellStyle name="Normal 41 17 6 9" xfId="31835"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3" xr:uid="{00000000-0005-0000-0000-0000A3550000}"/>
    <cellStyle name="Normal 41 17 7 2 2 2 2 2" xfId="50809" xr:uid="{00000000-0005-0000-0000-0000A4550000}"/>
    <cellStyle name="Normal 41 17 7 2 2 2 3" xfId="23236" xr:uid="{00000000-0005-0000-0000-0000A5550000}"/>
    <cellStyle name="Normal 41 17 7 2 2 2 3 2" xfId="44873" xr:uid="{00000000-0005-0000-0000-0000A6550000}"/>
    <cellStyle name="Normal 41 17 7 2 2 2 4" xfId="38889" xr:uid="{00000000-0005-0000-0000-0000A7550000}"/>
    <cellStyle name="Normal 41 17 7 2 2 3" xfId="26221" xr:uid="{00000000-0005-0000-0000-0000A8550000}"/>
    <cellStyle name="Normal 41 17 7 2 2 3 2" xfId="47835" xr:uid="{00000000-0005-0000-0000-0000A9550000}"/>
    <cellStyle name="Normal 41 17 7 2 2 4" xfId="20254" xr:uid="{00000000-0005-0000-0000-0000AA550000}"/>
    <cellStyle name="Normal 41 17 7 2 2 4 2" xfId="41896" xr:uid="{00000000-0005-0000-0000-0000AB550000}"/>
    <cellStyle name="Normal 41 17 7 2 2 5" xfId="35886" xr:uid="{00000000-0005-0000-0000-0000AC550000}"/>
    <cellStyle name="Normal 41 17 7 2 3" xfId="15124" xr:uid="{00000000-0005-0000-0000-0000AD550000}"/>
    <cellStyle name="Normal 41 17 7 2 3 2" xfId="18209" xr:uid="{00000000-0005-0000-0000-0000AE550000}"/>
    <cellStyle name="Normal 41 17 7 2 3 2 2" xfId="30175" xr:uid="{00000000-0005-0000-0000-0000AF550000}"/>
    <cellStyle name="Normal 41 17 7 2 3 2 2 2" xfId="51781" xr:uid="{00000000-0005-0000-0000-0000B0550000}"/>
    <cellStyle name="Normal 41 17 7 2 3 2 3" xfId="24208" xr:uid="{00000000-0005-0000-0000-0000B1550000}"/>
    <cellStyle name="Normal 41 17 7 2 3 2 3 2" xfId="45845" xr:uid="{00000000-0005-0000-0000-0000B2550000}"/>
    <cellStyle name="Normal 41 17 7 2 3 2 4" xfId="39863" xr:uid="{00000000-0005-0000-0000-0000B3550000}"/>
    <cellStyle name="Normal 41 17 7 2 3 3" xfId="27193" xr:uid="{00000000-0005-0000-0000-0000B4550000}"/>
    <cellStyle name="Normal 41 17 7 2 3 3 2" xfId="48807" xr:uid="{00000000-0005-0000-0000-0000B5550000}"/>
    <cellStyle name="Normal 41 17 7 2 3 4" xfId="21226" xr:uid="{00000000-0005-0000-0000-0000B6550000}"/>
    <cellStyle name="Normal 41 17 7 2 3 4 2" xfId="42868" xr:uid="{00000000-0005-0000-0000-0000B7550000}"/>
    <cellStyle name="Normal 41 17 7 2 3 5" xfId="36860" xr:uid="{00000000-0005-0000-0000-0000B8550000}"/>
    <cellStyle name="Normal 41 17 7 2 4" xfId="16258" xr:uid="{00000000-0005-0000-0000-0000B9550000}"/>
    <cellStyle name="Normal 41 17 7 2 4 2" xfId="28227" xr:uid="{00000000-0005-0000-0000-0000BA550000}"/>
    <cellStyle name="Normal 41 17 7 2 4 2 2" xfId="49833" xr:uid="{00000000-0005-0000-0000-0000BB550000}"/>
    <cellStyle name="Normal 41 17 7 2 4 3" xfId="22260" xr:uid="{00000000-0005-0000-0000-0000BC550000}"/>
    <cellStyle name="Normal 41 17 7 2 4 3 2" xfId="43897" xr:uid="{00000000-0005-0000-0000-0000BD550000}"/>
    <cellStyle name="Normal 41 17 7 2 4 4" xfId="37912" xr:uid="{00000000-0005-0000-0000-0000BE550000}"/>
    <cellStyle name="Normal 41 17 7 2 5" xfId="25245" xr:uid="{00000000-0005-0000-0000-0000BF550000}"/>
    <cellStyle name="Normal 41 17 7 2 5 2" xfId="46862" xr:uid="{00000000-0005-0000-0000-0000C0550000}"/>
    <cellStyle name="Normal 41 17 7 2 6" xfId="19278" xr:uid="{00000000-0005-0000-0000-0000C1550000}"/>
    <cellStyle name="Normal 41 17 7 2 6 2" xfId="40920" xr:uid="{00000000-0005-0000-0000-0000C2550000}"/>
    <cellStyle name="Normal 41 17 7 2 7" xfId="34906"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3" xr:uid="{00000000-0005-0000-0000-0000C7550000}"/>
    <cellStyle name="Normal 41 17 7 3 2 2 2 2" xfId="51129" xr:uid="{00000000-0005-0000-0000-0000C8550000}"/>
    <cellStyle name="Normal 41 17 7 3 2 2 3" xfId="23556" xr:uid="{00000000-0005-0000-0000-0000C9550000}"/>
    <cellStyle name="Normal 41 17 7 3 2 2 3 2" xfId="45193" xr:uid="{00000000-0005-0000-0000-0000CA550000}"/>
    <cellStyle name="Normal 41 17 7 3 2 2 4" xfId="39209" xr:uid="{00000000-0005-0000-0000-0000CB550000}"/>
    <cellStyle name="Normal 41 17 7 3 2 3" xfId="26541" xr:uid="{00000000-0005-0000-0000-0000CC550000}"/>
    <cellStyle name="Normal 41 17 7 3 2 3 2" xfId="48155" xr:uid="{00000000-0005-0000-0000-0000CD550000}"/>
    <cellStyle name="Normal 41 17 7 3 2 4" xfId="20574" xr:uid="{00000000-0005-0000-0000-0000CE550000}"/>
    <cellStyle name="Normal 41 17 7 3 2 4 2" xfId="42216" xr:uid="{00000000-0005-0000-0000-0000CF550000}"/>
    <cellStyle name="Normal 41 17 7 3 2 5" xfId="36206" xr:uid="{00000000-0005-0000-0000-0000D0550000}"/>
    <cellStyle name="Normal 41 17 7 3 3" xfId="15444" xr:uid="{00000000-0005-0000-0000-0000D1550000}"/>
    <cellStyle name="Normal 41 17 7 3 3 2" xfId="18529" xr:uid="{00000000-0005-0000-0000-0000D2550000}"/>
    <cellStyle name="Normal 41 17 7 3 3 2 2" xfId="30495" xr:uid="{00000000-0005-0000-0000-0000D3550000}"/>
    <cellStyle name="Normal 41 17 7 3 3 2 2 2" xfId="52101" xr:uid="{00000000-0005-0000-0000-0000D4550000}"/>
    <cellStyle name="Normal 41 17 7 3 3 2 3" xfId="24528" xr:uid="{00000000-0005-0000-0000-0000D5550000}"/>
    <cellStyle name="Normal 41 17 7 3 3 2 3 2" xfId="46165" xr:uid="{00000000-0005-0000-0000-0000D6550000}"/>
    <cellStyle name="Normal 41 17 7 3 3 2 4" xfId="40183" xr:uid="{00000000-0005-0000-0000-0000D7550000}"/>
    <cellStyle name="Normal 41 17 7 3 3 3" xfId="27513" xr:uid="{00000000-0005-0000-0000-0000D8550000}"/>
    <cellStyle name="Normal 41 17 7 3 3 3 2" xfId="49127" xr:uid="{00000000-0005-0000-0000-0000D9550000}"/>
    <cellStyle name="Normal 41 17 7 3 3 4" xfId="21546" xr:uid="{00000000-0005-0000-0000-0000DA550000}"/>
    <cellStyle name="Normal 41 17 7 3 3 4 2" xfId="43188" xr:uid="{00000000-0005-0000-0000-0000DB550000}"/>
    <cellStyle name="Normal 41 17 7 3 3 5" xfId="37180" xr:uid="{00000000-0005-0000-0000-0000DC550000}"/>
    <cellStyle name="Normal 41 17 7 3 4" xfId="16578" xr:uid="{00000000-0005-0000-0000-0000DD550000}"/>
    <cellStyle name="Normal 41 17 7 3 4 2" xfId="28547" xr:uid="{00000000-0005-0000-0000-0000DE550000}"/>
    <cellStyle name="Normal 41 17 7 3 4 2 2" xfId="50153" xr:uid="{00000000-0005-0000-0000-0000DF550000}"/>
    <cellStyle name="Normal 41 17 7 3 4 3" xfId="22580" xr:uid="{00000000-0005-0000-0000-0000E0550000}"/>
    <cellStyle name="Normal 41 17 7 3 4 3 2" xfId="44217" xr:uid="{00000000-0005-0000-0000-0000E1550000}"/>
    <cellStyle name="Normal 41 17 7 3 4 4" xfId="38232" xr:uid="{00000000-0005-0000-0000-0000E2550000}"/>
    <cellStyle name="Normal 41 17 7 3 5" xfId="25565" xr:uid="{00000000-0005-0000-0000-0000E3550000}"/>
    <cellStyle name="Normal 41 17 7 3 5 2" xfId="47182" xr:uid="{00000000-0005-0000-0000-0000E4550000}"/>
    <cellStyle name="Normal 41 17 7 3 6" xfId="19598" xr:uid="{00000000-0005-0000-0000-0000E5550000}"/>
    <cellStyle name="Normal 41 17 7 3 6 2" xfId="41240" xr:uid="{00000000-0005-0000-0000-0000E6550000}"/>
    <cellStyle name="Normal 41 17 7 3 7" xfId="35226" xr:uid="{00000000-0005-0000-0000-0000E7550000}"/>
    <cellStyle name="Normal 41 17 7 4" xfId="13829" xr:uid="{00000000-0005-0000-0000-0000E8550000}"/>
    <cellStyle name="Normal 41 17 7 4 2" xfId="16915" xr:uid="{00000000-0005-0000-0000-0000E9550000}"/>
    <cellStyle name="Normal 41 17 7 4 2 2" xfId="28883" xr:uid="{00000000-0005-0000-0000-0000EA550000}"/>
    <cellStyle name="Normal 41 17 7 4 2 2 2" xfId="50489" xr:uid="{00000000-0005-0000-0000-0000EB550000}"/>
    <cellStyle name="Normal 41 17 7 4 2 3" xfId="22916" xr:uid="{00000000-0005-0000-0000-0000EC550000}"/>
    <cellStyle name="Normal 41 17 7 4 2 3 2" xfId="44553" xr:uid="{00000000-0005-0000-0000-0000ED550000}"/>
    <cellStyle name="Normal 41 17 7 4 2 4" xfId="38569" xr:uid="{00000000-0005-0000-0000-0000EE550000}"/>
    <cellStyle name="Normal 41 17 7 4 3" xfId="25901" xr:uid="{00000000-0005-0000-0000-0000EF550000}"/>
    <cellStyle name="Normal 41 17 7 4 3 2" xfId="47515" xr:uid="{00000000-0005-0000-0000-0000F0550000}"/>
    <cellStyle name="Normal 41 17 7 4 4" xfId="19934" xr:uid="{00000000-0005-0000-0000-0000F1550000}"/>
    <cellStyle name="Normal 41 17 7 4 4 2" xfId="41576" xr:uid="{00000000-0005-0000-0000-0000F2550000}"/>
    <cellStyle name="Normal 41 17 7 4 5" xfId="35565" xr:uid="{00000000-0005-0000-0000-0000F3550000}"/>
    <cellStyle name="Normal 41 17 7 5" xfId="14803" xr:uid="{00000000-0005-0000-0000-0000F4550000}"/>
    <cellStyle name="Normal 41 17 7 5 2" xfId="17888" xr:uid="{00000000-0005-0000-0000-0000F5550000}"/>
    <cellStyle name="Normal 41 17 7 5 2 2" xfId="29855" xr:uid="{00000000-0005-0000-0000-0000F6550000}"/>
    <cellStyle name="Normal 41 17 7 5 2 2 2" xfId="51461" xr:uid="{00000000-0005-0000-0000-0000F7550000}"/>
    <cellStyle name="Normal 41 17 7 5 2 3" xfId="23888" xr:uid="{00000000-0005-0000-0000-0000F8550000}"/>
    <cellStyle name="Normal 41 17 7 5 2 3 2" xfId="45525" xr:uid="{00000000-0005-0000-0000-0000F9550000}"/>
    <cellStyle name="Normal 41 17 7 5 2 4" xfId="39542" xr:uid="{00000000-0005-0000-0000-0000FA550000}"/>
    <cellStyle name="Normal 41 17 7 5 3" xfId="26873" xr:uid="{00000000-0005-0000-0000-0000FB550000}"/>
    <cellStyle name="Normal 41 17 7 5 3 2" xfId="48487" xr:uid="{00000000-0005-0000-0000-0000FC550000}"/>
    <cellStyle name="Normal 41 17 7 5 4" xfId="20906" xr:uid="{00000000-0005-0000-0000-0000FD550000}"/>
    <cellStyle name="Normal 41 17 7 5 4 2" xfId="42548" xr:uid="{00000000-0005-0000-0000-0000FE550000}"/>
    <cellStyle name="Normal 41 17 7 5 5" xfId="36539" xr:uid="{00000000-0005-0000-0000-0000FF550000}"/>
    <cellStyle name="Normal 41 17 7 6" xfId="15916" xr:uid="{00000000-0005-0000-0000-000000560000}"/>
    <cellStyle name="Normal 41 17 7 6 2" xfId="27887" xr:uid="{00000000-0005-0000-0000-000001560000}"/>
    <cellStyle name="Normal 41 17 7 6 2 2" xfId="49493" xr:uid="{00000000-0005-0000-0000-000002560000}"/>
    <cellStyle name="Normal 41 17 7 6 3" xfId="21920" xr:uid="{00000000-0005-0000-0000-000003560000}"/>
    <cellStyle name="Normal 41 17 7 6 3 2" xfId="43557" xr:uid="{00000000-0005-0000-0000-000004560000}"/>
    <cellStyle name="Normal 41 17 7 6 4" xfId="37570" xr:uid="{00000000-0005-0000-0000-000005560000}"/>
    <cellStyle name="Normal 41 17 7 7" xfId="24902" xr:uid="{00000000-0005-0000-0000-000006560000}"/>
    <cellStyle name="Normal 41 17 7 7 2" xfId="46522" xr:uid="{00000000-0005-0000-0000-000007560000}"/>
    <cellStyle name="Normal 41 17 7 8" xfId="18935" xr:uid="{00000000-0005-0000-0000-000008560000}"/>
    <cellStyle name="Normal 41 17 7 8 2" xfId="40577" xr:uid="{00000000-0005-0000-0000-000009560000}"/>
    <cellStyle name="Normal 41 17 7 9" xfId="31976"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5" xr:uid="{00000000-0005-0000-0000-00000E560000}"/>
    <cellStyle name="Normal 41 17 8 2 2 2 2" xfId="50551" xr:uid="{00000000-0005-0000-0000-00000F560000}"/>
    <cellStyle name="Normal 41 17 8 2 2 3" xfId="22978" xr:uid="{00000000-0005-0000-0000-000010560000}"/>
    <cellStyle name="Normal 41 17 8 2 2 3 2" xfId="44615" xr:uid="{00000000-0005-0000-0000-000011560000}"/>
    <cellStyle name="Normal 41 17 8 2 2 4" xfId="38631" xr:uid="{00000000-0005-0000-0000-000012560000}"/>
    <cellStyle name="Normal 41 17 8 2 3" xfId="25963" xr:uid="{00000000-0005-0000-0000-000013560000}"/>
    <cellStyle name="Normal 41 17 8 2 3 2" xfId="47577" xr:uid="{00000000-0005-0000-0000-000014560000}"/>
    <cellStyle name="Normal 41 17 8 2 4" xfId="19996" xr:uid="{00000000-0005-0000-0000-000015560000}"/>
    <cellStyle name="Normal 41 17 8 2 4 2" xfId="41638" xr:uid="{00000000-0005-0000-0000-000016560000}"/>
    <cellStyle name="Normal 41 17 8 2 5" xfId="35628" xr:uid="{00000000-0005-0000-0000-000017560000}"/>
    <cellStyle name="Normal 41 17 8 3" xfId="14866" xr:uid="{00000000-0005-0000-0000-000018560000}"/>
    <cellStyle name="Normal 41 17 8 3 2" xfId="17951" xr:uid="{00000000-0005-0000-0000-000019560000}"/>
    <cellStyle name="Normal 41 17 8 3 2 2" xfId="29917" xr:uid="{00000000-0005-0000-0000-00001A560000}"/>
    <cellStyle name="Normal 41 17 8 3 2 2 2" xfId="51523" xr:uid="{00000000-0005-0000-0000-00001B560000}"/>
    <cellStyle name="Normal 41 17 8 3 2 3" xfId="23950" xr:uid="{00000000-0005-0000-0000-00001C560000}"/>
    <cellStyle name="Normal 41 17 8 3 2 3 2" xfId="45587" xr:uid="{00000000-0005-0000-0000-00001D560000}"/>
    <cellStyle name="Normal 41 17 8 3 2 4" xfId="39605" xr:uid="{00000000-0005-0000-0000-00001E560000}"/>
    <cellStyle name="Normal 41 17 8 3 3" xfId="26935" xr:uid="{00000000-0005-0000-0000-00001F560000}"/>
    <cellStyle name="Normal 41 17 8 3 3 2" xfId="48549" xr:uid="{00000000-0005-0000-0000-000020560000}"/>
    <cellStyle name="Normal 41 17 8 3 4" xfId="20968" xr:uid="{00000000-0005-0000-0000-000021560000}"/>
    <cellStyle name="Normal 41 17 8 3 4 2" xfId="42610" xr:uid="{00000000-0005-0000-0000-000022560000}"/>
    <cellStyle name="Normal 41 17 8 3 5" xfId="36602" xr:uid="{00000000-0005-0000-0000-000023560000}"/>
    <cellStyle name="Normal 41 17 8 4" xfId="16000" xr:uid="{00000000-0005-0000-0000-000024560000}"/>
    <cellStyle name="Normal 41 17 8 4 2" xfId="27969" xr:uid="{00000000-0005-0000-0000-000025560000}"/>
    <cellStyle name="Normal 41 17 8 4 2 2" xfId="49575" xr:uid="{00000000-0005-0000-0000-000026560000}"/>
    <cellStyle name="Normal 41 17 8 4 3" xfId="22002" xr:uid="{00000000-0005-0000-0000-000027560000}"/>
    <cellStyle name="Normal 41 17 8 4 3 2" xfId="43639" xr:uid="{00000000-0005-0000-0000-000028560000}"/>
    <cellStyle name="Normal 41 17 8 4 4" xfId="37654" xr:uid="{00000000-0005-0000-0000-000029560000}"/>
    <cellStyle name="Normal 41 17 8 5" xfId="24987" xr:uid="{00000000-0005-0000-0000-00002A560000}"/>
    <cellStyle name="Normal 41 17 8 5 2" xfId="46604" xr:uid="{00000000-0005-0000-0000-00002B560000}"/>
    <cellStyle name="Normal 41 17 8 6" xfId="19020" xr:uid="{00000000-0005-0000-0000-00002C560000}"/>
    <cellStyle name="Normal 41 17 8 6 2" xfId="40662" xr:uid="{00000000-0005-0000-0000-00002D560000}"/>
    <cellStyle name="Normal 41 17 8 7" xfId="34648"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5" xr:uid="{00000000-0005-0000-0000-000032560000}"/>
    <cellStyle name="Normal 41 17 9 2 2 2 2" xfId="50871" xr:uid="{00000000-0005-0000-0000-000033560000}"/>
    <cellStyle name="Normal 41 17 9 2 2 3" xfId="23298" xr:uid="{00000000-0005-0000-0000-000034560000}"/>
    <cellStyle name="Normal 41 17 9 2 2 3 2" xfId="44935" xr:uid="{00000000-0005-0000-0000-000035560000}"/>
    <cellStyle name="Normal 41 17 9 2 2 4" xfId="38951" xr:uid="{00000000-0005-0000-0000-000036560000}"/>
    <cellStyle name="Normal 41 17 9 2 3" xfId="26283" xr:uid="{00000000-0005-0000-0000-000037560000}"/>
    <cellStyle name="Normal 41 17 9 2 3 2" xfId="47897" xr:uid="{00000000-0005-0000-0000-000038560000}"/>
    <cellStyle name="Normal 41 17 9 2 4" xfId="20316" xr:uid="{00000000-0005-0000-0000-000039560000}"/>
    <cellStyle name="Normal 41 17 9 2 4 2" xfId="41958" xr:uid="{00000000-0005-0000-0000-00003A560000}"/>
    <cellStyle name="Normal 41 17 9 2 5" xfId="35948" xr:uid="{00000000-0005-0000-0000-00003B560000}"/>
    <cellStyle name="Normal 41 17 9 3" xfId="15186" xr:uid="{00000000-0005-0000-0000-00003C560000}"/>
    <cellStyle name="Normal 41 17 9 3 2" xfId="18271" xr:uid="{00000000-0005-0000-0000-00003D560000}"/>
    <cellStyle name="Normal 41 17 9 3 2 2" xfId="30237" xr:uid="{00000000-0005-0000-0000-00003E560000}"/>
    <cellStyle name="Normal 41 17 9 3 2 2 2" xfId="51843" xr:uid="{00000000-0005-0000-0000-00003F560000}"/>
    <cellStyle name="Normal 41 17 9 3 2 3" xfId="24270" xr:uid="{00000000-0005-0000-0000-000040560000}"/>
    <cellStyle name="Normal 41 17 9 3 2 3 2" xfId="45907" xr:uid="{00000000-0005-0000-0000-000041560000}"/>
    <cellStyle name="Normal 41 17 9 3 2 4" xfId="39925" xr:uid="{00000000-0005-0000-0000-000042560000}"/>
    <cellStyle name="Normal 41 17 9 3 3" xfId="27255" xr:uid="{00000000-0005-0000-0000-000043560000}"/>
    <cellStyle name="Normal 41 17 9 3 3 2" xfId="48869" xr:uid="{00000000-0005-0000-0000-000044560000}"/>
    <cellStyle name="Normal 41 17 9 3 4" xfId="21288" xr:uid="{00000000-0005-0000-0000-000045560000}"/>
    <cellStyle name="Normal 41 17 9 3 4 2" xfId="42930" xr:uid="{00000000-0005-0000-0000-000046560000}"/>
    <cellStyle name="Normal 41 17 9 3 5" xfId="36922" xr:uid="{00000000-0005-0000-0000-000047560000}"/>
    <cellStyle name="Normal 41 17 9 4" xfId="16320" xr:uid="{00000000-0005-0000-0000-000048560000}"/>
    <cellStyle name="Normal 41 17 9 4 2" xfId="28289" xr:uid="{00000000-0005-0000-0000-000049560000}"/>
    <cellStyle name="Normal 41 17 9 4 2 2" xfId="49895" xr:uid="{00000000-0005-0000-0000-00004A560000}"/>
    <cellStyle name="Normal 41 17 9 4 3" xfId="22322" xr:uid="{00000000-0005-0000-0000-00004B560000}"/>
    <cellStyle name="Normal 41 17 9 4 3 2" xfId="43959" xr:uid="{00000000-0005-0000-0000-00004C560000}"/>
    <cellStyle name="Normal 41 17 9 4 4" xfId="37974" xr:uid="{00000000-0005-0000-0000-00004D560000}"/>
    <cellStyle name="Normal 41 17 9 5" xfId="25307" xr:uid="{00000000-0005-0000-0000-00004E560000}"/>
    <cellStyle name="Normal 41 17 9 5 2" xfId="46924" xr:uid="{00000000-0005-0000-0000-00004F560000}"/>
    <cellStyle name="Normal 41 17 9 6" xfId="19340" xr:uid="{00000000-0005-0000-0000-000050560000}"/>
    <cellStyle name="Normal 41 17 9 6 2" xfId="40982" xr:uid="{00000000-0005-0000-0000-000051560000}"/>
    <cellStyle name="Normal 41 17 9 7" xfId="34968"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6" xr:uid="{00000000-0005-0000-0000-000056560000}"/>
    <cellStyle name="Normal 41 18 10 2 2 2" xfId="50232" xr:uid="{00000000-0005-0000-0000-000057560000}"/>
    <cellStyle name="Normal 41 18 10 2 3" xfId="22659" xr:uid="{00000000-0005-0000-0000-000058560000}"/>
    <cellStyle name="Normal 41 18 10 2 3 2" xfId="44296" xr:uid="{00000000-0005-0000-0000-000059560000}"/>
    <cellStyle name="Normal 41 18 10 2 4" xfId="38311" xr:uid="{00000000-0005-0000-0000-00005A560000}"/>
    <cellStyle name="Normal 41 18 10 3" xfId="25644" xr:uid="{00000000-0005-0000-0000-00005B560000}"/>
    <cellStyle name="Normal 41 18 10 3 2" xfId="47258" xr:uid="{00000000-0005-0000-0000-00005C560000}"/>
    <cellStyle name="Normal 41 18 10 4" xfId="19677" xr:uid="{00000000-0005-0000-0000-00005D560000}"/>
    <cellStyle name="Normal 41 18 10 4 2" xfId="41319" xr:uid="{00000000-0005-0000-0000-00005E560000}"/>
    <cellStyle name="Normal 41 18 10 5" xfId="35307" xr:uid="{00000000-0005-0000-0000-00005F560000}"/>
    <cellStyle name="Normal 41 18 11" xfId="14546" xr:uid="{00000000-0005-0000-0000-000060560000}"/>
    <cellStyle name="Normal 41 18 11 2" xfId="17631" xr:uid="{00000000-0005-0000-0000-000061560000}"/>
    <cellStyle name="Normal 41 18 11 2 2" xfId="29598" xr:uid="{00000000-0005-0000-0000-000062560000}"/>
    <cellStyle name="Normal 41 18 11 2 2 2" xfId="51204" xr:uid="{00000000-0005-0000-0000-000063560000}"/>
    <cellStyle name="Normal 41 18 11 2 3" xfId="23631" xr:uid="{00000000-0005-0000-0000-000064560000}"/>
    <cellStyle name="Normal 41 18 11 2 3 2" xfId="45268" xr:uid="{00000000-0005-0000-0000-000065560000}"/>
    <cellStyle name="Normal 41 18 11 2 4" xfId="39285" xr:uid="{00000000-0005-0000-0000-000066560000}"/>
    <cellStyle name="Normal 41 18 11 3" xfId="26616" xr:uid="{00000000-0005-0000-0000-000067560000}"/>
    <cellStyle name="Normal 41 18 11 3 2" xfId="48230" xr:uid="{00000000-0005-0000-0000-000068560000}"/>
    <cellStyle name="Normal 41 18 11 4" xfId="20649" xr:uid="{00000000-0005-0000-0000-000069560000}"/>
    <cellStyle name="Normal 41 18 11 4 2" xfId="42291" xr:uid="{00000000-0005-0000-0000-00006A560000}"/>
    <cellStyle name="Normal 41 18 11 5" xfId="36282" xr:uid="{00000000-0005-0000-0000-00006B560000}"/>
    <cellStyle name="Normal 41 18 12" xfId="15659" xr:uid="{00000000-0005-0000-0000-00006C560000}"/>
    <cellStyle name="Normal 41 18 12 2" xfId="27630" xr:uid="{00000000-0005-0000-0000-00006D560000}"/>
    <cellStyle name="Normal 41 18 12 2 2" xfId="49236" xr:uid="{00000000-0005-0000-0000-00006E560000}"/>
    <cellStyle name="Normal 41 18 12 3" xfId="21663" xr:uid="{00000000-0005-0000-0000-00006F560000}"/>
    <cellStyle name="Normal 41 18 12 3 2" xfId="43300" xr:uid="{00000000-0005-0000-0000-000070560000}"/>
    <cellStyle name="Normal 41 18 12 4" xfId="37313" xr:uid="{00000000-0005-0000-0000-000071560000}"/>
    <cellStyle name="Normal 41 18 13" xfId="24645" xr:uid="{00000000-0005-0000-0000-000072560000}"/>
    <cellStyle name="Normal 41 18 13 2" xfId="46265" xr:uid="{00000000-0005-0000-0000-000073560000}"/>
    <cellStyle name="Normal 41 18 14" xfId="18678" xr:uid="{00000000-0005-0000-0000-000074560000}"/>
    <cellStyle name="Normal 41 18 14 2" xfId="40320" xr:uid="{00000000-0005-0000-0000-000075560000}"/>
    <cellStyle name="Normal 41 18 15" xfId="31243"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5" xr:uid="{00000000-0005-0000-0000-00007B560000}"/>
    <cellStyle name="Normal 41 18 2 2 2 2 2 2" xfId="50641" xr:uid="{00000000-0005-0000-0000-00007C560000}"/>
    <cellStyle name="Normal 41 18 2 2 2 2 3" xfId="23068" xr:uid="{00000000-0005-0000-0000-00007D560000}"/>
    <cellStyle name="Normal 41 18 2 2 2 2 3 2" xfId="44705" xr:uid="{00000000-0005-0000-0000-00007E560000}"/>
    <cellStyle name="Normal 41 18 2 2 2 2 4" xfId="38721" xr:uid="{00000000-0005-0000-0000-00007F560000}"/>
    <cellStyle name="Normal 41 18 2 2 2 3" xfId="26053" xr:uid="{00000000-0005-0000-0000-000080560000}"/>
    <cellStyle name="Normal 41 18 2 2 2 3 2" xfId="47667" xr:uid="{00000000-0005-0000-0000-000081560000}"/>
    <cellStyle name="Normal 41 18 2 2 2 4" xfId="20086" xr:uid="{00000000-0005-0000-0000-000082560000}"/>
    <cellStyle name="Normal 41 18 2 2 2 4 2" xfId="41728" xr:uid="{00000000-0005-0000-0000-000083560000}"/>
    <cellStyle name="Normal 41 18 2 2 2 5" xfId="35718" xr:uid="{00000000-0005-0000-0000-000084560000}"/>
    <cellStyle name="Normal 41 18 2 2 3" xfId="14956" xr:uid="{00000000-0005-0000-0000-000085560000}"/>
    <cellStyle name="Normal 41 18 2 2 3 2" xfId="18041" xr:uid="{00000000-0005-0000-0000-000086560000}"/>
    <cellStyle name="Normal 41 18 2 2 3 2 2" xfId="30007" xr:uid="{00000000-0005-0000-0000-000087560000}"/>
    <cellStyle name="Normal 41 18 2 2 3 2 2 2" xfId="51613" xr:uid="{00000000-0005-0000-0000-000088560000}"/>
    <cellStyle name="Normal 41 18 2 2 3 2 3" xfId="24040" xr:uid="{00000000-0005-0000-0000-000089560000}"/>
    <cellStyle name="Normal 41 18 2 2 3 2 3 2" xfId="45677" xr:uid="{00000000-0005-0000-0000-00008A560000}"/>
    <cellStyle name="Normal 41 18 2 2 3 2 4" xfId="39695" xr:uid="{00000000-0005-0000-0000-00008B560000}"/>
    <cellStyle name="Normal 41 18 2 2 3 3" xfId="27025" xr:uid="{00000000-0005-0000-0000-00008C560000}"/>
    <cellStyle name="Normal 41 18 2 2 3 3 2" xfId="48639" xr:uid="{00000000-0005-0000-0000-00008D560000}"/>
    <cellStyle name="Normal 41 18 2 2 3 4" xfId="21058" xr:uid="{00000000-0005-0000-0000-00008E560000}"/>
    <cellStyle name="Normal 41 18 2 2 3 4 2" xfId="42700" xr:uid="{00000000-0005-0000-0000-00008F560000}"/>
    <cellStyle name="Normal 41 18 2 2 3 5" xfId="36692" xr:uid="{00000000-0005-0000-0000-000090560000}"/>
    <cellStyle name="Normal 41 18 2 2 4" xfId="16090" xr:uid="{00000000-0005-0000-0000-000091560000}"/>
    <cellStyle name="Normal 41 18 2 2 4 2" xfId="28059" xr:uid="{00000000-0005-0000-0000-000092560000}"/>
    <cellStyle name="Normal 41 18 2 2 4 2 2" xfId="49665" xr:uid="{00000000-0005-0000-0000-000093560000}"/>
    <cellStyle name="Normal 41 18 2 2 4 3" xfId="22092" xr:uid="{00000000-0005-0000-0000-000094560000}"/>
    <cellStyle name="Normal 41 18 2 2 4 3 2" xfId="43729" xr:uid="{00000000-0005-0000-0000-000095560000}"/>
    <cellStyle name="Normal 41 18 2 2 4 4" xfId="37744" xr:uid="{00000000-0005-0000-0000-000096560000}"/>
    <cellStyle name="Normal 41 18 2 2 5" xfId="25077" xr:uid="{00000000-0005-0000-0000-000097560000}"/>
    <cellStyle name="Normal 41 18 2 2 5 2" xfId="46694" xr:uid="{00000000-0005-0000-0000-000098560000}"/>
    <cellStyle name="Normal 41 18 2 2 6" xfId="19110" xr:uid="{00000000-0005-0000-0000-000099560000}"/>
    <cellStyle name="Normal 41 18 2 2 6 2" xfId="40752" xr:uid="{00000000-0005-0000-0000-00009A560000}"/>
    <cellStyle name="Normal 41 18 2 2 7" xfId="34738"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5" xr:uid="{00000000-0005-0000-0000-00009F560000}"/>
    <cellStyle name="Normal 41 18 2 3 2 2 2 2" xfId="50961" xr:uid="{00000000-0005-0000-0000-0000A0560000}"/>
    <cellStyle name="Normal 41 18 2 3 2 2 3" xfId="23388" xr:uid="{00000000-0005-0000-0000-0000A1560000}"/>
    <cellStyle name="Normal 41 18 2 3 2 2 3 2" xfId="45025" xr:uid="{00000000-0005-0000-0000-0000A2560000}"/>
    <cellStyle name="Normal 41 18 2 3 2 2 4" xfId="39041" xr:uid="{00000000-0005-0000-0000-0000A3560000}"/>
    <cellStyle name="Normal 41 18 2 3 2 3" xfId="26373" xr:uid="{00000000-0005-0000-0000-0000A4560000}"/>
    <cellStyle name="Normal 41 18 2 3 2 3 2" xfId="47987" xr:uid="{00000000-0005-0000-0000-0000A5560000}"/>
    <cellStyle name="Normal 41 18 2 3 2 4" xfId="20406" xr:uid="{00000000-0005-0000-0000-0000A6560000}"/>
    <cellStyle name="Normal 41 18 2 3 2 4 2" xfId="42048" xr:uid="{00000000-0005-0000-0000-0000A7560000}"/>
    <cellStyle name="Normal 41 18 2 3 2 5" xfId="36038" xr:uid="{00000000-0005-0000-0000-0000A8560000}"/>
    <cellStyle name="Normal 41 18 2 3 3" xfId="15276" xr:uid="{00000000-0005-0000-0000-0000A9560000}"/>
    <cellStyle name="Normal 41 18 2 3 3 2" xfId="18361" xr:uid="{00000000-0005-0000-0000-0000AA560000}"/>
    <cellStyle name="Normal 41 18 2 3 3 2 2" xfId="30327" xr:uid="{00000000-0005-0000-0000-0000AB560000}"/>
    <cellStyle name="Normal 41 18 2 3 3 2 2 2" xfId="51933" xr:uid="{00000000-0005-0000-0000-0000AC560000}"/>
    <cellStyle name="Normal 41 18 2 3 3 2 3" xfId="24360" xr:uid="{00000000-0005-0000-0000-0000AD560000}"/>
    <cellStyle name="Normal 41 18 2 3 3 2 3 2" xfId="45997" xr:uid="{00000000-0005-0000-0000-0000AE560000}"/>
    <cellStyle name="Normal 41 18 2 3 3 2 4" xfId="40015" xr:uid="{00000000-0005-0000-0000-0000AF560000}"/>
    <cellStyle name="Normal 41 18 2 3 3 3" xfId="27345" xr:uid="{00000000-0005-0000-0000-0000B0560000}"/>
    <cellStyle name="Normal 41 18 2 3 3 3 2" xfId="48959" xr:uid="{00000000-0005-0000-0000-0000B1560000}"/>
    <cellStyle name="Normal 41 18 2 3 3 4" xfId="21378" xr:uid="{00000000-0005-0000-0000-0000B2560000}"/>
    <cellStyle name="Normal 41 18 2 3 3 4 2" xfId="43020" xr:uid="{00000000-0005-0000-0000-0000B3560000}"/>
    <cellStyle name="Normal 41 18 2 3 3 5" xfId="37012" xr:uid="{00000000-0005-0000-0000-0000B4560000}"/>
    <cellStyle name="Normal 41 18 2 3 4" xfId="16410" xr:uid="{00000000-0005-0000-0000-0000B5560000}"/>
    <cellStyle name="Normal 41 18 2 3 4 2" xfId="28379" xr:uid="{00000000-0005-0000-0000-0000B6560000}"/>
    <cellStyle name="Normal 41 18 2 3 4 2 2" xfId="49985" xr:uid="{00000000-0005-0000-0000-0000B7560000}"/>
    <cellStyle name="Normal 41 18 2 3 4 3" xfId="22412" xr:uid="{00000000-0005-0000-0000-0000B8560000}"/>
    <cellStyle name="Normal 41 18 2 3 4 3 2" xfId="44049" xr:uid="{00000000-0005-0000-0000-0000B9560000}"/>
    <cellStyle name="Normal 41 18 2 3 4 4" xfId="38064" xr:uid="{00000000-0005-0000-0000-0000BA560000}"/>
    <cellStyle name="Normal 41 18 2 3 5" xfId="25397" xr:uid="{00000000-0005-0000-0000-0000BB560000}"/>
    <cellStyle name="Normal 41 18 2 3 5 2" xfId="47014" xr:uid="{00000000-0005-0000-0000-0000BC560000}"/>
    <cellStyle name="Normal 41 18 2 3 6" xfId="19430" xr:uid="{00000000-0005-0000-0000-0000BD560000}"/>
    <cellStyle name="Normal 41 18 2 3 6 2" xfId="41072" xr:uid="{00000000-0005-0000-0000-0000BE560000}"/>
    <cellStyle name="Normal 41 18 2 3 7" xfId="35058" xr:uid="{00000000-0005-0000-0000-0000BF560000}"/>
    <cellStyle name="Normal 41 18 2 4" xfId="13661" xr:uid="{00000000-0005-0000-0000-0000C0560000}"/>
    <cellStyle name="Normal 41 18 2 4 2" xfId="16747" xr:uid="{00000000-0005-0000-0000-0000C1560000}"/>
    <cellStyle name="Normal 41 18 2 4 2 2" xfId="28715" xr:uid="{00000000-0005-0000-0000-0000C2560000}"/>
    <cellStyle name="Normal 41 18 2 4 2 2 2" xfId="50321" xr:uid="{00000000-0005-0000-0000-0000C3560000}"/>
    <cellStyle name="Normal 41 18 2 4 2 3" xfId="22748" xr:uid="{00000000-0005-0000-0000-0000C4560000}"/>
    <cellStyle name="Normal 41 18 2 4 2 3 2" xfId="44385" xr:uid="{00000000-0005-0000-0000-0000C5560000}"/>
    <cellStyle name="Normal 41 18 2 4 2 4" xfId="38401" xr:uid="{00000000-0005-0000-0000-0000C6560000}"/>
    <cellStyle name="Normal 41 18 2 4 3" xfId="25733" xr:uid="{00000000-0005-0000-0000-0000C7560000}"/>
    <cellStyle name="Normal 41 18 2 4 3 2" xfId="47347" xr:uid="{00000000-0005-0000-0000-0000C8560000}"/>
    <cellStyle name="Normal 41 18 2 4 4" xfId="19766" xr:uid="{00000000-0005-0000-0000-0000C9560000}"/>
    <cellStyle name="Normal 41 18 2 4 4 2" xfId="41408" xr:uid="{00000000-0005-0000-0000-0000CA560000}"/>
    <cellStyle name="Normal 41 18 2 4 5" xfId="35397" xr:uid="{00000000-0005-0000-0000-0000CB560000}"/>
    <cellStyle name="Normal 41 18 2 5" xfId="14635" xr:uid="{00000000-0005-0000-0000-0000CC560000}"/>
    <cellStyle name="Normal 41 18 2 5 2" xfId="17720" xr:uid="{00000000-0005-0000-0000-0000CD560000}"/>
    <cellStyle name="Normal 41 18 2 5 2 2" xfId="29687" xr:uid="{00000000-0005-0000-0000-0000CE560000}"/>
    <cellStyle name="Normal 41 18 2 5 2 2 2" xfId="51293" xr:uid="{00000000-0005-0000-0000-0000CF560000}"/>
    <cellStyle name="Normal 41 18 2 5 2 3" xfId="23720" xr:uid="{00000000-0005-0000-0000-0000D0560000}"/>
    <cellStyle name="Normal 41 18 2 5 2 3 2" xfId="45357" xr:uid="{00000000-0005-0000-0000-0000D1560000}"/>
    <cellStyle name="Normal 41 18 2 5 2 4" xfId="39374" xr:uid="{00000000-0005-0000-0000-0000D2560000}"/>
    <cellStyle name="Normal 41 18 2 5 3" xfId="26705" xr:uid="{00000000-0005-0000-0000-0000D3560000}"/>
    <cellStyle name="Normal 41 18 2 5 3 2" xfId="48319" xr:uid="{00000000-0005-0000-0000-0000D4560000}"/>
    <cellStyle name="Normal 41 18 2 5 4" xfId="20738" xr:uid="{00000000-0005-0000-0000-0000D5560000}"/>
    <cellStyle name="Normal 41 18 2 5 4 2" xfId="42380" xr:uid="{00000000-0005-0000-0000-0000D6560000}"/>
    <cellStyle name="Normal 41 18 2 5 5" xfId="36371" xr:uid="{00000000-0005-0000-0000-0000D7560000}"/>
    <cellStyle name="Normal 41 18 2 6" xfId="15748" xr:uid="{00000000-0005-0000-0000-0000D8560000}"/>
    <cellStyle name="Normal 41 18 2 6 2" xfId="27719" xr:uid="{00000000-0005-0000-0000-0000D9560000}"/>
    <cellStyle name="Normal 41 18 2 6 2 2" xfId="49325" xr:uid="{00000000-0005-0000-0000-0000DA560000}"/>
    <cellStyle name="Normal 41 18 2 6 3" xfId="21752" xr:uid="{00000000-0005-0000-0000-0000DB560000}"/>
    <cellStyle name="Normal 41 18 2 6 3 2" xfId="43389" xr:uid="{00000000-0005-0000-0000-0000DC560000}"/>
    <cellStyle name="Normal 41 18 2 6 4" xfId="37402" xr:uid="{00000000-0005-0000-0000-0000DD560000}"/>
    <cellStyle name="Normal 41 18 2 7" xfId="24734" xr:uid="{00000000-0005-0000-0000-0000DE560000}"/>
    <cellStyle name="Normal 41 18 2 7 2" xfId="46354" xr:uid="{00000000-0005-0000-0000-0000DF560000}"/>
    <cellStyle name="Normal 41 18 2 8" xfId="18767" xr:uid="{00000000-0005-0000-0000-0000E0560000}"/>
    <cellStyle name="Normal 41 18 2 8 2" xfId="40409" xr:uid="{00000000-0005-0000-0000-0000E1560000}"/>
    <cellStyle name="Normal 41 18 2 9" xfId="31580"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1" xr:uid="{00000000-0005-0000-0000-0000E7560000}"/>
    <cellStyle name="Normal 41 18 3 2 2 2 2 2" xfId="50597" xr:uid="{00000000-0005-0000-0000-0000E8560000}"/>
    <cellStyle name="Normal 41 18 3 2 2 2 3" xfId="23024" xr:uid="{00000000-0005-0000-0000-0000E9560000}"/>
    <cellStyle name="Normal 41 18 3 2 2 2 3 2" xfId="44661" xr:uid="{00000000-0005-0000-0000-0000EA560000}"/>
    <cellStyle name="Normal 41 18 3 2 2 2 4" xfId="38677" xr:uid="{00000000-0005-0000-0000-0000EB560000}"/>
    <cellStyle name="Normal 41 18 3 2 2 3" xfId="26009" xr:uid="{00000000-0005-0000-0000-0000EC560000}"/>
    <cellStyle name="Normal 41 18 3 2 2 3 2" xfId="47623" xr:uid="{00000000-0005-0000-0000-0000ED560000}"/>
    <cellStyle name="Normal 41 18 3 2 2 4" xfId="20042" xr:uid="{00000000-0005-0000-0000-0000EE560000}"/>
    <cellStyle name="Normal 41 18 3 2 2 4 2" xfId="41684" xr:uid="{00000000-0005-0000-0000-0000EF560000}"/>
    <cellStyle name="Normal 41 18 3 2 2 5" xfId="35674" xr:uid="{00000000-0005-0000-0000-0000F0560000}"/>
    <cellStyle name="Normal 41 18 3 2 3" xfId="14912" xr:uid="{00000000-0005-0000-0000-0000F1560000}"/>
    <cellStyle name="Normal 41 18 3 2 3 2" xfId="17997" xr:uid="{00000000-0005-0000-0000-0000F2560000}"/>
    <cellStyle name="Normal 41 18 3 2 3 2 2" xfId="29963" xr:uid="{00000000-0005-0000-0000-0000F3560000}"/>
    <cellStyle name="Normal 41 18 3 2 3 2 2 2" xfId="51569" xr:uid="{00000000-0005-0000-0000-0000F4560000}"/>
    <cellStyle name="Normal 41 18 3 2 3 2 3" xfId="23996" xr:uid="{00000000-0005-0000-0000-0000F5560000}"/>
    <cellStyle name="Normal 41 18 3 2 3 2 3 2" xfId="45633" xr:uid="{00000000-0005-0000-0000-0000F6560000}"/>
    <cellStyle name="Normal 41 18 3 2 3 2 4" xfId="39651" xr:uid="{00000000-0005-0000-0000-0000F7560000}"/>
    <cellStyle name="Normal 41 18 3 2 3 3" xfId="26981" xr:uid="{00000000-0005-0000-0000-0000F8560000}"/>
    <cellStyle name="Normal 41 18 3 2 3 3 2" xfId="48595" xr:uid="{00000000-0005-0000-0000-0000F9560000}"/>
    <cellStyle name="Normal 41 18 3 2 3 4" xfId="21014" xr:uid="{00000000-0005-0000-0000-0000FA560000}"/>
    <cellStyle name="Normal 41 18 3 2 3 4 2" xfId="42656" xr:uid="{00000000-0005-0000-0000-0000FB560000}"/>
    <cellStyle name="Normal 41 18 3 2 3 5" xfId="36648" xr:uid="{00000000-0005-0000-0000-0000FC560000}"/>
    <cellStyle name="Normal 41 18 3 2 4" xfId="16046" xr:uid="{00000000-0005-0000-0000-0000FD560000}"/>
    <cellStyle name="Normal 41 18 3 2 4 2" xfId="28015" xr:uid="{00000000-0005-0000-0000-0000FE560000}"/>
    <cellStyle name="Normal 41 18 3 2 4 2 2" xfId="49621" xr:uid="{00000000-0005-0000-0000-0000FF560000}"/>
    <cellStyle name="Normal 41 18 3 2 4 3" xfId="22048" xr:uid="{00000000-0005-0000-0000-000000570000}"/>
    <cellStyle name="Normal 41 18 3 2 4 3 2" xfId="43685" xr:uid="{00000000-0005-0000-0000-000001570000}"/>
    <cellStyle name="Normal 41 18 3 2 4 4" xfId="37700" xr:uid="{00000000-0005-0000-0000-000002570000}"/>
    <cellStyle name="Normal 41 18 3 2 5" xfId="25033" xr:uid="{00000000-0005-0000-0000-000003570000}"/>
    <cellStyle name="Normal 41 18 3 2 5 2" xfId="46650" xr:uid="{00000000-0005-0000-0000-000004570000}"/>
    <cellStyle name="Normal 41 18 3 2 6" xfId="19066" xr:uid="{00000000-0005-0000-0000-000005570000}"/>
    <cellStyle name="Normal 41 18 3 2 6 2" xfId="40708" xr:uid="{00000000-0005-0000-0000-000006570000}"/>
    <cellStyle name="Normal 41 18 3 2 7" xfId="34694"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1" xr:uid="{00000000-0005-0000-0000-00000B570000}"/>
    <cellStyle name="Normal 41 18 3 3 2 2 2 2" xfId="50917" xr:uid="{00000000-0005-0000-0000-00000C570000}"/>
    <cellStyle name="Normal 41 18 3 3 2 2 3" xfId="23344" xr:uid="{00000000-0005-0000-0000-00000D570000}"/>
    <cellStyle name="Normal 41 18 3 3 2 2 3 2" xfId="44981" xr:uid="{00000000-0005-0000-0000-00000E570000}"/>
    <cellStyle name="Normal 41 18 3 3 2 2 4" xfId="38997" xr:uid="{00000000-0005-0000-0000-00000F570000}"/>
    <cellStyle name="Normal 41 18 3 3 2 3" xfId="26329" xr:uid="{00000000-0005-0000-0000-000010570000}"/>
    <cellStyle name="Normal 41 18 3 3 2 3 2" xfId="47943" xr:uid="{00000000-0005-0000-0000-000011570000}"/>
    <cellStyle name="Normal 41 18 3 3 2 4" xfId="20362" xr:uid="{00000000-0005-0000-0000-000012570000}"/>
    <cellStyle name="Normal 41 18 3 3 2 4 2" xfId="42004" xr:uid="{00000000-0005-0000-0000-000013570000}"/>
    <cellStyle name="Normal 41 18 3 3 2 5" xfId="35994" xr:uid="{00000000-0005-0000-0000-000014570000}"/>
    <cellStyle name="Normal 41 18 3 3 3" xfId="15232" xr:uid="{00000000-0005-0000-0000-000015570000}"/>
    <cellStyle name="Normal 41 18 3 3 3 2" xfId="18317" xr:uid="{00000000-0005-0000-0000-000016570000}"/>
    <cellStyle name="Normal 41 18 3 3 3 2 2" xfId="30283" xr:uid="{00000000-0005-0000-0000-000017570000}"/>
    <cellStyle name="Normal 41 18 3 3 3 2 2 2" xfId="51889" xr:uid="{00000000-0005-0000-0000-000018570000}"/>
    <cellStyle name="Normal 41 18 3 3 3 2 3" xfId="24316" xr:uid="{00000000-0005-0000-0000-000019570000}"/>
    <cellStyle name="Normal 41 18 3 3 3 2 3 2" xfId="45953" xr:uid="{00000000-0005-0000-0000-00001A570000}"/>
    <cellStyle name="Normal 41 18 3 3 3 2 4" xfId="39971" xr:uid="{00000000-0005-0000-0000-00001B570000}"/>
    <cellStyle name="Normal 41 18 3 3 3 3" xfId="27301" xr:uid="{00000000-0005-0000-0000-00001C570000}"/>
    <cellStyle name="Normal 41 18 3 3 3 3 2" xfId="48915" xr:uid="{00000000-0005-0000-0000-00001D570000}"/>
    <cellStyle name="Normal 41 18 3 3 3 4" xfId="21334" xr:uid="{00000000-0005-0000-0000-00001E570000}"/>
    <cellStyle name="Normal 41 18 3 3 3 4 2" xfId="42976" xr:uid="{00000000-0005-0000-0000-00001F570000}"/>
    <cellStyle name="Normal 41 18 3 3 3 5" xfId="36968" xr:uid="{00000000-0005-0000-0000-000020570000}"/>
    <cellStyle name="Normal 41 18 3 3 4" xfId="16366" xr:uid="{00000000-0005-0000-0000-000021570000}"/>
    <cellStyle name="Normal 41 18 3 3 4 2" xfId="28335" xr:uid="{00000000-0005-0000-0000-000022570000}"/>
    <cellStyle name="Normal 41 18 3 3 4 2 2" xfId="49941" xr:uid="{00000000-0005-0000-0000-000023570000}"/>
    <cellStyle name="Normal 41 18 3 3 4 3" xfId="22368" xr:uid="{00000000-0005-0000-0000-000024570000}"/>
    <cellStyle name="Normal 41 18 3 3 4 3 2" xfId="44005" xr:uid="{00000000-0005-0000-0000-000025570000}"/>
    <cellStyle name="Normal 41 18 3 3 4 4" xfId="38020" xr:uid="{00000000-0005-0000-0000-000026570000}"/>
    <cellStyle name="Normal 41 18 3 3 5" xfId="25353" xr:uid="{00000000-0005-0000-0000-000027570000}"/>
    <cellStyle name="Normal 41 18 3 3 5 2" xfId="46970" xr:uid="{00000000-0005-0000-0000-000028570000}"/>
    <cellStyle name="Normal 41 18 3 3 6" xfId="19386" xr:uid="{00000000-0005-0000-0000-000029570000}"/>
    <cellStyle name="Normal 41 18 3 3 6 2" xfId="41028" xr:uid="{00000000-0005-0000-0000-00002A570000}"/>
    <cellStyle name="Normal 41 18 3 3 7" xfId="35014" xr:uid="{00000000-0005-0000-0000-00002B570000}"/>
    <cellStyle name="Normal 41 18 3 4" xfId="13617" xr:uid="{00000000-0005-0000-0000-00002C570000}"/>
    <cellStyle name="Normal 41 18 3 4 2" xfId="16703" xr:uid="{00000000-0005-0000-0000-00002D570000}"/>
    <cellStyle name="Normal 41 18 3 4 2 2" xfId="28671" xr:uid="{00000000-0005-0000-0000-00002E570000}"/>
    <cellStyle name="Normal 41 18 3 4 2 2 2" xfId="50277" xr:uid="{00000000-0005-0000-0000-00002F570000}"/>
    <cellStyle name="Normal 41 18 3 4 2 3" xfId="22704" xr:uid="{00000000-0005-0000-0000-000030570000}"/>
    <cellStyle name="Normal 41 18 3 4 2 3 2" xfId="44341" xr:uid="{00000000-0005-0000-0000-000031570000}"/>
    <cellStyle name="Normal 41 18 3 4 2 4" xfId="38357" xr:uid="{00000000-0005-0000-0000-000032570000}"/>
    <cellStyle name="Normal 41 18 3 4 3" xfId="25689" xr:uid="{00000000-0005-0000-0000-000033570000}"/>
    <cellStyle name="Normal 41 18 3 4 3 2" xfId="47303" xr:uid="{00000000-0005-0000-0000-000034570000}"/>
    <cellStyle name="Normal 41 18 3 4 4" xfId="19722" xr:uid="{00000000-0005-0000-0000-000035570000}"/>
    <cellStyle name="Normal 41 18 3 4 4 2" xfId="41364" xr:uid="{00000000-0005-0000-0000-000036570000}"/>
    <cellStyle name="Normal 41 18 3 4 5" xfId="35353" xr:uid="{00000000-0005-0000-0000-000037570000}"/>
    <cellStyle name="Normal 41 18 3 5" xfId="14591" xr:uid="{00000000-0005-0000-0000-000038570000}"/>
    <cellStyle name="Normal 41 18 3 5 2" xfId="17676" xr:uid="{00000000-0005-0000-0000-000039570000}"/>
    <cellStyle name="Normal 41 18 3 5 2 2" xfId="29643" xr:uid="{00000000-0005-0000-0000-00003A570000}"/>
    <cellStyle name="Normal 41 18 3 5 2 2 2" xfId="51249" xr:uid="{00000000-0005-0000-0000-00003B570000}"/>
    <cellStyle name="Normal 41 18 3 5 2 3" xfId="23676" xr:uid="{00000000-0005-0000-0000-00003C570000}"/>
    <cellStyle name="Normal 41 18 3 5 2 3 2" xfId="45313" xr:uid="{00000000-0005-0000-0000-00003D570000}"/>
    <cellStyle name="Normal 41 18 3 5 2 4" xfId="39330" xr:uid="{00000000-0005-0000-0000-00003E570000}"/>
    <cellStyle name="Normal 41 18 3 5 3" xfId="26661" xr:uid="{00000000-0005-0000-0000-00003F570000}"/>
    <cellStyle name="Normal 41 18 3 5 3 2" xfId="48275" xr:uid="{00000000-0005-0000-0000-000040570000}"/>
    <cellStyle name="Normal 41 18 3 5 4" xfId="20694" xr:uid="{00000000-0005-0000-0000-000041570000}"/>
    <cellStyle name="Normal 41 18 3 5 4 2" xfId="42336" xr:uid="{00000000-0005-0000-0000-000042570000}"/>
    <cellStyle name="Normal 41 18 3 5 5" xfId="36327" xr:uid="{00000000-0005-0000-0000-000043570000}"/>
    <cellStyle name="Normal 41 18 3 6" xfId="15704" xr:uid="{00000000-0005-0000-0000-000044570000}"/>
    <cellStyle name="Normal 41 18 3 6 2" xfId="27675" xr:uid="{00000000-0005-0000-0000-000045570000}"/>
    <cellStyle name="Normal 41 18 3 6 2 2" xfId="49281" xr:uid="{00000000-0005-0000-0000-000046570000}"/>
    <cellStyle name="Normal 41 18 3 6 3" xfId="21708" xr:uid="{00000000-0005-0000-0000-000047570000}"/>
    <cellStyle name="Normal 41 18 3 6 3 2" xfId="43345" xr:uid="{00000000-0005-0000-0000-000048570000}"/>
    <cellStyle name="Normal 41 18 3 6 4" xfId="37358" xr:uid="{00000000-0005-0000-0000-000049570000}"/>
    <cellStyle name="Normal 41 18 3 7" xfId="24690" xr:uid="{00000000-0005-0000-0000-00004A570000}"/>
    <cellStyle name="Normal 41 18 3 7 2" xfId="46310" xr:uid="{00000000-0005-0000-0000-00004B570000}"/>
    <cellStyle name="Normal 41 18 3 8" xfId="18723" xr:uid="{00000000-0005-0000-0000-00004C570000}"/>
    <cellStyle name="Normal 41 18 3 8 2" xfId="40365" xr:uid="{00000000-0005-0000-0000-00004D570000}"/>
    <cellStyle name="Normal 41 18 3 9" xfId="31423"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7" xr:uid="{00000000-0005-0000-0000-000053570000}"/>
    <cellStyle name="Normal 41 18 4 2 2 2 2 2" xfId="50683" xr:uid="{00000000-0005-0000-0000-000054570000}"/>
    <cellStyle name="Normal 41 18 4 2 2 2 3" xfId="23110" xr:uid="{00000000-0005-0000-0000-000055570000}"/>
    <cellStyle name="Normal 41 18 4 2 2 2 3 2" xfId="44747" xr:uid="{00000000-0005-0000-0000-000056570000}"/>
    <cellStyle name="Normal 41 18 4 2 2 2 4" xfId="38763" xr:uid="{00000000-0005-0000-0000-000057570000}"/>
    <cellStyle name="Normal 41 18 4 2 2 3" xfId="26095" xr:uid="{00000000-0005-0000-0000-000058570000}"/>
    <cellStyle name="Normal 41 18 4 2 2 3 2" xfId="47709" xr:uid="{00000000-0005-0000-0000-000059570000}"/>
    <cellStyle name="Normal 41 18 4 2 2 4" xfId="20128" xr:uid="{00000000-0005-0000-0000-00005A570000}"/>
    <cellStyle name="Normal 41 18 4 2 2 4 2" xfId="41770" xr:uid="{00000000-0005-0000-0000-00005B570000}"/>
    <cellStyle name="Normal 41 18 4 2 2 5" xfId="35760" xr:uid="{00000000-0005-0000-0000-00005C570000}"/>
    <cellStyle name="Normal 41 18 4 2 3" xfId="14998" xr:uid="{00000000-0005-0000-0000-00005D570000}"/>
    <cellStyle name="Normal 41 18 4 2 3 2" xfId="18083" xr:uid="{00000000-0005-0000-0000-00005E570000}"/>
    <cellStyle name="Normal 41 18 4 2 3 2 2" xfId="30049" xr:uid="{00000000-0005-0000-0000-00005F570000}"/>
    <cellStyle name="Normal 41 18 4 2 3 2 2 2" xfId="51655" xr:uid="{00000000-0005-0000-0000-000060570000}"/>
    <cellStyle name="Normal 41 18 4 2 3 2 3" xfId="24082" xr:uid="{00000000-0005-0000-0000-000061570000}"/>
    <cellStyle name="Normal 41 18 4 2 3 2 3 2" xfId="45719" xr:uid="{00000000-0005-0000-0000-000062570000}"/>
    <cellStyle name="Normal 41 18 4 2 3 2 4" xfId="39737" xr:uid="{00000000-0005-0000-0000-000063570000}"/>
    <cellStyle name="Normal 41 18 4 2 3 3" xfId="27067" xr:uid="{00000000-0005-0000-0000-000064570000}"/>
    <cellStyle name="Normal 41 18 4 2 3 3 2" xfId="48681" xr:uid="{00000000-0005-0000-0000-000065570000}"/>
    <cellStyle name="Normal 41 18 4 2 3 4" xfId="21100" xr:uid="{00000000-0005-0000-0000-000066570000}"/>
    <cellStyle name="Normal 41 18 4 2 3 4 2" xfId="42742" xr:uid="{00000000-0005-0000-0000-000067570000}"/>
    <cellStyle name="Normal 41 18 4 2 3 5" xfId="36734" xr:uid="{00000000-0005-0000-0000-000068570000}"/>
    <cellStyle name="Normal 41 18 4 2 4" xfId="16132" xr:uid="{00000000-0005-0000-0000-000069570000}"/>
    <cellStyle name="Normal 41 18 4 2 4 2" xfId="28101" xr:uid="{00000000-0005-0000-0000-00006A570000}"/>
    <cellStyle name="Normal 41 18 4 2 4 2 2" xfId="49707" xr:uid="{00000000-0005-0000-0000-00006B570000}"/>
    <cellStyle name="Normal 41 18 4 2 4 3" xfId="22134" xr:uid="{00000000-0005-0000-0000-00006C570000}"/>
    <cellStyle name="Normal 41 18 4 2 4 3 2" xfId="43771" xr:uid="{00000000-0005-0000-0000-00006D570000}"/>
    <cellStyle name="Normal 41 18 4 2 4 4" xfId="37786" xr:uid="{00000000-0005-0000-0000-00006E570000}"/>
    <cellStyle name="Normal 41 18 4 2 5" xfId="25119" xr:uid="{00000000-0005-0000-0000-00006F570000}"/>
    <cellStyle name="Normal 41 18 4 2 5 2" xfId="46736" xr:uid="{00000000-0005-0000-0000-000070570000}"/>
    <cellStyle name="Normal 41 18 4 2 6" xfId="19152" xr:uid="{00000000-0005-0000-0000-000071570000}"/>
    <cellStyle name="Normal 41 18 4 2 6 2" xfId="40794" xr:uid="{00000000-0005-0000-0000-000072570000}"/>
    <cellStyle name="Normal 41 18 4 2 7" xfId="34780"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7" xr:uid="{00000000-0005-0000-0000-000077570000}"/>
    <cellStyle name="Normal 41 18 4 3 2 2 2 2" xfId="51003" xr:uid="{00000000-0005-0000-0000-000078570000}"/>
    <cellStyle name="Normal 41 18 4 3 2 2 3" xfId="23430" xr:uid="{00000000-0005-0000-0000-000079570000}"/>
    <cellStyle name="Normal 41 18 4 3 2 2 3 2" xfId="45067" xr:uid="{00000000-0005-0000-0000-00007A570000}"/>
    <cellStyle name="Normal 41 18 4 3 2 2 4" xfId="39083" xr:uid="{00000000-0005-0000-0000-00007B570000}"/>
    <cellStyle name="Normal 41 18 4 3 2 3" xfId="26415" xr:uid="{00000000-0005-0000-0000-00007C570000}"/>
    <cellStyle name="Normal 41 18 4 3 2 3 2" xfId="48029" xr:uid="{00000000-0005-0000-0000-00007D570000}"/>
    <cellStyle name="Normal 41 18 4 3 2 4" xfId="20448" xr:uid="{00000000-0005-0000-0000-00007E570000}"/>
    <cellStyle name="Normal 41 18 4 3 2 4 2" xfId="42090" xr:uid="{00000000-0005-0000-0000-00007F570000}"/>
    <cellStyle name="Normal 41 18 4 3 2 5" xfId="36080" xr:uid="{00000000-0005-0000-0000-000080570000}"/>
    <cellStyle name="Normal 41 18 4 3 3" xfId="15318" xr:uid="{00000000-0005-0000-0000-000081570000}"/>
    <cellStyle name="Normal 41 18 4 3 3 2" xfId="18403" xr:uid="{00000000-0005-0000-0000-000082570000}"/>
    <cellStyle name="Normal 41 18 4 3 3 2 2" xfId="30369" xr:uid="{00000000-0005-0000-0000-000083570000}"/>
    <cellStyle name="Normal 41 18 4 3 3 2 2 2" xfId="51975" xr:uid="{00000000-0005-0000-0000-000084570000}"/>
    <cellStyle name="Normal 41 18 4 3 3 2 3" xfId="24402" xr:uid="{00000000-0005-0000-0000-000085570000}"/>
    <cellStyle name="Normal 41 18 4 3 3 2 3 2" xfId="46039" xr:uid="{00000000-0005-0000-0000-000086570000}"/>
    <cellStyle name="Normal 41 18 4 3 3 2 4" xfId="40057" xr:uid="{00000000-0005-0000-0000-000087570000}"/>
    <cellStyle name="Normal 41 18 4 3 3 3" xfId="27387" xr:uid="{00000000-0005-0000-0000-000088570000}"/>
    <cellStyle name="Normal 41 18 4 3 3 3 2" xfId="49001" xr:uid="{00000000-0005-0000-0000-000089570000}"/>
    <cellStyle name="Normal 41 18 4 3 3 4" xfId="21420" xr:uid="{00000000-0005-0000-0000-00008A570000}"/>
    <cellStyle name="Normal 41 18 4 3 3 4 2" xfId="43062" xr:uid="{00000000-0005-0000-0000-00008B570000}"/>
    <cellStyle name="Normal 41 18 4 3 3 5" xfId="37054" xr:uid="{00000000-0005-0000-0000-00008C570000}"/>
    <cellStyle name="Normal 41 18 4 3 4" xfId="16452" xr:uid="{00000000-0005-0000-0000-00008D570000}"/>
    <cellStyle name="Normal 41 18 4 3 4 2" xfId="28421" xr:uid="{00000000-0005-0000-0000-00008E570000}"/>
    <cellStyle name="Normal 41 18 4 3 4 2 2" xfId="50027" xr:uid="{00000000-0005-0000-0000-00008F570000}"/>
    <cellStyle name="Normal 41 18 4 3 4 3" xfId="22454" xr:uid="{00000000-0005-0000-0000-000090570000}"/>
    <cellStyle name="Normal 41 18 4 3 4 3 2" xfId="44091" xr:uid="{00000000-0005-0000-0000-000091570000}"/>
    <cellStyle name="Normal 41 18 4 3 4 4" xfId="38106" xr:uid="{00000000-0005-0000-0000-000092570000}"/>
    <cellStyle name="Normal 41 18 4 3 5" xfId="25439" xr:uid="{00000000-0005-0000-0000-000093570000}"/>
    <cellStyle name="Normal 41 18 4 3 5 2" xfId="47056" xr:uid="{00000000-0005-0000-0000-000094570000}"/>
    <cellStyle name="Normal 41 18 4 3 6" xfId="19472" xr:uid="{00000000-0005-0000-0000-000095570000}"/>
    <cellStyle name="Normal 41 18 4 3 6 2" xfId="41114" xr:uid="{00000000-0005-0000-0000-000096570000}"/>
    <cellStyle name="Normal 41 18 4 3 7" xfId="35100" xr:uid="{00000000-0005-0000-0000-000097570000}"/>
    <cellStyle name="Normal 41 18 4 4" xfId="13703" xr:uid="{00000000-0005-0000-0000-000098570000}"/>
    <cellStyle name="Normal 41 18 4 4 2" xfId="16789" xr:uid="{00000000-0005-0000-0000-000099570000}"/>
    <cellStyle name="Normal 41 18 4 4 2 2" xfId="28757" xr:uid="{00000000-0005-0000-0000-00009A570000}"/>
    <cellStyle name="Normal 41 18 4 4 2 2 2" xfId="50363" xr:uid="{00000000-0005-0000-0000-00009B570000}"/>
    <cellStyle name="Normal 41 18 4 4 2 3" xfId="22790" xr:uid="{00000000-0005-0000-0000-00009C570000}"/>
    <cellStyle name="Normal 41 18 4 4 2 3 2" xfId="44427" xr:uid="{00000000-0005-0000-0000-00009D570000}"/>
    <cellStyle name="Normal 41 18 4 4 2 4" xfId="38443" xr:uid="{00000000-0005-0000-0000-00009E570000}"/>
    <cellStyle name="Normal 41 18 4 4 3" xfId="25775" xr:uid="{00000000-0005-0000-0000-00009F570000}"/>
    <cellStyle name="Normal 41 18 4 4 3 2" xfId="47389" xr:uid="{00000000-0005-0000-0000-0000A0570000}"/>
    <cellStyle name="Normal 41 18 4 4 4" xfId="19808" xr:uid="{00000000-0005-0000-0000-0000A1570000}"/>
    <cellStyle name="Normal 41 18 4 4 4 2" xfId="41450" xr:uid="{00000000-0005-0000-0000-0000A2570000}"/>
    <cellStyle name="Normal 41 18 4 4 5" xfId="35439" xr:uid="{00000000-0005-0000-0000-0000A3570000}"/>
    <cellStyle name="Normal 41 18 4 5" xfId="14677" xr:uid="{00000000-0005-0000-0000-0000A4570000}"/>
    <cellStyle name="Normal 41 18 4 5 2" xfId="17762" xr:uid="{00000000-0005-0000-0000-0000A5570000}"/>
    <cellStyle name="Normal 41 18 4 5 2 2" xfId="29729" xr:uid="{00000000-0005-0000-0000-0000A6570000}"/>
    <cellStyle name="Normal 41 18 4 5 2 2 2" xfId="51335" xr:uid="{00000000-0005-0000-0000-0000A7570000}"/>
    <cellStyle name="Normal 41 18 4 5 2 3" xfId="23762" xr:uid="{00000000-0005-0000-0000-0000A8570000}"/>
    <cellStyle name="Normal 41 18 4 5 2 3 2" xfId="45399" xr:uid="{00000000-0005-0000-0000-0000A9570000}"/>
    <cellStyle name="Normal 41 18 4 5 2 4" xfId="39416" xr:uid="{00000000-0005-0000-0000-0000AA570000}"/>
    <cellStyle name="Normal 41 18 4 5 3" xfId="26747" xr:uid="{00000000-0005-0000-0000-0000AB570000}"/>
    <cellStyle name="Normal 41 18 4 5 3 2" xfId="48361" xr:uid="{00000000-0005-0000-0000-0000AC570000}"/>
    <cellStyle name="Normal 41 18 4 5 4" xfId="20780" xr:uid="{00000000-0005-0000-0000-0000AD570000}"/>
    <cellStyle name="Normal 41 18 4 5 4 2" xfId="42422" xr:uid="{00000000-0005-0000-0000-0000AE570000}"/>
    <cellStyle name="Normal 41 18 4 5 5" xfId="36413" xr:uid="{00000000-0005-0000-0000-0000AF570000}"/>
    <cellStyle name="Normal 41 18 4 6" xfId="15790" xr:uid="{00000000-0005-0000-0000-0000B0570000}"/>
    <cellStyle name="Normal 41 18 4 6 2" xfId="27761" xr:uid="{00000000-0005-0000-0000-0000B1570000}"/>
    <cellStyle name="Normal 41 18 4 6 2 2" xfId="49367" xr:uid="{00000000-0005-0000-0000-0000B2570000}"/>
    <cellStyle name="Normal 41 18 4 6 3" xfId="21794" xr:uid="{00000000-0005-0000-0000-0000B3570000}"/>
    <cellStyle name="Normal 41 18 4 6 3 2" xfId="43431" xr:uid="{00000000-0005-0000-0000-0000B4570000}"/>
    <cellStyle name="Normal 41 18 4 6 4" xfId="37444" xr:uid="{00000000-0005-0000-0000-0000B5570000}"/>
    <cellStyle name="Normal 41 18 4 7" xfId="24776" xr:uid="{00000000-0005-0000-0000-0000B6570000}"/>
    <cellStyle name="Normal 41 18 4 7 2" xfId="46396" xr:uid="{00000000-0005-0000-0000-0000B7570000}"/>
    <cellStyle name="Normal 41 18 4 8" xfId="18809" xr:uid="{00000000-0005-0000-0000-0000B8570000}"/>
    <cellStyle name="Normal 41 18 4 8 2" xfId="40451" xr:uid="{00000000-0005-0000-0000-0000B9570000}"/>
    <cellStyle name="Normal 41 18 4 9" xfId="31691"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1" xr:uid="{00000000-0005-0000-0000-0000BF570000}"/>
    <cellStyle name="Normal 41 18 5 2 2 2 2 2" xfId="50767" xr:uid="{00000000-0005-0000-0000-0000C0570000}"/>
    <cellStyle name="Normal 41 18 5 2 2 2 3" xfId="23194" xr:uid="{00000000-0005-0000-0000-0000C1570000}"/>
    <cellStyle name="Normal 41 18 5 2 2 2 3 2" xfId="44831" xr:uid="{00000000-0005-0000-0000-0000C2570000}"/>
    <cellStyle name="Normal 41 18 5 2 2 2 4" xfId="38847" xr:uid="{00000000-0005-0000-0000-0000C3570000}"/>
    <cellStyle name="Normal 41 18 5 2 2 3" xfId="26179" xr:uid="{00000000-0005-0000-0000-0000C4570000}"/>
    <cellStyle name="Normal 41 18 5 2 2 3 2" xfId="47793" xr:uid="{00000000-0005-0000-0000-0000C5570000}"/>
    <cellStyle name="Normal 41 18 5 2 2 4" xfId="20212" xr:uid="{00000000-0005-0000-0000-0000C6570000}"/>
    <cellStyle name="Normal 41 18 5 2 2 4 2" xfId="41854" xr:uid="{00000000-0005-0000-0000-0000C7570000}"/>
    <cellStyle name="Normal 41 18 5 2 2 5" xfId="35844" xr:uid="{00000000-0005-0000-0000-0000C8570000}"/>
    <cellStyle name="Normal 41 18 5 2 3" xfId="15082" xr:uid="{00000000-0005-0000-0000-0000C9570000}"/>
    <cellStyle name="Normal 41 18 5 2 3 2" xfId="18167" xr:uid="{00000000-0005-0000-0000-0000CA570000}"/>
    <cellStyle name="Normal 41 18 5 2 3 2 2" xfId="30133" xr:uid="{00000000-0005-0000-0000-0000CB570000}"/>
    <cellStyle name="Normal 41 18 5 2 3 2 2 2" xfId="51739" xr:uid="{00000000-0005-0000-0000-0000CC570000}"/>
    <cellStyle name="Normal 41 18 5 2 3 2 3" xfId="24166" xr:uid="{00000000-0005-0000-0000-0000CD570000}"/>
    <cellStyle name="Normal 41 18 5 2 3 2 3 2" xfId="45803" xr:uid="{00000000-0005-0000-0000-0000CE570000}"/>
    <cellStyle name="Normal 41 18 5 2 3 2 4" xfId="39821" xr:uid="{00000000-0005-0000-0000-0000CF570000}"/>
    <cellStyle name="Normal 41 18 5 2 3 3" xfId="27151" xr:uid="{00000000-0005-0000-0000-0000D0570000}"/>
    <cellStyle name="Normal 41 18 5 2 3 3 2" xfId="48765" xr:uid="{00000000-0005-0000-0000-0000D1570000}"/>
    <cellStyle name="Normal 41 18 5 2 3 4" xfId="21184" xr:uid="{00000000-0005-0000-0000-0000D2570000}"/>
    <cellStyle name="Normal 41 18 5 2 3 4 2" xfId="42826" xr:uid="{00000000-0005-0000-0000-0000D3570000}"/>
    <cellStyle name="Normal 41 18 5 2 3 5" xfId="36818" xr:uid="{00000000-0005-0000-0000-0000D4570000}"/>
    <cellStyle name="Normal 41 18 5 2 4" xfId="16216" xr:uid="{00000000-0005-0000-0000-0000D5570000}"/>
    <cellStyle name="Normal 41 18 5 2 4 2" xfId="28185" xr:uid="{00000000-0005-0000-0000-0000D6570000}"/>
    <cellStyle name="Normal 41 18 5 2 4 2 2" xfId="49791" xr:uid="{00000000-0005-0000-0000-0000D7570000}"/>
    <cellStyle name="Normal 41 18 5 2 4 3" xfId="22218" xr:uid="{00000000-0005-0000-0000-0000D8570000}"/>
    <cellStyle name="Normal 41 18 5 2 4 3 2" xfId="43855" xr:uid="{00000000-0005-0000-0000-0000D9570000}"/>
    <cellStyle name="Normal 41 18 5 2 4 4" xfId="37870" xr:uid="{00000000-0005-0000-0000-0000DA570000}"/>
    <cellStyle name="Normal 41 18 5 2 5" xfId="25203" xr:uid="{00000000-0005-0000-0000-0000DB570000}"/>
    <cellStyle name="Normal 41 18 5 2 5 2" xfId="46820" xr:uid="{00000000-0005-0000-0000-0000DC570000}"/>
    <cellStyle name="Normal 41 18 5 2 6" xfId="19236" xr:uid="{00000000-0005-0000-0000-0000DD570000}"/>
    <cellStyle name="Normal 41 18 5 2 6 2" xfId="40878" xr:uid="{00000000-0005-0000-0000-0000DE570000}"/>
    <cellStyle name="Normal 41 18 5 2 7" xfId="34864"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1" xr:uid="{00000000-0005-0000-0000-0000E3570000}"/>
    <cellStyle name="Normal 41 18 5 3 2 2 2 2" xfId="51087" xr:uid="{00000000-0005-0000-0000-0000E4570000}"/>
    <cellStyle name="Normal 41 18 5 3 2 2 3" xfId="23514" xr:uid="{00000000-0005-0000-0000-0000E5570000}"/>
    <cellStyle name="Normal 41 18 5 3 2 2 3 2" xfId="45151" xr:uid="{00000000-0005-0000-0000-0000E6570000}"/>
    <cellStyle name="Normal 41 18 5 3 2 2 4" xfId="39167" xr:uid="{00000000-0005-0000-0000-0000E7570000}"/>
    <cellStyle name="Normal 41 18 5 3 2 3" xfId="26499" xr:uid="{00000000-0005-0000-0000-0000E8570000}"/>
    <cellStyle name="Normal 41 18 5 3 2 3 2" xfId="48113" xr:uid="{00000000-0005-0000-0000-0000E9570000}"/>
    <cellStyle name="Normal 41 18 5 3 2 4" xfId="20532" xr:uid="{00000000-0005-0000-0000-0000EA570000}"/>
    <cellStyle name="Normal 41 18 5 3 2 4 2" xfId="42174" xr:uid="{00000000-0005-0000-0000-0000EB570000}"/>
    <cellStyle name="Normal 41 18 5 3 2 5" xfId="36164" xr:uid="{00000000-0005-0000-0000-0000EC570000}"/>
    <cellStyle name="Normal 41 18 5 3 3" xfId="15402" xr:uid="{00000000-0005-0000-0000-0000ED570000}"/>
    <cellStyle name="Normal 41 18 5 3 3 2" xfId="18487" xr:uid="{00000000-0005-0000-0000-0000EE570000}"/>
    <cellStyle name="Normal 41 18 5 3 3 2 2" xfId="30453" xr:uid="{00000000-0005-0000-0000-0000EF570000}"/>
    <cellStyle name="Normal 41 18 5 3 3 2 2 2" xfId="52059" xr:uid="{00000000-0005-0000-0000-0000F0570000}"/>
    <cellStyle name="Normal 41 18 5 3 3 2 3" xfId="24486" xr:uid="{00000000-0005-0000-0000-0000F1570000}"/>
    <cellStyle name="Normal 41 18 5 3 3 2 3 2" xfId="46123" xr:uid="{00000000-0005-0000-0000-0000F2570000}"/>
    <cellStyle name="Normal 41 18 5 3 3 2 4" xfId="40141" xr:uid="{00000000-0005-0000-0000-0000F3570000}"/>
    <cellStyle name="Normal 41 18 5 3 3 3" xfId="27471" xr:uid="{00000000-0005-0000-0000-0000F4570000}"/>
    <cellStyle name="Normal 41 18 5 3 3 3 2" xfId="49085" xr:uid="{00000000-0005-0000-0000-0000F5570000}"/>
    <cellStyle name="Normal 41 18 5 3 3 4" xfId="21504" xr:uid="{00000000-0005-0000-0000-0000F6570000}"/>
    <cellStyle name="Normal 41 18 5 3 3 4 2" xfId="43146" xr:uid="{00000000-0005-0000-0000-0000F7570000}"/>
    <cellStyle name="Normal 41 18 5 3 3 5" xfId="37138" xr:uid="{00000000-0005-0000-0000-0000F8570000}"/>
    <cellStyle name="Normal 41 18 5 3 4" xfId="16536" xr:uid="{00000000-0005-0000-0000-0000F9570000}"/>
    <cellStyle name="Normal 41 18 5 3 4 2" xfId="28505" xr:uid="{00000000-0005-0000-0000-0000FA570000}"/>
    <cellStyle name="Normal 41 18 5 3 4 2 2" xfId="50111" xr:uid="{00000000-0005-0000-0000-0000FB570000}"/>
    <cellStyle name="Normal 41 18 5 3 4 3" xfId="22538" xr:uid="{00000000-0005-0000-0000-0000FC570000}"/>
    <cellStyle name="Normal 41 18 5 3 4 3 2" xfId="44175" xr:uid="{00000000-0005-0000-0000-0000FD570000}"/>
    <cellStyle name="Normal 41 18 5 3 4 4" xfId="38190" xr:uid="{00000000-0005-0000-0000-0000FE570000}"/>
    <cellStyle name="Normal 41 18 5 3 5" xfId="25523" xr:uid="{00000000-0005-0000-0000-0000FF570000}"/>
    <cellStyle name="Normal 41 18 5 3 5 2" xfId="47140" xr:uid="{00000000-0005-0000-0000-000000580000}"/>
    <cellStyle name="Normal 41 18 5 3 6" xfId="19556" xr:uid="{00000000-0005-0000-0000-000001580000}"/>
    <cellStyle name="Normal 41 18 5 3 6 2" xfId="41198" xr:uid="{00000000-0005-0000-0000-000002580000}"/>
    <cellStyle name="Normal 41 18 5 3 7" xfId="35184" xr:uid="{00000000-0005-0000-0000-000003580000}"/>
    <cellStyle name="Normal 41 18 5 4" xfId="13787" xr:uid="{00000000-0005-0000-0000-000004580000}"/>
    <cellStyle name="Normal 41 18 5 4 2" xfId="16873" xr:uid="{00000000-0005-0000-0000-000005580000}"/>
    <cellStyle name="Normal 41 18 5 4 2 2" xfId="28841" xr:uid="{00000000-0005-0000-0000-000006580000}"/>
    <cellStyle name="Normal 41 18 5 4 2 2 2" xfId="50447" xr:uid="{00000000-0005-0000-0000-000007580000}"/>
    <cellStyle name="Normal 41 18 5 4 2 3" xfId="22874" xr:uid="{00000000-0005-0000-0000-000008580000}"/>
    <cellStyle name="Normal 41 18 5 4 2 3 2" xfId="44511" xr:uid="{00000000-0005-0000-0000-000009580000}"/>
    <cellStyle name="Normal 41 18 5 4 2 4" xfId="38527" xr:uid="{00000000-0005-0000-0000-00000A580000}"/>
    <cellStyle name="Normal 41 18 5 4 3" xfId="25859" xr:uid="{00000000-0005-0000-0000-00000B580000}"/>
    <cellStyle name="Normal 41 18 5 4 3 2" xfId="47473" xr:uid="{00000000-0005-0000-0000-00000C580000}"/>
    <cellStyle name="Normal 41 18 5 4 4" xfId="19892" xr:uid="{00000000-0005-0000-0000-00000D580000}"/>
    <cellStyle name="Normal 41 18 5 4 4 2" xfId="41534" xr:uid="{00000000-0005-0000-0000-00000E580000}"/>
    <cellStyle name="Normal 41 18 5 4 5" xfId="35523" xr:uid="{00000000-0005-0000-0000-00000F580000}"/>
    <cellStyle name="Normal 41 18 5 5" xfId="14761" xr:uid="{00000000-0005-0000-0000-000010580000}"/>
    <cellStyle name="Normal 41 18 5 5 2" xfId="17846" xr:uid="{00000000-0005-0000-0000-000011580000}"/>
    <cellStyle name="Normal 41 18 5 5 2 2" xfId="29813" xr:uid="{00000000-0005-0000-0000-000012580000}"/>
    <cellStyle name="Normal 41 18 5 5 2 2 2" xfId="51419" xr:uid="{00000000-0005-0000-0000-000013580000}"/>
    <cellStyle name="Normal 41 18 5 5 2 3" xfId="23846" xr:uid="{00000000-0005-0000-0000-000014580000}"/>
    <cellStyle name="Normal 41 18 5 5 2 3 2" xfId="45483" xr:uid="{00000000-0005-0000-0000-000015580000}"/>
    <cellStyle name="Normal 41 18 5 5 2 4" xfId="39500" xr:uid="{00000000-0005-0000-0000-000016580000}"/>
    <cellStyle name="Normal 41 18 5 5 3" xfId="26831" xr:uid="{00000000-0005-0000-0000-000017580000}"/>
    <cellStyle name="Normal 41 18 5 5 3 2" xfId="48445" xr:uid="{00000000-0005-0000-0000-000018580000}"/>
    <cellStyle name="Normal 41 18 5 5 4" xfId="20864" xr:uid="{00000000-0005-0000-0000-000019580000}"/>
    <cellStyle name="Normal 41 18 5 5 4 2" xfId="42506" xr:uid="{00000000-0005-0000-0000-00001A580000}"/>
    <cellStyle name="Normal 41 18 5 5 5" xfId="36497" xr:uid="{00000000-0005-0000-0000-00001B580000}"/>
    <cellStyle name="Normal 41 18 5 6" xfId="15874" xr:uid="{00000000-0005-0000-0000-00001C580000}"/>
    <cellStyle name="Normal 41 18 5 6 2" xfId="27845" xr:uid="{00000000-0005-0000-0000-00001D580000}"/>
    <cellStyle name="Normal 41 18 5 6 2 2" xfId="49451" xr:uid="{00000000-0005-0000-0000-00001E580000}"/>
    <cellStyle name="Normal 41 18 5 6 3" xfId="21878" xr:uid="{00000000-0005-0000-0000-00001F580000}"/>
    <cellStyle name="Normal 41 18 5 6 3 2" xfId="43515" xr:uid="{00000000-0005-0000-0000-000020580000}"/>
    <cellStyle name="Normal 41 18 5 6 4" xfId="37528" xr:uid="{00000000-0005-0000-0000-000021580000}"/>
    <cellStyle name="Normal 41 18 5 7" xfId="24860" xr:uid="{00000000-0005-0000-0000-000022580000}"/>
    <cellStyle name="Normal 41 18 5 7 2" xfId="46480" xr:uid="{00000000-0005-0000-0000-000023580000}"/>
    <cellStyle name="Normal 41 18 5 8" xfId="18893" xr:uid="{00000000-0005-0000-0000-000024580000}"/>
    <cellStyle name="Normal 41 18 5 8 2" xfId="40535" xr:uid="{00000000-0005-0000-0000-000025580000}"/>
    <cellStyle name="Normal 41 18 5 9" xfId="31863"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4" xr:uid="{00000000-0005-0000-0000-00002B580000}"/>
    <cellStyle name="Normal 41 18 6 2 2 2 2 2" xfId="50750" xr:uid="{00000000-0005-0000-0000-00002C580000}"/>
    <cellStyle name="Normal 41 18 6 2 2 2 3" xfId="23177" xr:uid="{00000000-0005-0000-0000-00002D580000}"/>
    <cellStyle name="Normal 41 18 6 2 2 2 3 2" xfId="44814" xr:uid="{00000000-0005-0000-0000-00002E580000}"/>
    <cellStyle name="Normal 41 18 6 2 2 2 4" xfId="38830" xr:uid="{00000000-0005-0000-0000-00002F580000}"/>
    <cellStyle name="Normal 41 18 6 2 2 3" xfId="26162" xr:uid="{00000000-0005-0000-0000-000030580000}"/>
    <cellStyle name="Normal 41 18 6 2 2 3 2" xfId="47776" xr:uid="{00000000-0005-0000-0000-000031580000}"/>
    <cellStyle name="Normal 41 18 6 2 2 4" xfId="20195" xr:uid="{00000000-0005-0000-0000-000032580000}"/>
    <cellStyle name="Normal 41 18 6 2 2 4 2" xfId="41837" xr:uid="{00000000-0005-0000-0000-000033580000}"/>
    <cellStyle name="Normal 41 18 6 2 2 5" xfId="35827" xr:uid="{00000000-0005-0000-0000-000034580000}"/>
    <cellStyle name="Normal 41 18 6 2 3" xfId="15065" xr:uid="{00000000-0005-0000-0000-000035580000}"/>
    <cellStyle name="Normal 41 18 6 2 3 2" xfId="18150" xr:uid="{00000000-0005-0000-0000-000036580000}"/>
    <cellStyle name="Normal 41 18 6 2 3 2 2" xfId="30116" xr:uid="{00000000-0005-0000-0000-000037580000}"/>
    <cellStyle name="Normal 41 18 6 2 3 2 2 2" xfId="51722" xr:uid="{00000000-0005-0000-0000-000038580000}"/>
    <cellStyle name="Normal 41 18 6 2 3 2 3" xfId="24149" xr:uid="{00000000-0005-0000-0000-000039580000}"/>
    <cellStyle name="Normal 41 18 6 2 3 2 3 2" xfId="45786" xr:uid="{00000000-0005-0000-0000-00003A580000}"/>
    <cellStyle name="Normal 41 18 6 2 3 2 4" xfId="39804" xr:uid="{00000000-0005-0000-0000-00003B580000}"/>
    <cellStyle name="Normal 41 18 6 2 3 3" xfId="27134" xr:uid="{00000000-0005-0000-0000-00003C580000}"/>
    <cellStyle name="Normal 41 18 6 2 3 3 2" xfId="48748" xr:uid="{00000000-0005-0000-0000-00003D580000}"/>
    <cellStyle name="Normal 41 18 6 2 3 4" xfId="21167" xr:uid="{00000000-0005-0000-0000-00003E580000}"/>
    <cellStyle name="Normal 41 18 6 2 3 4 2" xfId="42809" xr:uid="{00000000-0005-0000-0000-00003F580000}"/>
    <cellStyle name="Normal 41 18 6 2 3 5" xfId="36801" xr:uid="{00000000-0005-0000-0000-000040580000}"/>
    <cellStyle name="Normal 41 18 6 2 4" xfId="16199" xr:uid="{00000000-0005-0000-0000-000041580000}"/>
    <cellStyle name="Normal 41 18 6 2 4 2" xfId="28168" xr:uid="{00000000-0005-0000-0000-000042580000}"/>
    <cellStyle name="Normal 41 18 6 2 4 2 2" xfId="49774" xr:uid="{00000000-0005-0000-0000-000043580000}"/>
    <cellStyle name="Normal 41 18 6 2 4 3" xfId="22201" xr:uid="{00000000-0005-0000-0000-000044580000}"/>
    <cellStyle name="Normal 41 18 6 2 4 3 2" xfId="43838" xr:uid="{00000000-0005-0000-0000-000045580000}"/>
    <cellStyle name="Normal 41 18 6 2 4 4" xfId="37853" xr:uid="{00000000-0005-0000-0000-000046580000}"/>
    <cellStyle name="Normal 41 18 6 2 5" xfId="25186" xr:uid="{00000000-0005-0000-0000-000047580000}"/>
    <cellStyle name="Normal 41 18 6 2 5 2" xfId="46803" xr:uid="{00000000-0005-0000-0000-000048580000}"/>
    <cellStyle name="Normal 41 18 6 2 6" xfId="19219" xr:uid="{00000000-0005-0000-0000-000049580000}"/>
    <cellStyle name="Normal 41 18 6 2 6 2" xfId="40861" xr:uid="{00000000-0005-0000-0000-00004A580000}"/>
    <cellStyle name="Normal 41 18 6 2 7" xfId="34847"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4" xr:uid="{00000000-0005-0000-0000-00004F580000}"/>
    <cellStyle name="Normal 41 18 6 3 2 2 2 2" xfId="51070" xr:uid="{00000000-0005-0000-0000-000050580000}"/>
    <cellStyle name="Normal 41 18 6 3 2 2 3" xfId="23497" xr:uid="{00000000-0005-0000-0000-000051580000}"/>
    <cellStyle name="Normal 41 18 6 3 2 2 3 2" xfId="45134" xr:uid="{00000000-0005-0000-0000-000052580000}"/>
    <cellStyle name="Normal 41 18 6 3 2 2 4" xfId="39150" xr:uid="{00000000-0005-0000-0000-000053580000}"/>
    <cellStyle name="Normal 41 18 6 3 2 3" xfId="26482" xr:uid="{00000000-0005-0000-0000-000054580000}"/>
    <cellStyle name="Normal 41 18 6 3 2 3 2" xfId="48096" xr:uid="{00000000-0005-0000-0000-000055580000}"/>
    <cellStyle name="Normal 41 18 6 3 2 4" xfId="20515" xr:uid="{00000000-0005-0000-0000-000056580000}"/>
    <cellStyle name="Normal 41 18 6 3 2 4 2" xfId="42157" xr:uid="{00000000-0005-0000-0000-000057580000}"/>
    <cellStyle name="Normal 41 18 6 3 2 5" xfId="36147" xr:uid="{00000000-0005-0000-0000-000058580000}"/>
    <cellStyle name="Normal 41 18 6 3 3" xfId="15385" xr:uid="{00000000-0005-0000-0000-000059580000}"/>
    <cellStyle name="Normal 41 18 6 3 3 2" xfId="18470" xr:uid="{00000000-0005-0000-0000-00005A580000}"/>
    <cellStyle name="Normal 41 18 6 3 3 2 2" xfId="30436" xr:uid="{00000000-0005-0000-0000-00005B580000}"/>
    <cellStyle name="Normal 41 18 6 3 3 2 2 2" xfId="52042" xr:uid="{00000000-0005-0000-0000-00005C580000}"/>
    <cellStyle name="Normal 41 18 6 3 3 2 3" xfId="24469" xr:uid="{00000000-0005-0000-0000-00005D580000}"/>
    <cellStyle name="Normal 41 18 6 3 3 2 3 2" xfId="46106" xr:uid="{00000000-0005-0000-0000-00005E580000}"/>
    <cellStyle name="Normal 41 18 6 3 3 2 4" xfId="40124" xr:uid="{00000000-0005-0000-0000-00005F580000}"/>
    <cellStyle name="Normal 41 18 6 3 3 3" xfId="27454" xr:uid="{00000000-0005-0000-0000-000060580000}"/>
    <cellStyle name="Normal 41 18 6 3 3 3 2" xfId="49068" xr:uid="{00000000-0005-0000-0000-000061580000}"/>
    <cellStyle name="Normal 41 18 6 3 3 4" xfId="21487" xr:uid="{00000000-0005-0000-0000-000062580000}"/>
    <cellStyle name="Normal 41 18 6 3 3 4 2" xfId="43129" xr:uid="{00000000-0005-0000-0000-000063580000}"/>
    <cellStyle name="Normal 41 18 6 3 3 5" xfId="37121" xr:uid="{00000000-0005-0000-0000-000064580000}"/>
    <cellStyle name="Normal 41 18 6 3 4" xfId="16519" xr:uid="{00000000-0005-0000-0000-000065580000}"/>
    <cellStyle name="Normal 41 18 6 3 4 2" xfId="28488" xr:uid="{00000000-0005-0000-0000-000066580000}"/>
    <cellStyle name="Normal 41 18 6 3 4 2 2" xfId="50094" xr:uid="{00000000-0005-0000-0000-000067580000}"/>
    <cellStyle name="Normal 41 18 6 3 4 3" xfId="22521" xr:uid="{00000000-0005-0000-0000-000068580000}"/>
    <cellStyle name="Normal 41 18 6 3 4 3 2" xfId="44158" xr:uid="{00000000-0005-0000-0000-000069580000}"/>
    <cellStyle name="Normal 41 18 6 3 4 4" xfId="38173" xr:uid="{00000000-0005-0000-0000-00006A580000}"/>
    <cellStyle name="Normal 41 18 6 3 5" xfId="25506" xr:uid="{00000000-0005-0000-0000-00006B580000}"/>
    <cellStyle name="Normal 41 18 6 3 5 2" xfId="47123" xr:uid="{00000000-0005-0000-0000-00006C580000}"/>
    <cellStyle name="Normal 41 18 6 3 6" xfId="19539" xr:uid="{00000000-0005-0000-0000-00006D580000}"/>
    <cellStyle name="Normal 41 18 6 3 6 2" xfId="41181" xr:uid="{00000000-0005-0000-0000-00006E580000}"/>
    <cellStyle name="Normal 41 18 6 3 7" xfId="35167" xr:uid="{00000000-0005-0000-0000-00006F580000}"/>
    <cellStyle name="Normal 41 18 6 4" xfId="13770" xr:uid="{00000000-0005-0000-0000-000070580000}"/>
    <cellStyle name="Normal 41 18 6 4 2" xfId="16856" xr:uid="{00000000-0005-0000-0000-000071580000}"/>
    <cellStyle name="Normal 41 18 6 4 2 2" xfId="28824" xr:uid="{00000000-0005-0000-0000-000072580000}"/>
    <cellStyle name="Normal 41 18 6 4 2 2 2" xfId="50430" xr:uid="{00000000-0005-0000-0000-000073580000}"/>
    <cellStyle name="Normal 41 18 6 4 2 3" xfId="22857" xr:uid="{00000000-0005-0000-0000-000074580000}"/>
    <cellStyle name="Normal 41 18 6 4 2 3 2" xfId="44494" xr:uid="{00000000-0005-0000-0000-000075580000}"/>
    <cellStyle name="Normal 41 18 6 4 2 4" xfId="38510" xr:uid="{00000000-0005-0000-0000-000076580000}"/>
    <cellStyle name="Normal 41 18 6 4 3" xfId="25842" xr:uid="{00000000-0005-0000-0000-000077580000}"/>
    <cellStyle name="Normal 41 18 6 4 3 2" xfId="47456" xr:uid="{00000000-0005-0000-0000-000078580000}"/>
    <cellStyle name="Normal 41 18 6 4 4" xfId="19875" xr:uid="{00000000-0005-0000-0000-000079580000}"/>
    <cellStyle name="Normal 41 18 6 4 4 2" xfId="41517" xr:uid="{00000000-0005-0000-0000-00007A580000}"/>
    <cellStyle name="Normal 41 18 6 4 5" xfId="35506" xr:uid="{00000000-0005-0000-0000-00007B580000}"/>
    <cellStyle name="Normal 41 18 6 5" xfId="14744" xr:uid="{00000000-0005-0000-0000-00007C580000}"/>
    <cellStyle name="Normal 41 18 6 5 2" xfId="17829" xr:uid="{00000000-0005-0000-0000-00007D580000}"/>
    <cellStyle name="Normal 41 18 6 5 2 2" xfId="29796" xr:uid="{00000000-0005-0000-0000-00007E580000}"/>
    <cellStyle name="Normal 41 18 6 5 2 2 2" xfId="51402" xr:uid="{00000000-0005-0000-0000-00007F580000}"/>
    <cellStyle name="Normal 41 18 6 5 2 3" xfId="23829" xr:uid="{00000000-0005-0000-0000-000080580000}"/>
    <cellStyle name="Normal 41 18 6 5 2 3 2" xfId="45466" xr:uid="{00000000-0005-0000-0000-000081580000}"/>
    <cellStyle name="Normal 41 18 6 5 2 4" xfId="39483" xr:uid="{00000000-0005-0000-0000-000082580000}"/>
    <cellStyle name="Normal 41 18 6 5 3" xfId="26814" xr:uid="{00000000-0005-0000-0000-000083580000}"/>
    <cellStyle name="Normal 41 18 6 5 3 2" xfId="48428" xr:uid="{00000000-0005-0000-0000-000084580000}"/>
    <cellStyle name="Normal 41 18 6 5 4" xfId="20847" xr:uid="{00000000-0005-0000-0000-000085580000}"/>
    <cellStyle name="Normal 41 18 6 5 4 2" xfId="42489" xr:uid="{00000000-0005-0000-0000-000086580000}"/>
    <cellStyle name="Normal 41 18 6 5 5" xfId="36480" xr:uid="{00000000-0005-0000-0000-000087580000}"/>
    <cellStyle name="Normal 41 18 6 6" xfId="15857" xr:uid="{00000000-0005-0000-0000-000088580000}"/>
    <cellStyle name="Normal 41 18 6 6 2" xfId="27828" xr:uid="{00000000-0005-0000-0000-000089580000}"/>
    <cellStyle name="Normal 41 18 6 6 2 2" xfId="49434" xr:uid="{00000000-0005-0000-0000-00008A580000}"/>
    <cellStyle name="Normal 41 18 6 6 3" xfId="21861" xr:uid="{00000000-0005-0000-0000-00008B580000}"/>
    <cellStyle name="Normal 41 18 6 6 3 2" xfId="43498" xr:uid="{00000000-0005-0000-0000-00008C580000}"/>
    <cellStyle name="Normal 41 18 6 6 4" xfId="37511" xr:uid="{00000000-0005-0000-0000-00008D580000}"/>
    <cellStyle name="Normal 41 18 6 7" xfId="24843" xr:uid="{00000000-0005-0000-0000-00008E580000}"/>
    <cellStyle name="Normal 41 18 6 7 2" xfId="46463" xr:uid="{00000000-0005-0000-0000-00008F580000}"/>
    <cellStyle name="Normal 41 18 6 8" xfId="18876" xr:uid="{00000000-0005-0000-0000-000090580000}"/>
    <cellStyle name="Normal 41 18 6 8 2" xfId="40518" xr:uid="{00000000-0005-0000-0000-000091580000}"/>
    <cellStyle name="Normal 41 18 6 9" xfId="31834"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4" xr:uid="{00000000-0005-0000-0000-000097580000}"/>
    <cellStyle name="Normal 41 18 7 2 2 2 2 2" xfId="50810" xr:uid="{00000000-0005-0000-0000-000098580000}"/>
    <cellStyle name="Normal 41 18 7 2 2 2 3" xfId="23237" xr:uid="{00000000-0005-0000-0000-000099580000}"/>
    <cellStyle name="Normal 41 18 7 2 2 2 3 2" xfId="44874" xr:uid="{00000000-0005-0000-0000-00009A580000}"/>
    <cellStyle name="Normal 41 18 7 2 2 2 4" xfId="38890" xr:uid="{00000000-0005-0000-0000-00009B580000}"/>
    <cellStyle name="Normal 41 18 7 2 2 3" xfId="26222" xr:uid="{00000000-0005-0000-0000-00009C580000}"/>
    <cellStyle name="Normal 41 18 7 2 2 3 2" xfId="47836" xr:uid="{00000000-0005-0000-0000-00009D580000}"/>
    <cellStyle name="Normal 41 18 7 2 2 4" xfId="20255" xr:uid="{00000000-0005-0000-0000-00009E580000}"/>
    <cellStyle name="Normal 41 18 7 2 2 4 2" xfId="41897" xr:uid="{00000000-0005-0000-0000-00009F580000}"/>
    <cellStyle name="Normal 41 18 7 2 2 5" xfId="35887" xr:uid="{00000000-0005-0000-0000-0000A0580000}"/>
    <cellStyle name="Normal 41 18 7 2 3" xfId="15125" xr:uid="{00000000-0005-0000-0000-0000A1580000}"/>
    <cellStyle name="Normal 41 18 7 2 3 2" xfId="18210" xr:uid="{00000000-0005-0000-0000-0000A2580000}"/>
    <cellStyle name="Normal 41 18 7 2 3 2 2" xfId="30176" xr:uid="{00000000-0005-0000-0000-0000A3580000}"/>
    <cellStyle name="Normal 41 18 7 2 3 2 2 2" xfId="51782" xr:uid="{00000000-0005-0000-0000-0000A4580000}"/>
    <cellStyle name="Normal 41 18 7 2 3 2 3" xfId="24209" xr:uid="{00000000-0005-0000-0000-0000A5580000}"/>
    <cellStyle name="Normal 41 18 7 2 3 2 3 2" xfId="45846" xr:uid="{00000000-0005-0000-0000-0000A6580000}"/>
    <cellStyle name="Normal 41 18 7 2 3 2 4" xfId="39864" xr:uid="{00000000-0005-0000-0000-0000A7580000}"/>
    <cellStyle name="Normal 41 18 7 2 3 3" xfId="27194" xr:uid="{00000000-0005-0000-0000-0000A8580000}"/>
    <cellStyle name="Normal 41 18 7 2 3 3 2" xfId="48808" xr:uid="{00000000-0005-0000-0000-0000A9580000}"/>
    <cellStyle name="Normal 41 18 7 2 3 4" xfId="21227" xr:uid="{00000000-0005-0000-0000-0000AA580000}"/>
    <cellStyle name="Normal 41 18 7 2 3 4 2" xfId="42869" xr:uid="{00000000-0005-0000-0000-0000AB580000}"/>
    <cellStyle name="Normal 41 18 7 2 3 5" xfId="36861" xr:uid="{00000000-0005-0000-0000-0000AC580000}"/>
    <cellStyle name="Normal 41 18 7 2 4" xfId="16259" xr:uid="{00000000-0005-0000-0000-0000AD580000}"/>
    <cellStyle name="Normal 41 18 7 2 4 2" xfId="28228" xr:uid="{00000000-0005-0000-0000-0000AE580000}"/>
    <cellStyle name="Normal 41 18 7 2 4 2 2" xfId="49834" xr:uid="{00000000-0005-0000-0000-0000AF580000}"/>
    <cellStyle name="Normal 41 18 7 2 4 3" xfId="22261" xr:uid="{00000000-0005-0000-0000-0000B0580000}"/>
    <cellStyle name="Normal 41 18 7 2 4 3 2" xfId="43898" xr:uid="{00000000-0005-0000-0000-0000B1580000}"/>
    <cellStyle name="Normal 41 18 7 2 4 4" xfId="37913" xr:uid="{00000000-0005-0000-0000-0000B2580000}"/>
    <cellStyle name="Normal 41 18 7 2 5" xfId="25246" xr:uid="{00000000-0005-0000-0000-0000B3580000}"/>
    <cellStyle name="Normal 41 18 7 2 5 2" xfId="46863" xr:uid="{00000000-0005-0000-0000-0000B4580000}"/>
    <cellStyle name="Normal 41 18 7 2 6" xfId="19279" xr:uid="{00000000-0005-0000-0000-0000B5580000}"/>
    <cellStyle name="Normal 41 18 7 2 6 2" xfId="40921" xr:uid="{00000000-0005-0000-0000-0000B6580000}"/>
    <cellStyle name="Normal 41 18 7 2 7" xfId="34907"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4" xr:uid="{00000000-0005-0000-0000-0000BB580000}"/>
    <cellStyle name="Normal 41 18 7 3 2 2 2 2" xfId="51130" xr:uid="{00000000-0005-0000-0000-0000BC580000}"/>
    <cellStyle name="Normal 41 18 7 3 2 2 3" xfId="23557" xr:uid="{00000000-0005-0000-0000-0000BD580000}"/>
    <cellStyle name="Normal 41 18 7 3 2 2 3 2" xfId="45194" xr:uid="{00000000-0005-0000-0000-0000BE580000}"/>
    <cellStyle name="Normal 41 18 7 3 2 2 4" xfId="39210" xr:uid="{00000000-0005-0000-0000-0000BF580000}"/>
    <cellStyle name="Normal 41 18 7 3 2 3" xfId="26542" xr:uid="{00000000-0005-0000-0000-0000C0580000}"/>
    <cellStyle name="Normal 41 18 7 3 2 3 2" xfId="48156" xr:uid="{00000000-0005-0000-0000-0000C1580000}"/>
    <cellStyle name="Normal 41 18 7 3 2 4" xfId="20575" xr:uid="{00000000-0005-0000-0000-0000C2580000}"/>
    <cellStyle name="Normal 41 18 7 3 2 4 2" xfId="42217" xr:uid="{00000000-0005-0000-0000-0000C3580000}"/>
    <cellStyle name="Normal 41 18 7 3 2 5" xfId="36207" xr:uid="{00000000-0005-0000-0000-0000C4580000}"/>
    <cellStyle name="Normal 41 18 7 3 3" xfId="15445" xr:uid="{00000000-0005-0000-0000-0000C5580000}"/>
    <cellStyle name="Normal 41 18 7 3 3 2" xfId="18530" xr:uid="{00000000-0005-0000-0000-0000C6580000}"/>
    <cellStyle name="Normal 41 18 7 3 3 2 2" xfId="30496" xr:uid="{00000000-0005-0000-0000-0000C7580000}"/>
    <cellStyle name="Normal 41 18 7 3 3 2 2 2" xfId="52102" xr:uid="{00000000-0005-0000-0000-0000C8580000}"/>
    <cellStyle name="Normal 41 18 7 3 3 2 3" xfId="24529" xr:uid="{00000000-0005-0000-0000-0000C9580000}"/>
    <cellStyle name="Normal 41 18 7 3 3 2 3 2" xfId="46166" xr:uid="{00000000-0005-0000-0000-0000CA580000}"/>
    <cellStyle name="Normal 41 18 7 3 3 2 4" xfId="40184" xr:uid="{00000000-0005-0000-0000-0000CB580000}"/>
    <cellStyle name="Normal 41 18 7 3 3 3" xfId="27514" xr:uid="{00000000-0005-0000-0000-0000CC580000}"/>
    <cellStyle name="Normal 41 18 7 3 3 3 2" xfId="49128" xr:uid="{00000000-0005-0000-0000-0000CD580000}"/>
    <cellStyle name="Normal 41 18 7 3 3 4" xfId="21547" xr:uid="{00000000-0005-0000-0000-0000CE580000}"/>
    <cellStyle name="Normal 41 18 7 3 3 4 2" xfId="43189" xr:uid="{00000000-0005-0000-0000-0000CF580000}"/>
    <cellStyle name="Normal 41 18 7 3 3 5" xfId="37181" xr:uid="{00000000-0005-0000-0000-0000D0580000}"/>
    <cellStyle name="Normal 41 18 7 3 4" xfId="16579" xr:uid="{00000000-0005-0000-0000-0000D1580000}"/>
    <cellStyle name="Normal 41 18 7 3 4 2" xfId="28548" xr:uid="{00000000-0005-0000-0000-0000D2580000}"/>
    <cellStyle name="Normal 41 18 7 3 4 2 2" xfId="50154" xr:uid="{00000000-0005-0000-0000-0000D3580000}"/>
    <cellStyle name="Normal 41 18 7 3 4 3" xfId="22581" xr:uid="{00000000-0005-0000-0000-0000D4580000}"/>
    <cellStyle name="Normal 41 18 7 3 4 3 2" xfId="44218" xr:uid="{00000000-0005-0000-0000-0000D5580000}"/>
    <cellStyle name="Normal 41 18 7 3 4 4" xfId="38233" xr:uid="{00000000-0005-0000-0000-0000D6580000}"/>
    <cellStyle name="Normal 41 18 7 3 5" xfId="25566" xr:uid="{00000000-0005-0000-0000-0000D7580000}"/>
    <cellStyle name="Normal 41 18 7 3 5 2" xfId="47183" xr:uid="{00000000-0005-0000-0000-0000D8580000}"/>
    <cellStyle name="Normal 41 18 7 3 6" xfId="19599" xr:uid="{00000000-0005-0000-0000-0000D9580000}"/>
    <cellStyle name="Normal 41 18 7 3 6 2" xfId="41241" xr:uid="{00000000-0005-0000-0000-0000DA580000}"/>
    <cellStyle name="Normal 41 18 7 3 7" xfId="35227" xr:uid="{00000000-0005-0000-0000-0000DB580000}"/>
    <cellStyle name="Normal 41 18 7 4" xfId="13830" xr:uid="{00000000-0005-0000-0000-0000DC580000}"/>
    <cellStyle name="Normal 41 18 7 4 2" xfId="16916" xr:uid="{00000000-0005-0000-0000-0000DD580000}"/>
    <cellStyle name="Normal 41 18 7 4 2 2" xfId="28884" xr:uid="{00000000-0005-0000-0000-0000DE580000}"/>
    <cellStyle name="Normal 41 18 7 4 2 2 2" xfId="50490" xr:uid="{00000000-0005-0000-0000-0000DF580000}"/>
    <cellStyle name="Normal 41 18 7 4 2 3" xfId="22917" xr:uid="{00000000-0005-0000-0000-0000E0580000}"/>
    <cellStyle name="Normal 41 18 7 4 2 3 2" xfId="44554" xr:uid="{00000000-0005-0000-0000-0000E1580000}"/>
    <cellStyle name="Normal 41 18 7 4 2 4" xfId="38570" xr:uid="{00000000-0005-0000-0000-0000E2580000}"/>
    <cellStyle name="Normal 41 18 7 4 3" xfId="25902" xr:uid="{00000000-0005-0000-0000-0000E3580000}"/>
    <cellStyle name="Normal 41 18 7 4 3 2" xfId="47516" xr:uid="{00000000-0005-0000-0000-0000E4580000}"/>
    <cellStyle name="Normal 41 18 7 4 4" xfId="19935" xr:uid="{00000000-0005-0000-0000-0000E5580000}"/>
    <cellStyle name="Normal 41 18 7 4 4 2" xfId="41577" xr:uid="{00000000-0005-0000-0000-0000E6580000}"/>
    <cellStyle name="Normal 41 18 7 4 5" xfId="35566" xr:uid="{00000000-0005-0000-0000-0000E7580000}"/>
    <cellStyle name="Normal 41 18 7 5" xfId="14804" xr:uid="{00000000-0005-0000-0000-0000E8580000}"/>
    <cellStyle name="Normal 41 18 7 5 2" xfId="17889" xr:uid="{00000000-0005-0000-0000-0000E9580000}"/>
    <cellStyle name="Normal 41 18 7 5 2 2" xfId="29856" xr:uid="{00000000-0005-0000-0000-0000EA580000}"/>
    <cellStyle name="Normal 41 18 7 5 2 2 2" xfId="51462" xr:uid="{00000000-0005-0000-0000-0000EB580000}"/>
    <cellStyle name="Normal 41 18 7 5 2 3" xfId="23889" xr:uid="{00000000-0005-0000-0000-0000EC580000}"/>
    <cellStyle name="Normal 41 18 7 5 2 3 2" xfId="45526" xr:uid="{00000000-0005-0000-0000-0000ED580000}"/>
    <cellStyle name="Normal 41 18 7 5 2 4" xfId="39543" xr:uid="{00000000-0005-0000-0000-0000EE580000}"/>
    <cellStyle name="Normal 41 18 7 5 3" xfId="26874" xr:uid="{00000000-0005-0000-0000-0000EF580000}"/>
    <cellStyle name="Normal 41 18 7 5 3 2" xfId="48488" xr:uid="{00000000-0005-0000-0000-0000F0580000}"/>
    <cellStyle name="Normal 41 18 7 5 4" xfId="20907" xr:uid="{00000000-0005-0000-0000-0000F1580000}"/>
    <cellStyle name="Normal 41 18 7 5 4 2" xfId="42549" xr:uid="{00000000-0005-0000-0000-0000F2580000}"/>
    <cellStyle name="Normal 41 18 7 5 5" xfId="36540" xr:uid="{00000000-0005-0000-0000-0000F3580000}"/>
    <cellStyle name="Normal 41 18 7 6" xfId="15917" xr:uid="{00000000-0005-0000-0000-0000F4580000}"/>
    <cellStyle name="Normal 41 18 7 6 2" xfId="27888" xr:uid="{00000000-0005-0000-0000-0000F5580000}"/>
    <cellStyle name="Normal 41 18 7 6 2 2" xfId="49494" xr:uid="{00000000-0005-0000-0000-0000F6580000}"/>
    <cellStyle name="Normal 41 18 7 6 3" xfId="21921" xr:uid="{00000000-0005-0000-0000-0000F7580000}"/>
    <cellStyle name="Normal 41 18 7 6 3 2" xfId="43558" xr:uid="{00000000-0005-0000-0000-0000F8580000}"/>
    <cellStyle name="Normal 41 18 7 6 4" xfId="37571" xr:uid="{00000000-0005-0000-0000-0000F9580000}"/>
    <cellStyle name="Normal 41 18 7 7" xfId="24903" xr:uid="{00000000-0005-0000-0000-0000FA580000}"/>
    <cellStyle name="Normal 41 18 7 7 2" xfId="46523" xr:uid="{00000000-0005-0000-0000-0000FB580000}"/>
    <cellStyle name="Normal 41 18 7 8" xfId="18936" xr:uid="{00000000-0005-0000-0000-0000FC580000}"/>
    <cellStyle name="Normal 41 18 7 8 2" xfId="40578" xr:uid="{00000000-0005-0000-0000-0000FD580000}"/>
    <cellStyle name="Normal 41 18 7 9" xfId="31977"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6" xr:uid="{00000000-0005-0000-0000-000002590000}"/>
    <cellStyle name="Normal 41 18 8 2 2 2 2" xfId="50552" xr:uid="{00000000-0005-0000-0000-000003590000}"/>
    <cellStyle name="Normal 41 18 8 2 2 3" xfId="22979" xr:uid="{00000000-0005-0000-0000-000004590000}"/>
    <cellStyle name="Normal 41 18 8 2 2 3 2" xfId="44616" xr:uid="{00000000-0005-0000-0000-000005590000}"/>
    <cellStyle name="Normal 41 18 8 2 2 4" xfId="38632" xr:uid="{00000000-0005-0000-0000-000006590000}"/>
    <cellStyle name="Normal 41 18 8 2 3" xfId="25964" xr:uid="{00000000-0005-0000-0000-000007590000}"/>
    <cellStyle name="Normal 41 18 8 2 3 2" xfId="47578" xr:uid="{00000000-0005-0000-0000-000008590000}"/>
    <cellStyle name="Normal 41 18 8 2 4" xfId="19997" xr:uid="{00000000-0005-0000-0000-000009590000}"/>
    <cellStyle name="Normal 41 18 8 2 4 2" xfId="41639" xr:uid="{00000000-0005-0000-0000-00000A590000}"/>
    <cellStyle name="Normal 41 18 8 2 5" xfId="35629" xr:uid="{00000000-0005-0000-0000-00000B590000}"/>
    <cellStyle name="Normal 41 18 8 3" xfId="14867" xr:uid="{00000000-0005-0000-0000-00000C590000}"/>
    <cellStyle name="Normal 41 18 8 3 2" xfId="17952" xr:uid="{00000000-0005-0000-0000-00000D590000}"/>
    <cellStyle name="Normal 41 18 8 3 2 2" xfId="29918" xr:uid="{00000000-0005-0000-0000-00000E590000}"/>
    <cellStyle name="Normal 41 18 8 3 2 2 2" xfId="51524" xr:uid="{00000000-0005-0000-0000-00000F590000}"/>
    <cellStyle name="Normal 41 18 8 3 2 3" xfId="23951" xr:uid="{00000000-0005-0000-0000-000010590000}"/>
    <cellStyle name="Normal 41 18 8 3 2 3 2" xfId="45588" xr:uid="{00000000-0005-0000-0000-000011590000}"/>
    <cellStyle name="Normal 41 18 8 3 2 4" xfId="39606" xr:uid="{00000000-0005-0000-0000-000012590000}"/>
    <cellStyle name="Normal 41 18 8 3 3" xfId="26936" xr:uid="{00000000-0005-0000-0000-000013590000}"/>
    <cellStyle name="Normal 41 18 8 3 3 2" xfId="48550" xr:uid="{00000000-0005-0000-0000-000014590000}"/>
    <cellStyle name="Normal 41 18 8 3 4" xfId="20969" xr:uid="{00000000-0005-0000-0000-000015590000}"/>
    <cellStyle name="Normal 41 18 8 3 4 2" xfId="42611" xr:uid="{00000000-0005-0000-0000-000016590000}"/>
    <cellStyle name="Normal 41 18 8 3 5" xfId="36603" xr:uid="{00000000-0005-0000-0000-000017590000}"/>
    <cellStyle name="Normal 41 18 8 4" xfId="16001" xr:uid="{00000000-0005-0000-0000-000018590000}"/>
    <cellStyle name="Normal 41 18 8 4 2" xfId="27970" xr:uid="{00000000-0005-0000-0000-000019590000}"/>
    <cellStyle name="Normal 41 18 8 4 2 2" xfId="49576" xr:uid="{00000000-0005-0000-0000-00001A590000}"/>
    <cellStyle name="Normal 41 18 8 4 3" xfId="22003" xr:uid="{00000000-0005-0000-0000-00001B590000}"/>
    <cellStyle name="Normal 41 18 8 4 3 2" xfId="43640" xr:uid="{00000000-0005-0000-0000-00001C590000}"/>
    <cellStyle name="Normal 41 18 8 4 4" xfId="37655" xr:uid="{00000000-0005-0000-0000-00001D590000}"/>
    <cellStyle name="Normal 41 18 8 5" xfId="24988" xr:uid="{00000000-0005-0000-0000-00001E590000}"/>
    <cellStyle name="Normal 41 18 8 5 2" xfId="46605" xr:uid="{00000000-0005-0000-0000-00001F590000}"/>
    <cellStyle name="Normal 41 18 8 6" xfId="19021" xr:uid="{00000000-0005-0000-0000-000020590000}"/>
    <cellStyle name="Normal 41 18 8 6 2" xfId="40663" xr:uid="{00000000-0005-0000-0000-000021590000}"/>
    <cellStyle name="Normal 41 18 8 7" xfId="34649"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6" xr:uid="{00000000-0005-0000-0000-000026590000}"/>
    <cellStyle name="Normal 41 18 9 2 2 2 2" xfId="50872" xr:uid="{00000000-0005-0000-0000-000027590000}"/>
    <cellStyle name="Normal 41 18 9 2 2 3" xfId="23299" xr:uid="{00000000-0005-0000-0000-000028590000}"/>
    <cellStyle name="Normal 41 18 9 2 2 3 2" xfId="44936" xr:uid="{00000000-0005-0000-0000-000029590000}"/>
    <cellStyle name="Normal 41 18 9 2 2 4" xfId="38952" xr:uid="{00000000-0005-0000-0000-00002A590000}"/>
    <cellStyle name="Normal 41 18 9 2 3" xfId="26284" xr:uid="{00000000-0005-0000-0000-00002B590000}"/>
    <cellStyle name="Normal 41 18 9 2 3 2" xfId="47898" xr:uid="{00000000-0005-0000-0000-00002C590000}"/>
    <cellStyle name="Normal 41 18 9 2 4" xfId="20317" xr:uid="{00000000-0005-0000-0000-00002D590000}"/>
    <cellStyle name="Normal 41 18 9 2 4 2" xfId="41959" xr:uid="{00000000-0005-0000-0000-00002E590000}"/>
    <cellStyle name="Normal 41 18 9 2 5" xfId="35949" xr:uid="{00000000-0005-0000-0000-00002F590000}"/>
    <cellStyle name="Normal 41 18 9 3" xfId="15187" xr:uid="{00000000-0005-0000-0000-000030590000}"/>
    <cellStyle name="Normal 41 18 9 3 2" xfId="18272" xr:uid="{00000000-0005-0000-0000-000031590000}"/>
    <cellStyle name="Normal 41 18 9 3 2 2" xfId="30238" xr:uid="{00000000-0005-0000-0000-000032590000}"/>
    <cellStyle name="Normal 41 18 9 3 2 2 2" xfId="51844" xr:uid="{00000000-0005-0000-0000-000033590000}"/>
    <cellStyle name="Normal 41 18 9 3 2 3" xfId="24271" xr:uid="{00000000-0005-0000-0000-000034590000}"/>
    <cellStyle name="Normal 41 18 9 3 2 3 2" xfId="45908" xr:uid="{00000000-0005-0000-0000-000035590000}"/>
    <cellStyle name="Normal 41 18 9 3 2 4" xfId="39926" xr:uid="{00000000-0005-0000-0000-000036590000}"/>
    <cellStyle name="Normal 41 18 9 3 3" xfId="27256" xr:uid="{00000000-0005-0000-0000-000037590000}"/>
    <cellStyle name="Normal 41 18 9 3 3 2" xfId="48870" xr:uid="{00000000-0005-0000-0000-000038590000}"/>
    <cellStyle name="Normal 41 18 9 3 4" xfId="21289" xr:uid="{00000000-0005-0000-0000-000039590000}"/>
    <cellStyle name="Normal 41 18 9 3 4 2" xfId="42931" xr:uid="{00000000-0005-0000-0000-00003A590000}"/>
    <cellStyle name="Normal 41 18 9 3 5" xfId="36923" xr:uid="{00000000-0005-0000-0000-00003B590000}"/>
    <cellStyle name="Normal 41 18 9 4" xfId="16321" xr:uid="{00000000-0005-0000-0000-00003C590000}"/>
    <cellStyle name="Normal 41 18 9 4 2" xfId="28290" xr:uid="{00000000-0005-0000-0000-00003D590000}"/>
    <cellStyle name="Normal 41 18 9 4 2 2" xfId="49896" xr:uid="{00000000-0005-0000-0000-00003E590000}"/>
    <cellStyle name="Normal 41 18 9 4 3" xfId="22323" xr:uid="{00000000-0005-0000-0000-00003F590000}"/>
    <cellStyle name="Normal 41 18 9 4 3 2" xfId="43960" xr:uid="{00000000-0005-0000-0000-000040590000}"/>
    <cellStyle name="Normal 41 18 9 4 4" xfId="37975" xr:uid="{00000000-0005-0000-0000-000041590000}"/>
    <cellStyle name="Normal 41 18 9 5" xfId="25308" xr:uid="{00000000-0005-0000-0000-000042590000}"/>
    <cellStyle name="Normal 41 18 9 5 2" xfId="46925" xr:uid="{00000000-0005-0000-0000-000043590000}"/>
    <cellStyle name="Normal 41 18 9 6" xfId="19341" xr:uid="{00000000-0005-0000-0000-000044590000}"/>
    <cellStyle name="Normal 41 18 9 6 2" xfId="40983" xr:uid="{00000000-0005-0000-0000-000045590000}"/>
    <cellStyle name="Normal 41 18 9 7" xfId="34969"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7" xr:uid="{00000000-0005-0000-0000-00004A590000}"/>
    <cellStyle name="Normal 41 19 10 2 2 2" xfId="50233" xr:uid="{00000000-0005-0000-0000-00004B590000}"/>
    <cellStyle name="Normal 41 19 10 2 3" xfId="22660" xr:uid="{00000000-0005-0000-0000-00004C590000}"/>
    <cellStyle name="Normal 41 19 10 2 3 2" xfId="44297" xr:uid="{00000000-0005-0000-0000-00004D590000}"/>
    <cellStyle name="Normal 41 19 10 2 4" xfId="38312" xr:uid="{00000000-0005-0000-0000-00004E590000}"/>
    <cellStyle name="Normal 41 19 10 3" xfId="25645" xr:uid="{00000000-0005-0000-0000-00004F590000}"/>
    <cellStyle name="Normal 41 19 10 3 2" xfId="47259" xr:uid="{00000000-0005-0000-0000-000050590000}"/>
    <cellStyle name="Normal 41 19 10 4" xfId="19678" xr:uid="{00000000-0005-0000-0000-000051590000}"/>
    <cellStyle name="Normal 41 19 10 4 2" xfId="41320" xr:uid="{00000000-0005-0000-0000-000052590000}"/>
    <cellStyle name="Normal 41 19 10 5" xfId="35308" xr:uid="{00000000-0005-0000-0000-000053590000}"/>
    <cellStyle name="Normal 41 19 11" xfId="14547" xr:uid="{00000000-0005-0000-0000-000054590000}"/>
    <cellStyle name="Normal 41 19 11 2" xfId="17632" xr:uid="{00000000-0005-0000-0000-000055590000}"/>
    <cellStyle name="Normal 41 19 11 2 2" xfId="29599" xr:uid="{00000000-0005-0000-0000-000056590000}"/>
    <cellStyle name="Normal 41 19 11 2 2 2" xfId="51205" xr:uid="{00000000-0005-0000-0000-000057590000}"/>
    <cellStyle name="Normal 41 19 11 2 3" xfId="23632" xr:uid="{00000000-0005-0000-0000-000058590000}"/>
    <cellStyle name="Normal 41 19 11 2 3 2" xfId="45269" xr:uid="{00000000-0005-0000-0000-000059590000}"/>
    <cellStyle name="Normal 41 19 11 2 4" xfId="39286" xr:uid="{00000000-0005-0000-0000-00005A590000}"/>
    <cellStyle name="Normal 41 19 11 3" xfId="26617" xr:uid="{00000000-0005-0000-0000-00005B590000}"/>
    <cellStyle name="Normal 41 19 11 3 2" xfId="48231" xr:uid="{00000000-0005-0000-0000-00005C590000}"/>
    <cellStyle name="Normal 41 19 11 4" xfId="20650" xr:uid="{00000000-0005-0000-0000-00005D590000}"/>
    <cellStyle name="Normal 41 19 11 4 2" xfId="42292" xr:uid="{00000000-0005-0000-0000-00005E590000}"/>
    <cellStyle name="Normal 41 19 11 5" xfId="36283" xr:uid="{00000000-0005-0000-0000-00005F590000}"/>
    <cellStyle name="Normal 41 19 12" xfId="15660" xr:uid="{00000000-0005-0000-0000-000060590000}"/>
    <cellStyle name="Normal 41 19 12 2" xfId="27631" xr:uid="{00000000-0005-0000-0000-000061590000}"/>
    <cellStyle name="Normal 41 19 12 2 2" xfId="49237" xr:uid="{00000000-0005-0000-0000-000062590000}"/>
    <cellStyle name="Normal 41 19 12 3" xfId="21664" xr:uid="{00000000-0005-0000-0000-000063590000}"/>
    <cellStyle name="Normal 41 19 12 3 2" xfId="43301" xr:uid="{00000000-0005-0000-0000-000064590000}"/>
    <cellStyle name="Normal 41 19 12 4" xfId="37314" xr:uid="{00000000-0005-0000-0000-000065590000}"/>
    <cellStyle name="Normal 41 19 13" xfId="24646" xr:uid="{00000000-0005-0000-0000-000066590000}"/>
    <cellStyle name="Normal 41 19 13 2" xfId="46266" xr:uid="{00000000-0005-0000-0000-000067590000}"/>
    <cellStyle name="Normal 41 19 14" xfId="18679" xr:uid="{00000000-0005-0000-0000-000068590000}"/>
    <cellStyle name="Normal 41 19 14 2" xfId="40321" xr:uid="{00000000-0005-0000-0000-000069590000}"/>
    <cellStyle name="Normal 41 19 15" xfId="31244"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6" xr:uid="{00000000-0005-0000-0000-00006F590000}"/>
    <cellStyle name="Normal 41 19 2 2 2 2 2 2" xfId="50642" xr:uid="{00000000-0005-0000-0000-000070590000}"/>
    <cellStyle name="Normal 41 19 2 2 2 2 3" xfId="23069" xr:uid="{00000000-0005-0000-0000-000071590000}"/>
    <cellStyle name="Normal 41 19 2 2 2 2 3 2" xfId="44706" xr:uid="{00000000-0005-0000-0000-000072590000}"/>
    <cellStyle name="Normal 41 19 2 2 2 2 4" xfId="38722" xr:uid="{00000000-0005-0000-0000-000073590000}"/>
    <cellStyle name="Normal 41 19 2 2 2 3" xfId="26054" xr:uid="{00000000-0005-0000-0000-000074590000}"/>
    <cellStyle name="Normal 41 19 2 2 2 3 2" xfId="47668" xr:uid="{00000000-0005-0000-0000-000075590000}"/>
    <cellStyle name="Normal 41 19 2 2 2 4" xfId="20087" xr:uid="{00000000-0005-0000-0000-000076590000}"/>
    <cellStyle name="Normal 41 19 2 2 2 4 2" xfId="41729" xr:uid="{00000000-0005-0000-0000-000077590000}"/>
    <cellStyle name="Normal 41 19 2 2 2 5" xfId="35719" xr:uid="{00000000-0005-0000-0000-000078590000}"/>
    <cellStyle name="Normal 41 19 2 2 3" xfId="14957" xr:uid="{00000000-0005-0000-0000-000079590000}"/>
    <cellStyle name="Normal 41 19 2 2 3 2" xfId="18042" xr:uid="{00000000-0005-0000-0000-00007A590000}"/>
    <cellStyle name="Normal 41 19 2 2 3 2 2" xfId="30008" xr:uid="{00000000-0005-0000-0000-00007B590000}"/>
    <cellStyle name="Normal 41 19 2 2 3 2 2 2" xfId="51614" xr:uid="{00000000-0005-0000-0000-00007C590000}"/>
    <cellStyle name="Normal 41 19 2 2 3 2 3" xfId="24041" xr:uid="{00000000-0005-0000-0000-00007D590000}"/>
    <cellStyle name="Normal 41 19 2 2 3 2 3 2" xfId="45678" xr:uid="{00000000-0005-0000-0000-00007E590000}"/>
    <cellStyle name="Normal 41 19 2 2 3 2 4" xfId="39696" xr:uid="{00000000-0005-0000-0000-00007F590000}"/>
    <cellStyle name="Normal 41 19 2 2 3 3" xfId="27026" xr:uid="{00000000-0005-0000-0000-000080590000}"/>
    <cellStyle name="Normal 41 19 2 2 3 3 2" xfId="48640" xr:uid="{00000000-0005-0000-0000-000081590000}"/>
    <cellStyle name="Normal 41 19 2 2 3 4" xfId="21059" xr:uid="{00000000-0005-0000-0000-000082590000}"/>
    <cellStyle name="Normal 41 19 2 2 3 4 2" xfId="42701" xr:uid="{00000000-0005-0000-0000-000083590000}"/>
    <cellStyle name="Normal 41 19 2 2 3 5" xfId="36693" xr:uid="{00000000-0005-0000-0000-000084590000}"/>
    <cellStyle name="Normal 41 19 2 2 4" xfId="16091" xr:uid="{00000000-0005-0000-0000-000085590000}"/>
    <cellStyle name="Normal 41 19 2 2 4 2" xfId="28060" xr:uid="{00000000-0005-0000-0000-000086590000}"/>
    <cellStyle name="Normal 41 19 2 2 4 2 2" xfId="49666" xr:uid="{00000000-0005-0000-0000-000087590000}"/>
    <cellStyle name="Normal 41 19 2 2 4 3" xfId="22093" xr:uid="{00000000-0005-0000-0000-000088590000}"/>
    <cellStyle name="Normal 41 19 2 2 4 3 2" xfId="43730" xr:uid="{00000000-0005-0000-0000-000089590000}"/>
    <cellStyle name="Normal 41 19 2 2 4 4" xfId="37745" xr:uid="{00000000-0005-0000-0000-00008A590000}"/>
    <cellStyle name="Normal 41 19 2 2 5" xfId="25078" xr:uid="{00000000-0005-0000-0000-00008B590000}"/>
    <cellStyle name="Normal 41 19 2 2 5 2" xfId="46695" xr:uid="{00000000-0005-0000-0000-00008C590000}"/>
    <cellStyle name="Normal 41 19 2 2 6" xfId="19111" xr:uid="{00000000-0005-0000-0000-00008D590000}"/>
    <cellStyle name="Normal 41 19 2 2 6 2" xfId="40753" xr:uid="{00000000-0005-0000-0000-00008E590000}"/>
    <cellStyle name="Normal 41 19 2 2 7" xfId="34739"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6" xr:uid="{00000000-0005-0000-0000-000093590000}"/>
    <cellStyle name="Normal 41 19 2 3 2 2 2 2" xfId="50962" xr:uid="{00000000-0005-0000-0000-000094590000}"/>
    <cellStyle name="Normal 41 19 2 3 2 2 3" xfId="23389" xr:uid="{00000000-0005-0000-0000-000095590000}"/>
    <cellStyle name="Normal 41 19 2 3 2 2 3 2" xfId="45026" xr:uid="{00000000-0005-0000-0000-000096590000}"/>
    <cellStyle name="Normal 41 19 2 3 2 2 4" xfId="39042" xr:uid="{00000000-0005-0000-0000-000097590000}"/>
    <cellStyle name="Normal 41 19 2 3 2 3" xfId="26374" xr:uid="{00000000-0005-0000-0000-000098590000}"/>
    <cellStyle name="Normal 41 19 2 3 2 3 2" xfId="47988" xr:uid="{00000000-0005-0000-0000-000099590000}"/>
    <cellStyle name="Normal 41 19 2 3 2 4" xfId="20407" xr:uid="{00000000-0005-0000-0000-00009A590000}"/>
    <cellStyle name="Normal 41 19 2 3 2 4 2" xfId="42049" xr:uid="{00000000-0005-0000-0000-00009B590000}"/>
    <cellStyle name="Normal 41 19 2 3 2 5" xfId="36039" xr:uid="{00000000-0005-0000-0000-00009C590000}"/>
    <cellStyle name="Normal 41 19 2 3 3" xfId="15277" xr:uid="{00000000-0005-0000-0000-00009D590000}"/>
    <cellStyle name="Normal 41 19 2 3 3 2" xfId="18362" xr:uid="{00000000-0005-0000-0000-00009E590000}"/>
    <cellStyle name="Normal 41 19 2 3 3 2 2" xfId="30328" xr:uid="{00000000-0005-0000-0000-00009F590000}"/>
    <cellStyle name="Normal 41 19 2 3 3 2 2 2" xfId="51934" xr:uid="{00000000-0005-0000-0000-0000A0590000}"/>
    <cellStyle name="Normal 41 19 2 3 3 2 3" xfId="24361" xr:uid="{00000000-0005-0000-0000-0000A1590000}"/>
    <cellStyle name="Normal 41 19 2 3 3 2 3 2" xfId="45998" xr:uid="{00000000-0005-0000-0000-0000A2590000}"/>
    <cellStyle name="Normal 41 19 2 3 3 2 4" xfId="40016" xr:uid="{00000000-0005-0000-0000-0000A3590000}"/>
    <cellStyle name="Normal 41 19 2 3 3 3" xfId="27346" xr:uid="{00000000-0005-0000-0000-0000A4590000}"/>
    <cellStyle name="Normal 41 19 2 3 3 3 2" xfId="48960" xr:uid="{00000000-0005-0000-0000-0000A5590000}"/>
    <cellStyle name="Normal 41 19 2 3 3 4" xfId="21379" xr:uid="{00000000-0005-0000-0000-0000A6590000}"/>
    <cellStyle name="Normal 41 19 2 3 3 4 2" xfId="43021" xr:uid="{00000000-0005-0000-0000-0000A7590000}"/>
    <cellStyle name="Normal 41 19 2 3 3 5" xfId="37013" xr:uid="{00000000-0005-0000-0000-0000A8590000}"/>
    <cellStyle name="Normal 41 19 2 3 4" xfId="16411" xr:uid="{00000000-0005-0000-0000-0000A9590000}"/>
    <cellStyle name="Normal 41 19 2 3 4 2" xfId="28380" xr:uid="{00000000-0005-0000-0000-0000AA590000}"/>
    <cellStyle name="Normal 41 19 2 3 4 2 2" xfId="49986" xr:uid="{00000000-0005-0000-0000-0000AB590000}"/>
    <cellStyle name="Normal 41 19 2 3 4 3" xfId="22413" xr:uid="{00000000-0005-0000-0000-0000AC590000}"/>
    <cellStyle name="Normal 41 19 2 3 4 3 2" xfId="44050" xr:uid="{00000000-0005-0000-0000-0000AD590000}"/>
    <cellStyle name="Normal 41 19 2 3 4 4" xfId="38065" xr:uid="{00000000-0005-0000-0000-0000AE590000}"/>
    <cellStyle name="Normal 41 19 2 3 5" xfId="25398" xr:uid="{00000000-0005-0000-0000-0000AF590000}"/>
    <cellStyle name="Normal 41 19 2 3 5 2" xfId="47015" xr:uid="{00000000-0005-0000-0000-0000B0590000}"/>
    <cellStyle name="Normal 41 19 2 3 6" xfId="19431" xr:uid="{00000000-0005-0000-0000-0000B1590000}"/>
    <cellStyle name="Normal 41 19 2 3 6 2" xfId="41073" xr:uid="{00000000-0005-0000-0000-0000B2590000}"/>
    <cellStyle name="Normal 41 19 2 3 7" xfId="35059" xr:uid="{00000000-0005-0000-0000-0000B3590000}"/>
    <cellStyle name="Normal 41 19 2 4" xfId="13662" xr:uid="{00000000-0005-0000-0000-0000B4590000}"/>
    <cellStyle name="Normal 41 19 2 4 2" xfId="16748" xr:uid="{00000000-0005-0000-0000-0000B5590000}"/>
    <cellStyle name="Normal 41 19 2 4 2 2" xfId="28716" xr:uid="{00000000-0005-0000-0000-0000B6590000}"/>
    <cellStyle name="Normal 41 19 2 4 2 2 2" xfId="50322" xr:uid="{00000000-0005-0000-0000-0000B7590000}"/>
    <cellStyle name="Normal 41 19 2 4 2 3" xfId="22749" xr:uid="{00000000-0005-0000-0000-0000B8590000}"/>
    <cellStyle name="Normal 41 19 2 4 2 3 2" xfId="44386" xr:uid="{00000000-0005-0000-0000-0000B9590000}"/>
    <cellStyle name="Normal 41 19 2 4 2 4" xfId="38402" xr:uid="{00000000-0005-0000-0000-0000BA590000}"/>
    <cellStyle name="Normal 41 19 2 4 3" xfId="25734" xr:uid="{00000000-0005-0000-0000-0000BB590000}"/>
    <cellStyle name="Normal 41 19 2 4 3 2" xfId="47348" xr:uid="{00000000-0005-0000-0000-0000BC590000}"/>
    <cellStyle name="Normal 41 19 2 4 4" xfId="19767" xr:uid="{00000000-0005-0000-0000-0000BD590000}"/>
    <cellStyle name="Normal 41 19 2 4 4 2" xfId="41409" xr:uid="{00000000-0005-0000-0000-0000BE590000}"/>
    <cellStyle name="Normal 41 19 2 4 5" xfId="35398" xr:uid="{00000000-0005-0000-0000-0000BF590000}"/>
    <cellStyle name="Normal 41 19 2 5" xfId="14636" xr:uid="{00000000-0005-0000-0000-0000C0590000}"/>
    <cellStyle name="Normal 41 19 2 5 2" xfId="17721" xr:uid="{00000000-0005-0000-0000-0000C1590000}"/>
    <cellStyle name="Normal 41 19 2 5 2 2" xfId="29688" xr:uid="{00000000-0005-0000-0000-0000C2590000}"/>
    <cellStyle name="Normal 41 19 2 5 2 2 2" xfId="51294" xr:uid="{00000000-0005-0000-0000-0000C3590000}"/>
    <cellStyle name="Normal 41 19 2 5 2 3" xfId="23721" xr:uid="{00000000-0005-0000-0000-0000C4590000}"/>
    <cellStyle name="Normal 41 19 2 5 2 3 2" xfId="45358" xr:uid="{00000000-0005-0000-0000-0000C5590000}"/>
    <cellStyle name="Normal 41 19 2 5 2 4" xfId="39375" xr:uid="{00000000-0005-0000-0000-0000C6590000}"/>
    <cellStyle name="Normal 41 19 2 5 3" xfId="26706" xr:uid="{00000000-0005-0000-0000-0000C7590000}"/>
    <cellStyle name="Normal 41 19 2 5 3 2" xfId="48320" xr:uid="{00000000-0005-0000-0000-0000C8590000}"/>
    <cellStyle name="Normal 41 19 2 5 4" xfId="20739" xr:uid="{00000000-0005-0000-0000-0000C9590000}"/>
    <cellStyle name="Normal 41 19 2 5 4 2" xfId="42381" xr:uid="{00000000-0005-0000-0000-0000CA590000}"/>
    <cellStyle name="Normal 41 19 2 5 5" xfId="36372" xr:uid="{00000000-0005-0000-0000-0000CB590000}"/>
    <cellStyle name="Normal 41 19 2 6" xfId="15749" xr:uid="{00000000-0005-0000-0000-0000CC590000}"/>
    <cellStyle name="Normal 41 19 2 6 2" xfId="27720" xr:uid="{00000000-0005-0000-0000-0000CD590000}"/>
    <cellStyle name="Normal 41 19 2 6 2 2" xfId="49326" xr:uid="{00000000-0005-0000-0000-0000CE590000}"/>
    <cellStyle name="Normal 41 19 2 6 3" xfId="21753" xr:uid="{00000000-0005-0000-0000-0000CF590000}"/>
    <cellStyle name="Normal 41 19 2 6 3 2" xfId="43390" xr:uid="{00000000-0005-0000-0000-0000D0590000}"/>
    <cellStyle name="Normal 41 19 2 6 4" xfId="37403" xr:uid="{00000000-0005-0000-0000-0000D1590000}"/>
    <cellStyle name="Normal 41 19 2 7" xfId="24735" xr:uid="{00000000-0005-0000-0000-0000D2590000}"/>
    <cellStyle name="Normal 41 19 2 7 2" xfId="46355" xr:uid="{00000000-0005-0000-0000-0000D3590000}"/>
    <cellStyle name="Normal 41 19 2 8" xfId="18768" xr:uid="{00000000-0005-0000-0000-0000D4590000}"/>
    <cellStyle name="Normal 41 19 2 8 2" xfId="40410" xr:uid="{00000000-0005-0000-0000-0000D5590000}"/>
    <cellStyle name="Normal 41 19 2 9" xfId="31581"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2" xr:uid="{00000000-0005-0000-0000-0000DB590000}"/>
    <cellStyle name="Normal 41 19 3 2 2 2 2 2" xfId="50598" xr:uid="{00000000-0005-0000-0000-0000DC590000}"/>
    <cellStyle name="Normal 41 19 3 2 2 2 3" xfId="23025" xr:uid="{00000000-0005-0000-0000-0000DD590000}"/>
    <cellStyle name="Normal 41 19 3 2 2 2 3 2" xfId="44662" xr:uid="{00000000-0005-0000-0000-0000DE590000}"/>
    <cellStyle name="Normal 41 19 3 2 2 2 4" xfId="38678" xr:uid="{00000000-0005-0000-0000-0000DF590000}"/>
    <cellStyle name="Normal 41 19 3 2 2 3" xfId="26010" xr:uid="{00000000-0005-0000-0000-0000E0590000}"/>
    <cellStyle name="Normal 41 19 3 2 2 3 2" xfId="47624" xr:uid="{00000000-0005-0000-0000-0000E1590000}"/>
    <cellStyle name="Normal 41 19 3 2 2 4" xfId="20043" xr:uid="{00000000-0005-0000-0000-0000E2590000}"/>
    <cellStyle name="Normal 41 19 3 2 2 4 2" xfId="41685" xr:uid="{00000000-0005-0000-0000-0000E3590000}"/>
    <cellStyle name="Normal 41 19 3 2 2 5" xfId="35675" xr:uid="{00000000-0005-0000-0000-0000E4590000}"/>
    <cellStyle name="Normal 41 19 3 2 3" xfId="14913" xr:uid="{00000000-0005-0000-0000-0000E5590000}"/>
    <cellStyle name="Normal 41 19 3 2 3 2" xfId="17998" xr:uid="{00000000-0005-0000-0000-0000E6590000}"/>
    <cellStyle name="Normal 41 19 3 2 3 2 2" xfId="29964" xr:uid="{00000000-0005-0000-0000-0000E7590000}"/>
    <cellStyle name="Normal 41 19 3 2 3 2 2 2" xfId="51570" xr:uid="{00000000-0005-0000-0000-0000E8590000}"/>
    <cellStyle name="Normal 41 19 3 2 3 2 3" xfId="23997" xr:uid="{00000000-0005-0000-0000-0000E9590000}"/>
    <cellStyle name="Normal 41 19 3 2 3 2 3 2" xfId="45634" xr:uid="{00000000-0005-0000-0000-0000EA590000}"/>
    <cellStyle name="Normal 41 19 3 2 3 2 4" xfId="39652" xr:uid="{00000000-0005-0000-0000-0000EB590000}"/>
    <cellStyle name="Normal 41 19 3 2 3 3" xfId="26982" xr:uid="{00000000-0005-0000-0000-0000EC590000}"/>
    <cellStyle name="Normal 41 19 3 2 3 3 2" xfId="48596" xr:uid="{00000000-0005-0000-0000-0000ED590000}"/>
    <cellStyle name="Normal 41 19 3 2 3 4" xfId="21015" xr:uid="{00000000-0005-0000-0000-0000EE590000}"/>
    <cellStyle name="Normal 41 19 3 2 3 4 2" xfId="42657" xr:uid="{00000000-0005-0000-0000-0000EF590000}"/>
    <cellStyle name="Normal 41 19 3 2 3 5" xfId="36649" xr:uid="{00000000-0005-0000-0000-0000F0590000}"/>
    <cellStyle name="Normal 41 19 3 2 4" xfId="16047" xr:uid="{00000000-0005-0000-0000-0000F1590000}"/>
    <cellStyle name="Normal 41 19 3 2 4 2" xfId="28016" xr:uid="{00000000-0005-0000-0000-0000F2590000}"/>
    <cellStyle name="Normal 41 19 3 2 4 2 2" xfId="49622" xr:uid="{00000000-0005-0000-0000-0000F3590000}"/>
    <cellStyle name="Normal 41 19 3 2 4 3" xfId="22049" xr:uid="{00000000-0005-0000-0000-0000F4590000}"/>
    <cellStyle name="Normal 41 19 3 2 4 3 2" xfId="43686" xr:uid="{00000000-0005-0000-0000-0000F5590000}"/>
    <cellStyle name="Normal 41 19 3 2 4 4" xfId="37701" xr:uid="{00000000-0005-0000-0000-0000F6590000}"/>
    <cellStyle name="Normal 41 19 3 2 5" xfId="25034" xr:uid="{00000000-0005-0000-0000-0000F7590000}"/>
    <cellStyle name="Normal 41 19 3 2 5 2" xfId="46651" xr:uid="{00000000-0005-0000-0000-0000F8590000}"/>
    <cellStyle name="Normal 41 19 3 2 6" xfId="19067" xr:uid="{00000000-0005-0000-0000-0000F9590000}"/>
    <cellStyle name="Normal 41 19 3 2 6 2" xfId="40709" xr:uid="{00000000-0005-0000-0000-0000FA590000}"/>
    <cellStyle name="Normal 41 19 3 2 7" xfId="34695"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2" xr:uid="{00000000-0005-0000-0000-0000FF590000}"/>
    <cellStyle name="Normal 41 19 3 3 2 2 2 2" xfId="50918" xr:uid="{00000000-0005-0000-0000-0000005A0000}"/>
    <cellStyle name="Normal 41 19 3 3 2 2 3" xfId="23345" xr:uid="{00000000-0005-0000-0000-0000015A0000}"/>
    <cellStyle name="Normal 41 19 3 3 2 2 3 2" xfId="44982" xr:uid="{00000000-0005-0000-0000-0000025A0000}"/>
    <cellStyle name="Normal 41 19 3 3 2 2 4" xfId="38998" xr:uid="{00000000-0005-0000-0000-0000035A0000}"/>
    <cellStyle name="Normal 41 19 3 3 2 3" xfId="26330" xr:uid="{00000000-0005-0000-0000-0000045A0000}"/>
    <cellStyle name="Normal 41 19 3 3 2 3 2" xfId="47944" xr:uid="{00000000-0005-0000-0000-0000055A0000}"/>
    <cellStyle name="Normal 41 19 3 3 2 4" xfId="20363" xr:uid="{00000000-0005-0000-0000-0000065A0000}"/>
    <cellStyle name="Normal 41 19 3 3 2 4 2" xfId="42005" xr:uid="{00000000-0005-0000-0000-0000075A0000}"/>
    <cellStyle name="Normal 41 19 3 3 2 5" xfId="35995" xr:uid="{00000000-0005-0000-0000-0000085A0000}"/>
    <cellStyle name="Normal 41 19 3 3 3" xfId="15233" xr:uid="{00000000-0005-0000-0000-0000095A0000}"/>
    <cellStyle name="Normal 41 19 3 3 3 2" xfId="18318" xr:uid="{00000000-0005-0000-0000-00000A5A0000}"/>
    <cellStyle name="Normal 41 19 3 3 3 2 2" xfId="30284" xr:uid="{00000000-0005-0000-0000-00000B5A0000}"/>
    <cellStyle name="Normal 41 19 3 3 3 2 2 2" xfId="51890" xr:uid="{00000000-0005-0000-0000-00000C5A0000}"/>
    <cellStyle name="Normal 41 19 3 3 3 2 3" xfId="24317" xr:uid="{00000000-0005-0000-0000-00000D5A0000}"/>
    <cellStyle name="Normal 41 19 3 3 3 2 3 2" xfId="45954" xr:uid="{00000000-0005-0000-0000-00000E5A0000}"/>
    <cellStyle name="Normal 41 19 3 3 3 2 4" xfId="39972" xr:uid="{00000000-0005-0000-0000-00000F5A0000}"/>
    <cellStyle name="Normal 41 19 3 3 3 3" xfId="27302" xr:uid="{00000000-0005-0000-0000-0000105A0000}"/>
    <cellStyle name="Normal 41 19 3 3 3 3 2" xfId="48916" xr:uid="{00000000-0005-0000-0000-0000115A0000}"/>
    <cellStyle name="Normal 41 19 3 3 3 4" xfId="21335" xr:uid="{00000000-0005-0000-0000-0000125A0000}"/>
    <cellStyle name="Normal 41 19 3 3 3 4 2" xfId="42977" xr:uid="{00000000-0005-0000-0000-0000135A0000}"/>
    <cellStyle name="Normal 41 19 3 3 3 5" xfId="36969" xr:uid="{00000000-0005-0000-0000-0000145A0000}"/>
    <cellStyle name="Normal 41 19 3 3 4" xfId="16367" xr:uid="{00000000-0005-0000-0000-0000155A0000}"/>
    <cellStyle name="Normal 41 19 3 3 4 2" xfId="28336" xr:uid="{00000000-0005-0000-0000-0000165A0000}"/>
    <cellStyle name="Normal 41 19 3 3 4 2 2" xfId="49942" xr:uid="{00000000-0005-0000-0000-0000175A0000}"/>
    <cellStyle name="Normal 41 19 3 3 4 3" xfId="22369" xr:uid="{00000000-0005-0000-0000-0000185A0000}"/>
    <cellStyle name="Normal 41 19 3 3 4 3 2" xfId="44006" xr:uid="{00000000-0005-0000-0000-0000195A0000}"/>
    <cellStyle name="Normal 41 19 3 3 4 4" xfId="38021" xr:uid="{00000000-0005-0000-0000-00001A5A0000}"/>
    <cellStyle name="Normal 41 19 3 3 5" xfId="25354" xr:uid="{00000000-0005-0000-0000-00001B5A0000}"/>
    <cellStyle name="Normal 41 19 3 3 5 2" xfId="46971" xr:uid="{00000000-0005-0000-0000-00001C5A0000}"/>
    <cellStyle name="Normal 41 19 3 3 6" xfId="19387" xr:uid="{00000000-0005-0000-0000-00001D5A0000}"/>
    <cellStyle name="Normal 41 19 3 3 6 2" xfId="41029" xr:uid="{00000000-0005-0000-0000-00001E5A0000}"/>
    <cellStyle name="Normal 41 19 3 3 7" xfId="35015" xr:uid="{00000000-0005-0000-0000-00001F5A0000}"/>
    <cellStyle name="Normal 41 19 3 4" xfId="13618" xr:uid="{00000000-0005-0000-0000-0000205A0000}"/>
    <cellStyle name="Normal 41 19 3 4 2" xfId="16704" xr:uid="{00000000-0005-0000-0000-0000215A0000}"/>
    <cellStyle name="Normal 41 19 3 4 2 2" xfId="28672" xr:uid="{00000000-0005-0000-0000-0000225A0000}"/>
    <cellStyle name="Normal 41 19 3 4 2 2 2" xfId="50278" xr:uid="{00000000-0005-0000-0000-0000235A0000}"/>
    <cellStyle name="Normal 41 19 3 4 2 3" xfId="22705" xr:uid="{00000000-0005-0000-0000-0000245A0000}"/>
    <cellStyle name="Normal 41 19 3 4 2 3 2" xfId="44342" xr:uid="{00000000-0005-0000-0000-0000255A0000}"/>
    <cellStyle name="Normal 41 19 3 4 2 4" xfId="38358" xr:uid="{00000000-0005-0000-0000-0000265A0000}"/>
    <cellStyle name="Normal 41 19 3 4 3" xfId="25690" xr:uid="{00000000-0005-0000-0000-0000275A0000}"/>
    <cellStyle name="Normal 41 19 3 4 3 2" xfId="47304" xr:uid="{00000000-0005-0000-0000-0000285A0000}"/>
    <cellStyle name="Normal 41 19 3 4 4" xfId="19723" xr:uid="{00000000-0005-0000-0000-0000295A0000}"/>
    <cellStyle name="Normal 41 19 3 4 4 2" xfId="41365" xr:uid="{00000000-0005-0000-0000-00002A5A0000}"/>
    <cellStyle name="Normal 41 19 3 4 5" xfId="35354" xr:uid="{00000000-0005-0000-0000-00002B5A0000}"/>
    <cellStyle name="Normal 41 19 3 5" xfId="14592" xr:uid="{00000000-0005-0000-0000-00002C5A0000}"/>
    <cellStyle name="Normal 41 19 3 5 2" xfId="17677" xr:uid="{00000000-0005-0000-0000-00002D5A0000}"/>
    <cellStyle name="Normal 41 19 3 5 2 2" xfId="29644" xr:uid="{00000000-0005-0000-0000-00002E5A0000}"/>
    <cellStyle name="Normal 41 19 3 5 2 2 2" xfId="51250" xr:uid="{00000000-0005-0000-0000-00002F5A0000}"/>
    <cellStyle name="Normal 41 19 3 5 2 3" xfId="23677" xr:uid="{00000000-0005-0000-0000-0000305A0000}"/>
    <cellStyle name="Normal 41 19 3 5 2 3 2" xfId="45314" xr:uid="{00000000-0005-0000-0000-0000315A0000}"/>
    <cellStyle name="Normal 41 19 3 5 2 4" xfId="39331" xr:uid="{00000000-0005-0000-0000-0000325A0000}"/>
    <cellStyle name="Normal 41 19 3 5 3" xfId="26662" xr:uid="{00000000-0005-0000-0000-0000335A0000}"/>
    <cellStyle name="Normal 41 19 3 5 3 2" xfId="48276" xr:uid="{00000000-0005-0000-0000-0000345A0000}"/>
    <cellStyle name="Normal 41 19 3 5 4" xfId="20695" xr:uid="{00000000-0005-0000-0000-0000355A0000}"/>
    <cellStyle name="Normal 41 19 3 5 4 2" xfId="42337" xr:uid="{00000000-0005-0000-0000-0000365A0000}"/>
    <cellStyle name="Normal 41 19 3 5 5" xfId="36328" xr:uid="{00000000-0005-0000-0000-0000375A0000}"/>
    <cellStyle name="Normal 41 19 3 6" xfId="15705" xr:uid="{00000000-0005-0000-0000-0000385A0000}"/>
    <cellStyle name="Normal 41 19 3 6 2" xfId="27676" xr:uid="{00000000-0005-0000-0000-0000395A0000}"/>
    <cellStyle name="Normal 41 19 3 6 2 2" xfId="49282" xr:uid="{00000000-0005-0000-0000-00003A5A0000}"/>
    <cellStyle name="Normal 41 19 3 6 3" xfId="21709" xr:uid="{00000000-0005-0000-0000-00003B5A0000}"/>
    <cellStyle name="Normal 41 19 3 6 3 2" xfId="43346" xr:uid="{00000000-0005-0000-0000-00003C5A0000}"/>
    <cellStyle name="Normal 41 19 3 6 4" xfId="37359" xr:uid="{00000000-0005-0000-0000-00003D5A0000}"/>
    <cellStyle name="Normal 41 19 3 7" xfId="24691" xr:uid="{00000000-0005-0000-0000-00003E5A0000}"/>
    <cellStyle name="Normal 41 19 3 7 2" xfId="46311" xr:uid="{00000000-0005-0000-0000-00003F5A0000}"/>
    <cellStyle name="Normal 41 19 3 8" xfId="18724" xr:uid="{00000000-0005-0000-0000-0000405A0000}"/>
    <cellStyle name="Normal 41 19 3 8 2" xfId="40366" xr:uid="{00000000-0005-0000-0000-0000415A0000}"/>
    <cellStyle name="Normal 41 19 3 9" xfId="31424"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8" xr:uid="{00000000-0005-0000-0000-0000475A0000}"/>
    <cellStyle name="Normal 41 19 4 2 2 2 2 2" xfId="50684" xr:uid="{00000000-0005-0000-0000-0000485A0000}"/>
    <cellStyle name="Normal 41 19 4 2 2 2 3" xfId="23111" xr:uid="{00000000-0005-0000-0000-0000495A0000}"/>
    <cellStyle name="Normal 41 19 4 2 2 2 3 2" xfId="44748" xr:uid="{00000000-0005-0000-0000-00004A5A0000}"/>
    <cellStyle name="Normal 41 19 4 2 2 2 4" xfId="38764" xr:uid="{00000000-0005-0000-0000-00004B5A0000}"/>
    <cellStyle name="Normal 41 19 4 2 2 3" xfId="26096" xr:uid="{00000000-0005-0000-0000-00004C5A0000}"/>
    <cellStyle name="Normal 41 19 4 2 2 3 2" xfId="47710" xr:uid="{00000000-0005-0000-0000-00004D5A0000}"/>
    <cellStyle name="Normal 41 19 4 2 2 4" xfId="20129" xr:uid="{00000000-0005-0000-0000-00004E5A0000}"/>
    <cellStyle name="Normal 41 19 4 2 2 4 2" xfId="41771" xr:uid="{00000000-0005-0000-0000-00004F5A0000}"/>
    <cellStyle name="Normal 41 19 4 2 2 5" xfId="35761" xr:uid="{00000000-0005-0000-0000-0000505A0000}"/>
    <cellStyle name="Normal 41 19 4 2 3" xfId="14999" xr:uid="{00000000-0005-0000-0000-0000515A0000}"/>
    <cellStyle name="Normal 41 19 4 2 3 2" xfId="18084" xr:uid="{00000000-0005-0000-0000-0000525A0000}"/>
    <cellStyle name="Normal 41 19 4 2 3 2 2" xfId="30050" xr:uid="{00000000-0005-0000-0000-0000535A0000}"/>
    <cellStyle name="Normal 41 19 4 2 3 2 2 2" xfId="51656" xr:uid="{00000000-0005-0000-0000-0000545A0000}"/>
    <cellStyle name="Normal 41 19 4 2 3 2 3" xfId="24083" xr:uid="{00000000-0005-0000-0000-0000555A0000}"/>
    <cellStyle name="Normal 41 19 4 2 3 2 3 2" xfId="45720" xr:uid="{00000000-0005-0000-0000-0000565A0000}"/>
    <cellStyle name="Normal 41 19 4 2 3 2 4" xfId="39738" xr:uid="{00000000-0005-0000-0000-0000575A0000}"/>
    <cellStyle name="Normal 41 19 4 2 3 3" xfId="27068" xr:uid="{00000000-0005-0000-0000-0000585A0000}"/>
    <cellStyle name="Normal 41 19 4 2 3 3 2" xfId="48682" xr:uid="{00000000-0005-0000-0000-0000595A0000}"/>
    <cellStyle name="Normal 41 19 4 2 3 4" xfId="21101" xr:uid="{00000000-0005-0000-0000-00005A5A0000}"/>
    <cellStyle name="Normal 41 19 4 2 3 4 2" xfId="42743" xr:uid="{00000000-0005-0000-0000-00005B5A0000}"/>
    <cellStyle name="Normal 41 19 4 2 3 5" xfId="36735" xr:uid="{00000000-0005-0000-0000-00005C5A0000}"/>
    <cellStyle name="Normal 41 19 4 2 4" xfId="16133" xr:uid="{00000000-0005-0000-0000-00005D5A0000}"/>
    <cellStyle name="Normal 41 19 4 2 4 2" xfId="28102" xr:uid="{00000000-0005-0000-0000-00005E5A0000}"/>
    <cellStyle name="Normal 41 19 4 2 4 2 2" xfId="49708" xr:uid="{00000000-0005-0000-0000-00005F5A0000}"/>
    <cellStyle name="Normal 41 19 4 2 4 3" xfId="22135" xr:uid="{00000000-0005-0000-0000-0000605A0000}"/>
    <cellStyle name="Normal 41 19 4 2 4 3 2" xfId="43772" xr:uid="{00000000-0005-0000-0000-0000615A0000}"/>
    <cellStyle name="Normal 41 19 4 2 4 4" xfId="37787" xr:uid="{00000000-0005-0000-0000-0000625A0000}"/>
    <cellStyle name="Normal 41 19 4 2 5" xfId="25120" xr:uid="{00000000-0005-0000-0000-0000635A0000}"/>
    <cellStyle name="Normal 41 19 4 2 5 2" xfId="46737" xr:uid="{00000000-0005-0000-0000-0000645A0000}"/>
    <cellStyle name="Normal 41 19 4 2 6" xfId="19153" xr:uid="{00000000-0005-0000-0000-0000655A0000}"/>
    <cellStyle name="Normal 41 19 4 2 6 2" xfId="40795" xr:uid="{00000000-0005-0000-0000-0000665A0000}"/>
    <cellStyle name="Normal 41 19 4 2 7" xfId="34781"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8" xr:uid="{00000000-0005-0000-0000-00006B5A0000}"/>
    <cellStyle name="Normal 41 19 4 3 2 2 2 2" xfId="51004" xr:uid="{00000000-0005-0000-0000-00006C5A0000}"/>
    <cellStyle name="Normal 41 19 4 3 2 2 3" xfId="23431" xr:uid="{00000000-0005-0000-0000-00006D5A0000}"/>
    <cellStyle name="Normal 41 19 4 3 2 2 3 2" xfId="45068" xr:uid="{00000000-0005-0000-0000-00006E5A0000}"/>
    <cellStyle name="Normal 41 19 4 3 2 2 4" xfId="39084" xr:uid="{00000000-0005-0000-0000-00006F5A0000}"/>
    <cellStyle name="Normal 41 19 4 3 2 3" xfId="26416" xr:uid="{00000000-0005-0000-0000-0000705A0000}"/>
    <cellStyle name="Normal 41 19 4 3 2 3 2" xfId="48030" xr:uid="{00000000-0005-0000-0000-0000715A0000}"/>
    <cellStyle name="Normal 41 19 4 3 2 4" xfId="20449" xr:uid="{00000000-0005-0000-0000-0000725A0000}"/>
    <cellStyle name="Normal 41 19 4 3 2 4 2" xfId="42091" xr:uid="{00000000-0005-0000-0000-0000735A0000}"/>
    <cellStyle name="Normal 41 19 4 3 2 5" xfId="36081" xr:uid="{00000000-0005-0000-0000-0000745A0000}"/>
    <cellStyle name="Normal 41 19 4 3 3" xfId="15319" xr:uid="{00000000-0005-0000-0000-0000755A0000}"/>
    <cellStyle name="Normal 41 19 4 3 3 2" xfId="18404" xr:uid="{00000000-0005-0000-0000-0000765A0000}"/>
    <cellStyle name="Normal 41 19 4 3 3 2 2" xfId="30370" xr:uid="{00000000-0005-0000-0000-0000775A0000}"/>
    <cellStyle name="Normal 41 19 4 3 3 2 2 2" xfId="51976" xr:uid="{00000000-0005-0000-0000-0000785A0000}"/>
    <cellStyle name="Normal 41 19 4 3 3 2 3" xfId="24403" xr:uid="{00000000-0005-0000-0000-0000795A0000}"/>
    <cellStyle name="Normal 41 19 4 3 3 2 3 2" xfId="46040" xr:uid="{00000000-0005-0000-0000-00007A5A0000}"/>
    <cellStyle name="Normal 41 19 4 3 3 2 4" xfId="40058" xr:uid="{00000000-0005-0000-0000-00007B5A0000}"/>
    <cellStyle name="Normal 41 19 4 3 3 3" xfId="27388" xr:uid="{00000000-0005-0000-0000-00007C5A0000}"/>
    <cellStyle name="Normal 41 19 4 3 3 3 2" xfId="49002" xr:uid="{00000000-0005-0000-0000-00007D5A0000}"/>
    <cellStyle name="Normal 41 19 4 3 3 4" xfId="21421" xr:uid="{00000000-0005-0000-0000-00007E5A0000}"/>
    <cellStyle name="Normal 41 19 4 3 3 4 2" xfId="43063" xr:uid="{00000000-0005-0000-0000-00007F5A0000}"/>
    <cellStyle name="Normal 41 19 4 3 3 5" xfId="37055" xr:uid="{00000000-0005-0000-0000-0000805A0000}"/>
    <cellStyle name="Normal 41 19 4 3 4" xfId="16453" xr:uid="{00000000-0005-0000-0000-0000815A0000}"/>
    <cellStyle name="Normal 41 19 4 3 4 2" xfId="28422" xr:uid="{00000000-0005-0000-0000-0000825A0000}"/>
    <cellStyle name="Normal 41 19 4 3 4 2 2" xfId="50028" xr:uid="{00000000-0005-0000-0000-0000835A0000}"/>
    <cellStyle name="Normal 41 19 4 3 4 3" xfId="22455" xr:uid="{00000000-0005-0000-0000-0000845A0000}"/>
    <cellStyle name="Normal 41 19 4 3 4 3 2" xfId="44092" xr:uid="{00000000-0005-0000-0000-0000855A0000}"/>
    <cellStyle name="Normal 41 19 4 3 4 4" xfId="38107" xr:uid="{00000000-0005-0000-0000-0000865A0000}"/>
    <cellStyle name="Normal 41 19 4 3 5" xfId="25440" xr:uid="{00000000-0005-0000-0000-0000875A0000}"/>
    <cellStyle name="Normal 41 19 4 3 5 2" xfId="47057" xr:uid="{00000000-0005-0000-0000-0000885A0000}"/>
    <cellStyle name="Normal 41 19 4 3 6" xfId="19473" xr:uid="{00000000-0005-0000-0000-0000895A0000}"/>
    <cellStyle name="Normal 41 19 4 3 6 2" xfId="41115" xr:uid="{00000000-0005-0000-0000-00008A5A0000}"/>
    <cellStyle name="Normal 41 19 4 3 7" xfId="35101" xr:uid="{00000000-0005-0000-0000-00008B5A0000}"/>
    <cellStyle name="Normal 41 19 4 4" xfId="13704" xr:uid="{00000000-0005-0000-0000-00008C5A0000}"/>
    <cellStyle name="Normal 41 19 4 4 2" xfId="16790" xr:uid="{00000000-0005-0000-0000-00008D5A0000}"/>
    <cellStyle name="Normal 41 19 4 4 2 2" xfId="28758" xr:uid="{00000000-0005-0000-0000-00008E5A0000}"/>
    <cellStyle name="Normal 41 19 4 4 2 2 2" xfId="50364" xr:uid="{00000000-0005-0000-0000-00008F5A0000}"/>
    <cellStyle name="Normal 41 19 4 4 2 3" xfId="22791" xr:uid="{00000000-0005-0000-0000-0000905A0000}"/>
    <cellStyle name="Normal 41 19 4 4 2 3 2" xfId="44428" xr:uid="{00000000-0005-0000-0000-0000915A0000}"/>
    <cellStyle name="Normal 41 19 4 4 2 4" xfId="38444" xr:uid="{00000000-0005-0000-0000-0000925A0000}"/>
    <cellStyle name="Normal 41 19 4 4 3" xfId="25776" xr:uid="{00000000-0005-0000-0000-0000935A0000}"/>
    <cellStyle name="Normal 41 19 4 4 3 2" xfId="47390" xr:uid="{00000000-0005-0000-0000-0000945A0000}"/>
    <cellStyle name="Normal 41 19 4 4 4" xfId="19809" xr:uid="{00000000-0005-0000-0000-0000955A0000}"/>
    <cellStyle name="Normal 41 19 4 4 4 2" xfId="41451" xr:uid="{00000000-0005-0000-0000-0000965A0000}"/>
    <cellStyle name="Normal 41 19 4 4 5" xfId="35440" xr:uid="{00000000-0005-0000-0000-0000975A0000}"/>
    <cellStyle name="Normal 41 19 4 5" xfId="14678" xr:uid="{00000000-0005-0000-0000-0000985A0000}"/>
    <cellStyle name="Normal 41 19 4 5 2" xfId="17763" xr:uid="{00000000-0005-0000-0000-0000995A0000}"/>
    <cellStyle name="Normal 41 19 4 5 2 2" xfId="29730" xr:uid="{00000000-0005-0000-0000-00009A5A0000}"/>
    <cellStyle name="Normal 41 19 4 5 2 2 2" xfId="51336" xr:uid="{00000000-0005-0000-0000-00009B5A0000}"/>
    <cellStyle name="Normal 41 19 4 5 2 3" xfId="23763" xr:uid="{00000000-0005-0000-0000-00009C5A0000}"/>
    <cellStyle name="Normal 41 19 4 5 2 3 2" xfId="45400" xr:uid="{00000000-0005-0000-0000-00009D5A0000}"/>
    <cellStyle name="Normal 41 19 4 5 2 4" xfId="39417" xr:uid="{00000000-0005-0000-0000-00009E5A0000}"/>
    <cellStyle name="Normal 41 19 4 5 3" xfId="26748" xr:uid="{00000000-0005-0000-0000-00009F5A0000}"/>
    <cellStyle name="Normal 41 19 4 5 3 2" xfId="48362" xr:uid="{00000000-0005-0000-0000-0000A05A0000}"/>
    <cellStyle name="Normal 41 19 4 5 4" xfId="20781" xr:uid="{00000000-0005-0000-0000-0000A15A0000}"/>
    <cellStyle name="Normal 41 19 4 5 4 2" xfId="42423" xr:uid="{00000000-0005-0000-0000-0000A25A0000}"/>
    <cellStyle name="Normal 41 19 4 5 5" xfId="36414" xr:uid="{00000000-0005-0000-0000-0000A35A0000}"/>
    <cellStyle name="Normal 41 19 4 6" xfId="15791" xr:uid="{00000000-0005-0000-0000-0000A45A0000}"/>
    <cellStyle name="Normal 41 19 4 6 2" xfId="27762" xr:uid="{00000000-0005-0000-0000-0000A55A0000}"/>
    <cellStyle name="Normal 41 19 4 6 2 2" xfId="49368" xr:uid="{00000000-0005-0000-0000-0000A65A0000}"/>
    <cellStyle name="Normal 41 19 4 6 3" xfId="21795" xr:uid="{00000000-0005-0000-0000-0000A75A0000}"/>
    <cellStyle name="Normal 41 19 4 6 3 2" xfId="43432" xr:uid="{00000000-0005-0000-0000-0000A85A0000}"/>
    <cellStyle name="Normal 41 19 4 6 4" xfId="37445" xr:uid="{00000000-0005-0000-0000-0000A95A0000}"/>
    <cellStyle name="Normal 41 19 4 7" xfId="24777" xr:uid="{00000000-0005-0000-0000-0000AA5A0000}"/>
    <cellStyle name="Normal 41 19 4 7 2" xfId="46397" xr:uid="{00000000-0005-0000-0000-0000AB5A0000}"/>
    <cellStyle name="Normal 41 19 4 8" xfId="18810" xr:uid="{00000000-0005-0000-0000-0000AC5A0000}"/>
    <cellStyle name="Normal 41 19 4 8 2" xfId="40452" xr:uid="{00000000-0005-0000-0000-0000AD5A0000}"/>
    <cellStyle name="Normal 41 19 4 9" xfId="31692"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2" xr:uid="{00000000-0005-0000-0000-0000B35A0000}"/>
    <cellStyle name="Normal 41 19 5 2 2 2 2 2" xfId="50768" xr:uid="{00000000-0005-0000-0000-0000B45A0000}"/>
    <cellStyle name="Normal 41 19 5 2 2 2 3" xfId="23195" xr:uid="{00000000-0005-0000-0000-0000B55A0000}"/>
    <cellStyle name="Normal 41 19 5 2 2 2 3 2" xfId="44832" xr:uid="{00000000-0005-0000-0000-0000B65A0000}"/>
    <cellStyle name="Normal 41 19 5 2 2 2 4" xfId="38848" xr:uid="{00000000-0005-0000-0000-0000B75A0000}"/>
    <cellStyle name="Normal 41 19 5 2 2 3" xfId="26180" xr:uid="{00000000-0005-0000-0000-0000B85A0000}"/>
    <cellStyle name="Normal 41 19 5 2 2 3 2" xfId="47794" xr:uid="{00000000-0005-0000-0000-0000B95A0000}"/>
    <cellStyle name="Normal 41 19 5 2 2 4" xfId="20213" xr:uid="{00000000-0005-0000-0000-0000BA5A0000}"/>
    <cellStyle name="Normal 41 19 5 2 2 4 2" xfId="41855" xr:uid="{00000000-0005-0000-0000-0000BB5A0000}"/>
    <cellStyle name="Normal 41 19 5 2 2 5" xfId="35845" xr:uid="{00000000-0005-0000-0000-0000BC5A0000}"/>
    <cellStyle name="Normal 41 19 5 2 3" xfId="15083" xr:uid="{00000000-0005-0000-0000-0000BD5A0000}"/>
    <cellStyle name="Normal 41 19 5 2 3 2" xfId="18168" xr:uid="{00000000-0005-0000-0000-0000BE5A0000}"/>
    <cellStyle name="Normal 41 19 5 2 3 2 2" xfId="30134" xr:uid="{00000000-0005-0000-0000-0000BF5A0000}"/>
    <cellStyle name="Normal 41 19 5 2 3 2 2 2" xfId="51740" xr:uid="{00000000-0005-0000-0000-0000C05A0000}"/>
    <cellStyle name="Normal 41 19 5 2 3 2 3" xfId="24167" xr:uid="{00000000-0005-0000-0000-0000C15A0000}"/>
    <cellStyle name="Normal 41 19 5 2 3 2 3 2" xfId="45804" xr:uid="{00000000-0005-0000-0000-0000C25A0000}"/>
    <cellStyle name="Normal 41 19 5 2 3 2 4" xfId="39822" xr:uid="{00000000-0005-0000-0000-0000C35A0000}"/>
    <cellStyle name="Normal 41 19 5 2 3 3" xfId="27152" xr:uid="{00000000-0005-0000-0000-0000C45A0000}"/>
    <cellStyle name="Normal 41 19 5 2 3 3 2" xfId="48766" xr:uid="{00000000-0005-0000-0000-0000C55A0000}"/>
    <cellStyle name="Normal 41 19 5 2 3 4" xfId="21185" xr:uid="{00000000-0005-0000-0000-0000C65A0000}"/>
    <cellStyle name="Normal 41 19 5 2 3 4 2" xfId="42827" xr:uid="{00000000-0005-0000-0000-0000C75A0000}"/>
    <cellStyle name="Normal 41 19 5 2 3 5" xfId="36819" xr:uid="{00000000-0005-0000-0000-0000C85A0000}"/>
    <cellStyle name="Normal 41 19 5 2 4" xfId="16217" xr:uid="{00000000-0005-0000-0000-0000C95A0000}"/>
    <cellStyle name="Normal 41 19 5 2 4 2" xfId="28186" xr:uid="{00000000-0005-0000-0000-0000CA5A0000}"/>
    <cellStyle name="Normal 41 19 5 2 4 2 2" xfId="49792" xr:uid="{00000000-0005-0000-0000-0000CB5A0000}"/>
    <cellStyle name="Normal 41 19 5 2 4 3" xfId="22219" xr:uid="{00000000-0005-0000-0000-0000CC5A0000}"/>
    <cellStyle name="Normal 41 19 5 2 4 3 2" xfId="43856" xr:uid="{00000000-0005-0000-0000-0000CD5A0000}"/>
    <cellStyle name="Normal 41 19 5 2 4 4" xfId="37871" xr:uid="{00000000-0005-0000-0000-0000CE5A0000}"/>
    <cellStyle name="Normal 41 19 5 2 5" xfId="25204" xr:uid="{00000000-0005-0000-0000-0000CF5A0000}"/>
    <cellStyle name="Normal 41 19 5 2 5 2" xfId="46821" xr:uid="{00000000-0005-0000-0000-0000D05A0000}"/>
    <cellStyle name="Normal 41 19 5 2 6" xfId="19237" xr:uid="{00000000-0005-0000-0000-0000D15A0000}"/>
    <cellStyle name="Normal 41 19 5 2 6 2" xfId="40879" xr:uid="{00000000-0005-0000-0000-0000D25A0000}"/>
    <cellStyle name="Normal 41 19 5 2 7" xfId="34865"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2" xr:uid="{00000000-0005-0000-0000-0000D75A0000}"/>
    <cellStyle name="Normal 41 19 5 3 2 2 2 2" xfId="51088" xr:uid="{00000000-0005-0000-0000-0000D85A0000}"/>
    <cellStyle name="Normal 41 19 5 3 2 2 3" xfId="23515" xr:uid="{00000000-0005-0000-0000-0000D95A0000}"/>
    <cellStyle name="Normal 41 19 5 3 2 2 3 2" xfId="45152" xr:uid="{00000000-0005-0000-0000-0000DA5A0000}"/>
    <cellStyle name="Normal 41 19 5 3 2 2 4" xfId="39168" xr:uid="{00000000-0005-0000-0000-0000DB5A0000}"/>
    <cellStyle name="Normal 41 19 5 3 2 3" xfId="26500" xr:uid="{00000000-0005-0000-0000-0000DC5A0000}"/>
    <cellStyle name="Normal 41 19 5 3 2 3 2" xfId="48114" xr:uid="{00000000-0005-0000-0000-0000DD5A0000}"/>
    <cellStyle name="Normal 41 19 5 3 2 4" xfId="20533" xr:uid="{00000000-0005-0000-0000-0000DE5A0000}"/>
    <cellStyle name="Normal 41 19 5 3 2 4 2" xfId="42175" xr:uid="{00000000-0005-0000-0000-0000DF5A0000}"/>
    <cellStyle name="Normal 41 19 5 3 2 5" xfId="36165" xr:uid="{00000000-0005-0000-0000-0000E05A0000}"/>
    <cellStyle name="Normal 41 19 5 3 3" xfId="15403" xr:uid="{00000000-0005-0000-0000-0000E15A0000}"/>
    <cellStyle name="Normal 41 19 5 3 3 2" xfId="18488" xr:uid="{00000000-0005-0000-0000-0000E25A0000}"/>
    <cellStyle name="Normal 41 19 5 3 3 2 2" xfId="30454" xr:uid="{00000000-0005-0000-0000-0000E35A0000}"/>
    <cellStyle name="Normal 41 19 5 3 3 2 2 2" xfId="52060" xr:uid="{00000000-0005-0000-0000-0000E45A0000}"/>
    <cellStyle name="Normal 41 19 5 3 3 2 3" xfId="24487" xr:uid="{00000000-0005-0000-0000-0000E55A0000}"/>
    <cellStyle name="Normal 41 19 5 3 3 2 3 2" xfId="46124" xr:uid="{00000000-0005-0000-0000-0000E65A0000}"/>
    <cellStyle name="Normal 41 19 5 3 3 2 4" xfId="40142" xr:uid="{00000000-0005-0000-0000-0000E75A0000}"/>
    <cellStyle name="Normal 41 19 5 3 3 3" xfId="27472" xr:uid="{00000000-0005-0000-0000-0000E85A0000}"/>
    <cellStyle name="Normal 41 19 5 3 3 3 2" xfId="49086" xr:uid="{00000000-0005-0000-0000-0000E95A0000}"/>
    <cellStyle name="Normal 41 19 5 3 3 4" xfId="21505" xr:uid="{00000000-0005-0000-0000-0000EA5A0000}"/>
    <cellStyle name="Normal 41 19 5 3 3 4 2" xfId="43147" xr:uid="{00000000-0005-0000-0000-0000EB5A0000}"/>
    <cellStyle name="Normal 41 19 5 3 3 5" xfId="37139" xr:uid="{00000000-0005-0000-0000-0000EC5A0000}"/>
    <cellStyle name="Normal 41 19 5 3 4" xfId="16537" xr:uid="{00000000-0005-0000-0000-0000ED5A0000}"/>
    <cellStyle name="Normal 41 19 5 3 4 2" xfId="28506" xr:uid="{00000000-0005-0000-0000-0000EE5A0000}"/>
    <cellStyle name="Normal 41 19 5 3 4 2 2" xfId="50112" xr:uid="{00000000-0005-0000-0000-0000EF5A0000}"/>
    <cellStyle name="Normal 41 19 5 3 4 3" xfId="22539" xr:uid="{00000000-0005-0000-0000-0000F05A0000}"/>
    <cellStyle name="Normal 41 19 5 3 4 3 2" xfId="44176" xr:uid="{00000000-0005-0000-0000-0000F15A0000}"/>
    <cellStyle name="Normal 41 19 5 3 4 4" xfId="38191" xr:uid="{00000000-0005-0000-0000-0000F25A0000}"/>
    <cellStyle name="Normal 41 19 5 3 5" xfId="25524" xr:uid="{00000000-0005-0000-0000-0000F35A0000}"/>
    <cellStyle name="Normal 41 19 5 3 5 2" xfId="47141" xr:uid="{00000000-0005-0000-0000-0000F45A0000}"/>
    <cellStyle name="Normal 41 19 5 3 6" xfId="19557" xr:uid="{00000000-0005-0000-0000-0000F55A0000}"/>
    <cellStyle name="Normal 41 19 5 3 6 2" xfId="41199" xr:uid="{00000000-0005-0000-0000-0000F65A0000}"/>
    <cellStyle name="Normal 41 19 5 3 7" xfId="35185" xr:uid="{00000000-0005-0000-0000-0000F75A0000}"/>
    <cellStyle name="Normal 41 19 5 4" xfId="13788" xr:uid="{00000000-0005-0000-0000-0000F85A0000}"/>
    <cellStyle name="Normal 41 19 5 4 2" xfId="16874" xr:uid="{00000000-0005-0000-0000-0000F95A0000}"/>
    <cellStyle name="Normal 41 19 5 4 2 2" xfId="28842" xr:uid="{00000000-0005-0000-0000-0000FA5A0000}"/>
    <cellStyle name="Normal 41 19 5 4 2 2 2" xfId="50448" xr:uid="{00000000-0005-0000-0000-0000FB5A0000}"/>
    <cellStyle name="Normal 41 19 5 4 2 3" xfId="22875" xr:uid="{00000000-0005-0000-0000-0000FC5A0000}"/>
    <cellStyle name="Normal 41 19 5 4 2 3 2" xfId="44512" xr:uid="{00000000-0005-0000-0000-0000FD5A0000}"/>
    <cellStyle name="Normal 41 19 5 4 2 4" xfId="38528" xr:uid="{00000000-0005-0000-0000-0000FE5A0000}"/>
    <cellStyle name="Normal 41 19 5 4 3" xfId="25860" xr:uid="{00000000-0005-0000-0000-0000FF5A0000}"/>
    <cellStyle name="Normal 41 19 5 4 3 2" xfId="47474" xr:uid="{00000000-0005-0000-0000-0000005B0000}"/>
    <cellStyle name="Normal 41 19 5 4 4" xfId="19893" xr:uid="{00000000-0005-0000-0000-0000015B0000}"/>
    <cellStyle name="Normal 41 19 5 4 4 2" xfId="41535" xr:uid="{00000000-0005-0000-0000-0000025B0000}"/>
    <cellStyle name="Normal 41 19 5 4 5" xfId="35524" xr:uid="{00000000-0005-0000-0000-0000035B0000}"/>
    <cellStyle name="Normal 41 19 5 5" xfId="14762" xr:uid="{00000000-0005-0000-0000-0000045B0000}"/>
    <cellStyle name="Normal 41 19 5 5 2" xfId="17847" xr:uid="{00000000-0005-0000-0000-0000055B0000}"/>
    <cellStyle name="Normal 41 19 5 5 2 2" xfId="29814" xr:uid="{00000000-0005-0000-0000-0000065B0000}"/>
    <cellStyle name="Normal 41 19 5 5 2 2 2" xfId="51420" xr:uid="{00000000-0005-0000-0000-0000075B0000}"/>
    <cellStyle name="Normal 41 19 5 5 2 3" xfId="23847" xr:uid="{00000000-0005-0000-0000-0000085B0000}"/>
    <cellStyle name="Normal 41 19 5 5 2 3 2" xfId="45484" xr:uid="{00000000-0005-0000-0000-0000095B0000}"/>
    <cellStyle name="Normal 41 19 5 5 2 4" xfId="39501" xr:uid="{00000000-0005-0000-0000-00000A5B0000}"/>
    <cellStyle name="Normal 41 19 5 5 3" xfId="26832" xr:uid="{00000000-0005-0000-0000-00000B5B0000}"/>
    <cellStyle name="Normal 41 19 5 5 3 2" xfId="48446" xr:uid="{00000000-0005-0000-0000-00000C5B0000}"/>
    <cellStyle name="Normal 41 19 5 5 4" xfId="20865" xr:uid="{00000000-0005-0000-0000-00000D5B0000}"/>
    <cellStyle name="Normal 41 19 5 5 4 2" xfId="42507" xr:uid="{00000000-0005-0000-0000-00000E5B0000}"/>
    <cellStyle name="Normal 41 19 5 5 5" xfId="36498" xr:uid="{00000000-0005-0000-0000-00000F5B0000}"/>
    <cellStyle name="Normal 41 19 5 6" xfId="15875" xr:uid="{00000000-0005-0000-0000-0000105B0000}"/>
    <cellStyle name="Normal 41 19 5 6 2" xfId="27846" xr:uid="{00000000-0005-0000-0000-0000115B0000}"/>
    <cellStyle name="Normal 41 19 5 6 2 2" xfId="49452" xr:uid="{00000000-0005-0000-0000-0000125B0000}"/>
    <cellStyle name="Normal 41 19 5 6 3" xfId="21879" xr:uid="{00000000-0005-0000-0000-0000135B0000}"/>
    <cellStyle name="Normal 41 19 5 6 3 2" xfId="43516" xr:uid="{00000000-0005-0000-0000-0000145B0000}"/>
    <cellStyle name="Normal 41 19 5 6 4" xfId="37529" xr:uid="{00000000-0005-0000-0000-0000155B0000}"/>
    <cellStyle name="Normal 41 19 5 7" xfId="24861" xr:uid="{00000000-0005-0000-0000-0000165B0000}"/>
    <cellStyle name="Normal 41 19 5 7 2" xfId="46481" xr:uid="{00000000-0005-0000-0000-0000175B0000}"/>
    <cellStyle name="Normal 41 19 5 8" xfId="18894" xr:uid="{00000000-0005-0000-0000-0000185B0000}"/>
    <cellStyle name="Normal 41 19 5 8 2" xfId="40536" xr:uid="{00000000-0005-0000-0000-0000195B0000}"/>
    <cellStyle name="Normal 41 19 5 9" xfId="31864"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3" xr:uid="{00000000-0005-0000-0000-00001F5B0000}"/>
    <cellStyle name="Normal 41 19 6 2 2 2 2 2" xfId="50749" xr:uid="{00000000-0005-0000-0000-0000205B0000}"/>
    <cellStyle name="Normal 41 19 6 2 2 2 3" xfId="23176" xr:uid="{00000000-0005-0000-0000-0000215B0000}"/>
    <cellStyle name="Normal 41 19 6 2 2 2 3 2" xfId="44813" xr:uid="{00000000-0005-0000-0000-0000225B0000}"/>
    <cellStyle name="Normal 41 19 6 2 2 2 4" xfId="38829" xr:uid="{00000000-0005-0000-0000-0000235B0000}"/>
    <cellStyle name="Normal 41 19 6 2 2 3" xfId="26161" xr:uid="{00000000-0005-0000-0000-0000245B0000}"/>
    <cellStyle name="Normal 41 19 6 2 2 3 2" xfId="47775" xr:uid="{00000000-0005-0000-0000-0000255B0000}"/>
    <cellStyle name="Normal 41 19 6 2 2 4" xfId="20194" xr:uid="{00000000-0005-0000-0000-0000265B0000}"/>
    <cellStyle name="Normal 41 19 6 2 2 4 2" xfId="41836" xr:uid="{00000000-0005-0000-0000-0000275B0000}"/>
    <cellStyle name="Normal 41 19 6 2 2 5" xfId="35826" xr:uid="{00000000-0005-0000-0000-0000285B0000}"/>
    <cellStyle name="Normal 41 19 6 2 3" xfId="15064" xr:uid="{00000000-0005-0000-0000-0000295B0000}"/>
    <cellStyle name="Normal 41 19 6 2 3 2" xfId="18149" xr:uid="{00000000-0005-0000-0000-00002A5B0000}"/>
    <cellStyle name="Normal 41 19 6 2 3 2 2" xfId="30115" xr:uid="{00000000-0005-0000-0000-00002B5B0000}"/>
    <cellStyle name="Normal 41 19 6 2 3 2 2 2" xfId="51721" xr:uid="{00000000-0005-0000-0000-00002C5B0000}"/>
    <cellStyle name="Normal 41 19 6 2 3 2 3" xfId="24148" xr:uid="{00000000-0005-0000-0000-00002D5B0000}"/>
    <cellStyle name="Normal 41 19 6 2 3 2 3 2" xfId="45785" xr:uid="{00000000-0005-0000-0000-00002E5B0000}"/>
    <cellStyle name="Normal 41 19 6 2 3 2 4" xfId="39803" xr:uid="{00000000-0005-0000-0000-00002F5B0000}"/>
    <cellStyle name="Normal 41 19 6 2 3 3" xfId="27133" xr:uid="{00000000-0005-0000-0000-0000305B0000}"/>
    <cellStyle name="Normal 41 19 6 2 3 3 2" xfId="48747" xr:uid="{00000000-0005-0000-0000-0000315B0000}"/>
    <cellStyle name="Normal 41 19 6 2 3 4" xfId="21166" xr:uid="{00000000-0005-0000-0000-0000325B0000}"/>
    <cellStyle name="Normal 41 19 6 2 3 4 2" xfId="42808" xr:uid="{00000000-0005-0000-0000-0000335B0000}"/>
    <cellStyle name="Normal 41 19 6 2 3 5" xfId="36800" xr:uid="{00000000-0005-0000-0000-0000345B0000}"/>
    <cellStyle name="Normal 41 19 6 2 4" xfId="16198" xr:uid="{00000000-0005-0000-0000-0000355B0000}"/>
    <cellStyle name="Normal 41 19 6 2 4 2" xfId="28167" xr:uid="{00000000-0005-0000-0000-0000365B0000}"/>
    <cellStyle name="Normal 41 19 6 2 4 2 2" xfId="49773" xr:uid="{00000000-0005-0000-0000-0000375B0000}"/>
    <cellStyle name="Normal 41 19 6 2 4 3" xfId="22200" xr:uid="{00000000-0005-0000-0000-0000385B0000}"/>
    <cellStyle name="Normal 41 19 6 2 4 3 2" xfId="43837" xr:uid="{00000000-0005-0000-0000-0000395B0000}"/>
    <cellStyle name="Normal 41 19 6 2 4 4" xfId="37852" xr:uid="{00000000-0005-0000-0000-00003A5B0000}"/>
    <cellStyle name="Normal 41 19 6 2 5" xfId="25185" xr:uid="{00000000-0005-0000-0000-00003B5B0000}"/>
    <cellStyle name="Normal 41 19 6 2 5 2" xfId="46802" xr:uid="{00000000-0005-0000-0000-00003C5B0000}"/>
    <cellStyle name="Normal 41 19 6 2 6" xfId="19218" xr:uid="{00000000-0005-0000-0000-00003D5B0000}"/>
    <cellStyle name="Normal 41 19 6 2 6 2" xfId="40860" xr:uid="{00000000-0005-0000-0000-00003E5B0000}"/>
    <cellStyle name="Normal 41 19 6 2 7" xfId="34846"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3" xr:uid="{00000000-0005-0000-0000-0000435B0000}"/>
    <cellStyle name="Normal 41 19 6 3 2 2 2 2" xfId="51069" xr:uid="{00000000-0005-0000-0000-0000445B0000}"/>
    <cellStyle name="Normal 41 19 6 3 2 2 3" xfId="23496" xr:uid="{00000000-0005-0000-0000-0000455B0000}"/>
    <cellStyle name="Normal 41 19 6 3 2 2 3 2" xfId="45133" xr:uid="{00000000-0005-0000-0000-0000465B0000}"/>
    <cellStyle name="Normal 41 19 6 3 2 2 4" xfId="39149" xr:uid="{00000000-0005-0000-0000-0000475B0000}"/>
    <cellStyle name="Normal 41 19 6 3 2 3" xfId="26481" xr:uid="{00000000-0005-0000-0000-0000485B0000}"/>
    <cellStyle name="Normal 41 19 6 3 2 3 2" xfId="48095" xr:uid="{00000000-0005-0000-0000-0000495B0000}"/>
    <cellStyle name="Normal 41 19 6 3 2 4" xfId="20514" xr:uid="{00000000-0005-0000-0000-00004A5B0000}"/>
    <cellStyle name="Normal 41 19 6 3 2 4 2" xfId="42156" xr:uid="{00000000-0005-0000-0000-00004B5B0000}"/>
    <cellStyle name="Normal 41 19 6 3 2 5" xfId="36146" xr:uid="{00000000-0005-0000-0000-00004C5B0000}"/>
    <cellStyle name="Normal 41 19 6 3 3" xfId="15384" xr:uid="{00000000-0005-0000-0000-00004D5B0000}"/>
    <cellStyle name="Normal 41 19 6 3 3 2" xfId="18469" xr:uid="{00000000-0005-0000-0000-00004E5B0000}"/>
    <cellStyle name="Normal 41 19 6 3 3 2 2" xfId="30435" xr:uid="{00000000-0005-0000-0000-00004F5B0000}"/>
    <cellStyle name="Normal 41 19 6 3 3 2 2 2" xfId="52041" xr:uid="{00000000-0005-0000-0000-0000505B0000}"/>
    <cellStyle name="Normal 41 19 6 3 3 2 3" xfId="24468" xr:uid="{00000000-0005-0000-0000-0000515B0000}"/>
    <cellStyle name="Normal 41 19 6 3 3 2 3 2" xfId="46105" xr:uid="{00000000-0005-0000-0000-0000525B0000}"/>
    <cellStyle name="Normal 41 19 6 3 3 2 4" xfId="40123" xr:uid="{00000000-0005-0000-0000-0000535B0000}"/>
    <cellStyle name="Normal 41 19 6 3 3 3" xfId="27453" xr:uid="{00000000-0005-0000-0000-0000545B0000}"/>
    <cellStyle name="Normal 41 19 6 3 3 3 2" xfId="49067" xr:uid="{00000000-0005-0000-0000-0000555B0000}"/>
    <cellStyle name="Normal 41 19 6 3 3 4" xfId="21486" xr:uid="{00000000-0005-0000-0000-0000565B0000}"/>
    <cellStyle name="Normal 41 19 6 3 3 4 2" xfId="43128" xr:uid="{00000000-0005-0000-0000-0000575B0000}"/>
    <cellStyle name="Normal 41 19 6 3 3 5" xfId="37120" xr:uid="{00000000-0005-0000-0000-0000585B0000}"/>
    <cellStyle name="Normal 41 19 6 3 4" xfId="16518" xr:uid="{00000000-0005-0000-0000-0000595B0000}"/>
    <cellStyle name="Normal 41 19 6 3 4 2" xfId="28487" xr:uid="{00000000-0005-0000-0000-00005A5B0000}"/>
    <cellStyle name="Normal 41 19 6 3 4 2 2" xfId="50093" xr:uid="{00000000-0005-0000-0000-00005B5B0000}"/>
    <cellStyle name="Normal 41 19 6 3 4 3" xfId="22520" xr:uid="{00000000-0005-0000-0000-00005C5B0000}"/>
    <cellStyle name="Normal 41 19 6 3 4 3 2" xfId="44157" xr:uid="{00000000-0005-0000-0000-00005D5B0000}"/>
    <cellStyle name="Normal 41 19 6 3 4 4" xfId="38172" xr:uid="{00000000-0005-0000-0000-00005E5B0000}"/>
    <cellStyle name="Normal 41 19 6 3 5" xfId="25505" xr:uid="{00000000-0005-0000-0000-00005F5B0000}"/>
    <cellStyle name="Normal 41 19 6 3 5 2" xfId="47122" xr:uid="{00000000-0005-0000-0000-0000605B0000}"/>
    <cellStyle name="Normal 41 19 6 3 6" xfId="19538" xr:uid="{00000000-0005-0000-0000-0000615B0000}"/>
    <cellStyle name="Normal 41 19 6 3 6 2" xfId="41180" xr:uid="{00000000-0005-0000-0000-0000625B0000}"/>
    <cellStyle name="Normal 41 19 6 3 7" xfId="35166" xr:uid="{00000000-0005-0000-0000-0000635B0000}"/>
    <cellStyle name="Normal 41 19 6 4" xfId="13769" xr:uid="{00000000-0005-0000-0000-0000645B0000}"/>
    <cellStyle name="Normal 41 19 6 4 2" xfId="16855" xr:uid="{00000000-0005-0000-0000-0000655B0000}"/>
    <cellStyle name="Normal 41 19 6 4 2 2" xfId="28823" xr:uid="{00000000-0005-0000-0000-0000665B0000}"/>
    <cellStyle name="Normal 41 19 6 4 2 2 2" xfId="50429" xr:uid="{00000000-0005-0000-0000-0000675B0000}"/>
    <cellStyle name="Normal 41 19 6 4 2 3" xfId="22856" xr:uid="{00000000-0005-0000-0000-0000685B0000}"/>
    <cellStyle name="Normal 41 19 6 4 2 3 2" xfId="44493" xr:uid="{00000000-0005-0000-0000-0000695B0000}"/>
    <cellStyle name="Normal 41 19 6 4 2 4" xfId="38509" xr:uid="{00000000-0005-0000-0000-00006A5B0000}"/>
    <cellStyle name="Normal 41 19 6 4 3" xfId="25841" xr:uid="{00000000-0005-0000-0000-00006B5B0000}"/>
    <cellStyle name="Normal 41 19 6 4 3 2" xfId="47455" xr:uid="{00000000-0005-0000-0000-00006C5B0000}"/>
    <cellStyle name="Normal 41 19 6 4 4" xfId="19874" xr:uid="{00000000-0005-0000-0000-00006D5B0000}"/>
    <cellStyle name="Normal 41 19 6 4 4 2" xfId="41516" xr:uid="{00000000-0005-0000-0000-00006E5B0000}"/>
    <cellStyle name="Normal 41 19 6 4 5" xfId="35505" xr:uid="{00000000-0005-0000-0000-00006F5B0000}"/>
    <cellStyle name="Normal 41 19 6 5" xfId="14743" xr:uid="{00000000-0005-0000-0000-0000705B0000}"/>
    <cellStyle name="Normal 41 19 6 5 2" xfId="17828" xr:uid="{00000000-0005-0000-0000-0000715B0000}"/>
    <cellStyle name="Normal 41 19 6 5 2 2" xfId="29795" xr:uid="{00000000-0005-0000-0000-0000725B0000}"/>
    <cellStyle name="Normal 41 19 6 5 2 2 2" xfId="51401" xr:uid="{00000000-0005-0000-0000-0000735B0000}"/>
    <cellStyle name="Normal 41 19 6 5 2 3" xfId="23828" xr:uid="{00000000-0005-0000-0000-0000745B0000}"/>
    <cellStyle name="Normal 41 19 6 5 2 3 2" xfId="45465" xr:uid="{00000000-0005-0000-0000-0000755B0000}"/>
    <cellStyle name="Normal 41 19 6 5 2 4" xfId="39482" xr:uid="{00000000-0005-0000-0000-0000765B0000}"/>
    <cellStyle name="Normal 41 19 6 5 3" xfId="26813" xr:uid="{00000000-0005-0000-0000-0000775B0000}"/>
    <cellStyle name="Normal 41 19 6 5 3 2" xfId="48427" xr:uid="{00000000-0005-0000-0000-0000785B0000}"/>
    <cellStyle name="Normal 41 19 6 5 4" xfId="20846" xr:uid="{00000000-0005-0000-0000-0000795B0000}"/>
    <cellStyle name="Normal 41 19 6 5 4 2" xfId="42488" xr:uid="{00000000-0005-0000-0000-00007A5B0000}"/>
    <cellStyle name="Normal 41 19 6 5 5" xfId="36479" xr:uid="{00000000-0005-0000-0000-00007B5B0000}"/>
    <cellStyle name="Normal 41 19 6 6" xfId="15856" xr:uid="{00000000-0005-0000-0000-00007C5B0000}"/>
    <cellStyle name="Normal 41 19 6 6 2" xfId="27827" xr:uid="{00000000-0005-0000-0000-00007D5B0000}"/>
    <cellStyle name="Normal 41 19 6 6 2 2" xfId="49433" xr:uid="{00000000-0005-0000-0000-00007E5B0000}"/>
    <cellStyle name="Normal 41 19 6 6 3" xfId="21860" xr:uid="{00000000-0005-0000-0000-00007F5B0000}"/>
    <cellStyle name="Normal 41 19 6 6 3 2" xfId="43497" xr:uid="{00000000-0005-0000-0000-0000805B0000}"/>
    <cellStyle name="Normal 41 19 6 6 4" xfId="37510" xr:uid="{00000000-0005-0000-0000-0000815B0000}"/>
    <cellStyle name="Normal 41 19 6 7" xfId="24842" xr:uid="{00000000-0005-0000-0000-0000825B0000}"/>
    <cellStyle name="Normal 41 19 6 7 2" xfId="46462" xr:uid="{00000000-0005-0000-0000-0000835B0000}"/>
    <cellStyle name="Normal 41 19 6 8" xfId="18875" xr:uid="{00000000-0005-0000-0000-0000845B0000}"/>
    <cellStyle name="Normal 41 19 6 8 2" xfId="40517" xr:uid="{00000000-0005-0000-0000-0000855B0000}"/>
    <cellStyle name="Normal 41 19 6 9" xfId="31833"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5" xr:uid="{00000000-0005-0000-0000-00008B5B0000}"/>
    <cellStyle name="Normal 41 19 7 2 2 2 2 2" xfId="50811" xr:uid="{00000000-0005-0000-0000-00008C5B0000}"/>
    <cellStyle name="Normal 41 19 7 2 2 2 3" xfId="23238" xr:uid="{00000000-0005-0000-0000-00008D5B0000}"/>
    <cellStyle name="Normal 41 19 7 2 2 2 3 2" xfId="44875" xr:uid="{00000000-0005-0000-0000-00008E5B0000}"/>
    <cellStyle name="Normal 41 19 7 2 2 2 4" xfId="38891" xr:uid="{00000000-0005-0000-0000-00008F5B0000}"/>
    <cellStyle name="Normal 41 19 7 2 2 3" xfId="26223" xr:uid="{00000000-0005-0000-0000-0000905B0000}"/>
    <cellStyle name="Normal 41 19 7 2 2 3 2" xfId="47837" xr:uid="{00000000-0005-0000-0000-0000915B0000}"/>
    <cellStyle name="Normal 41 19 7 2 2 4" xfId="20256" xr:uid="{00000000-0005-0000-0000-0000925B0000}"/>
    <cellStyle name="Normal 41 19 7 2 2 4 2" xfId="41898" xr:uid="{00000000-0005-0000-0000-0000935B0000}"/>
    <cellStyle name="Normal 41 19 7 2 2 5" xfId="35888" xr:uid="{00000000-0005-0000-0000-0000945B0000}"/>
    <cellStyle name="Normal 41 19 7 2 3" xfId="15126" xr:uid="{00000000-0005-0000-0000-0000955B0000}"/>
    <cellStyle name="Normal 41 19 7 2 3 2" xfId="18211" xr:uid="{00000000-0005-0000-0000-0000965B0000}"/>
    <cellStyle name="Normal 41 19 7 2 3 2 2" xfId="30177" xr:uid="{00000000-0005-0000-0000-0000975B0000}"/>
    <cellStyle name="Normal 41 19 7 2 3 2 2 2" xfId="51783" xr:uid="{00000000-0005-0000-0000-0000985B0000}"/>
    <cellStyle name="Normal 41 19 7 2 3 2 3" xfId="24210" xr:uid="{00000000-0005-0000-0000-0000995B0000}"/>
    <cellStyle name="Normal 41 19 7 2 3 2 3 2" xfId="45847" xr:uid="{00000000-0005-0000-0000-00009A5B0000}"/>
    <cellStyle name="Normal 41 19 7 2 3 2 4" xfId="39865" xr:uid="{00000000-0005-0000-0000-00009B5B0000}"/>
    <cellStyle name="Normal 41 19 7 2 3 3" xfId="27195" xr:uid="{00000000-0005-0000-0000-00009C5B0000}"/>
    <cellStyle name="Normal 41 19 7 2 3 3 2" xfId="48809" xr:uid="{00000000-0005-0000-0000-00009D5B0000}"/>
    <cellStyle name="Normal 41 19 7 2 3 4" xfId="21228" xr:uid="{00000000-0005-0000-0000-00009E5B0000}"/>
    <cellStyle name="Normal 41 19 7 2 3 4 2" xfId="42870" xr:uid="{00000000-0005-0000-0000-00009F5B0000}"/>
    <cellStyle name="Normal 41 19 7 2 3 5" xfId="36862" xr:uid="{00000000-0005-0000-0000-0000A05B0000}"/>
    <cellStyle name="Normal 41 19 7 2 4" xfId="16260" xr:uid="{00000000-0005-0000-0000-0000A15B0000}"/>
    <cellStyle name="Normal 41 19 7 2 4 2" xfId="28229" xr:uid="{00000000-0005-0000-0000-0000A25B0000}"/>
    <cellStyle name="Normal 41 19 7 2 4 2 2" xfId="49835" xr:uid="{00000000-0005-0000-0000-0000A35B0000}"/>
    <cellStyle name="Normal 41 19 7 2 4 3" xfId="22262" xr:uid="{00000000-0005-0000-0000-0000A45B0000}"/>
    <cellStyle name="Normal 41 19 7 2 4 3 2" xfId="43899" xr:uid="{00000000-0005-0000-0000-0000A55B0000}"/>
    <cellStyle name="Normal 41 19 7 2 4 4" xfId="37914" xr:uid="{00000000-0005-0000-0000-0000A65B0000}"/>
    <cellStyle name="Normal 41 19 7 2 5" xfId="25247" xr:uid="{00000000-0005-0000-0000-0000A75B0000}"/>
    <cellStyle name="Normal 41 19 7 2 5 2" xfId="46864" xr:uid="{00000000-0005-0000-0000-0000A85B0000}"/>
    <cellStyle name="Normal 41 19 7 2 6" xfId="19280" xr:uid="{00000000-0005-0000-0000-0000A95B0000}"/>
    <cellStyle name="Normal 41 19 7 2 6 2" xfId="40922" xr:uid="{00000000-0005-0000-0000-0000AA5B0000}"/>
    <cellStyle name="Normal 41 19 7 2 7" xfId="34908"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5" xr:uid="{00000000-0005-0000-0000-0000AF5B0000}"/>
    <cellStyle name="Normal 41 19 7 3 2 2 2 2" xfId="51131" xr:uid="{00000000-0005-0000-0000-0000B05B0000}"/>
    <cellStyle name="Normal 41 19 7 3 2 2 3" xfId="23558" xr:uid="{00000000-0005-0000-0000-0000B15B0000}"/>
    <cellStyle name="Normal 41 19 7 3 2 2 3 2" xfId="45195" xr:uid="{00000000-0005-0000-0000-0000B25B0000}"/>
    <cellStyle name="Normal 41 19 7 3 2 2 4" xfId="39211" xr:uid="{00000000-0005-0000-0000-0000B35B0000}"/>
    <cellStyle name="Normal 41 19 7 3 2 3" xfId="26543" xr:uid="{00000000-0005-0000-0000-0000B45B0000}"/>
    <cellStyle name="Normal 41 19 7 3 2 3 2" xfId="48157" xr:uid="{00000000-0005-0000-0000-0000B55B0000}"/>
    <cellStyle name="Normal 41 19 7 3 2 4" xfId="20576" xr:uid="{00000000-0005-0000-0000-0000B65B0000}"/>
    <cellStyle name="Normal 41 19 7 3 2 4 2" xfId="42218" xr:uid="{00000000-0005-0000-0000-0000B75B0000}"/>
    <cellStyle name="Normal 41 19 7 3 2 5" xfId="36208" xr:uid="{00000000-0005-0000-0000-0000B85B0000}"/>
    <cellStyle name="Normal 41 19 7 3 3" xfId="15446" xr:uid="{00000000-0005-0000-0000-0000B95B0000}"/>
    <cellStyle name="Normal 41 19 7 3 3 2" xfId="18531" xr:uid="{00000000-0005-0000-0000-0000BA5B0000}"/>
    <cellStyle name="Normal 41 19 7 3 3 2 2" xfId="30497" xr:uid="{00000000-0005-0000-0000-0000BB5B0000}"/>
    <cellStyle name="Normal 41 19 7 3 3 2 2 2" xfId="52103" xr:uid="{00000000-0005-0000-0000-0000BC5B0000}"/>
    <cellStyle name="Normal 41 19 7 3 3 2 3" xfId="24530" xr:uid="{00000000-0005-0000-0000-0000BD5B0000}"/>
    <cellStyle name="Normal 41 19 7 3 3 2 3 2" xfId="46167" xr:uid="{00000000-0005-0000-0000-0000BE5B0000}"/>
    <cellStyle name="Normal 41 19 7 3 3 2 4" xfId="40185" xr:uid="{00000000-0005-0000-0000-0000BF5B0000}"/>
    <cellStyle name="Normal 41 19 7 3 3 3" xfId="27515" xr:uid="{00000000-0005-0000-0000-0000C05B0000}"/>
    <cellStyle name="Normal 41 19 7 3 3 3 2" xfId="49129" xr:uid="{00000000-0005-0000-0000-0000C15B0000}"/>
    <cellStyle name="Normal 41 19 7 3 3 4" xfId="21548" xr:uid="{00000000-0005-0000-0000-0000C25B0000}"/>
    <cellStyle name="Normal 41 19 7 3 3 4 2" xfId="43190" xr:uid="{00000000-0005-0000-0000-0000C35B0000}"/>
    <cellStyle name="Normal 41 19 7 3 3 5" xfId="37182" xr:uid="{00000000-0005-0000-0000-0000C45B0000}"/>
    <cellStyle name="Normal 41 19 7 3 4" xfId="16580" xr:uid="{00000000-0005-0000-0000-0000C55B0000}"/>
    <cellStyle name="Normal 41 19 7 3 4 2" xfId="28549" xr:uid="{00000000-0005-0000-0000-0000C65B0000}"/>
    <cellStyle name="Normal 41 19 7 3 4 2 2" xfId="50155" xr:uid="{00000000-0005-0000-0000-0000C75B0000}"/>
    <cellStyle name="Normal 41 19 7 3 4 3" xfId="22582" xr:uid="{00000000-0005-0000-0000-0000C85B0000}"/>
    <cellStyle name="Normal 41 19 7 3 4 3 2" xfId="44219" xr:uid="{00000000-0005-0000-0000-0000C95B0000}"/>
    <cellStyle name="Normal 41 19 7 3 4 4" xfId="38234" xr:uid="{00000000-0005-0000-0000-0000CA5B0000}"/>
    <cellStyle name="Normal 41 19 7 3 5" xfId="25567" xr:uid="{00000000-0005-0000-0000-0000CB5B0000}"/>
    <cellStyle name="Normal 41 19 7 3 5 2" xfId="47184" xr:uid="{00000000-0005-0000-0000-0000CC5B0000}"/>
    <cellStyle name="Normal 41 19 7 3 6" xfId="19600" xr:uid="{00000000-0005-0000-0000-0000CD5B0000}"/>
    <cellStyle name="Normal 41 19 7 3 6 2" xfId="41242" xr:uid="{00000000-0005-0000-0000-0000CE5B0000}"/>
    <cellStyle name="Normal 41 19 7 3 7" xfId="35228" xr:uid="{00000000-0005-0000-0000-0000CF5B0000}"/>
    <cellStyle name="Normal 41 19 7 4" xfId="13831" xr:uid="{00000000-0005-0000-0000-0000D05B0000}"/>
    <cellStyle name="Normal 41 19 7 4 2" xfId="16917" xr:uid="{00000000-0005-0000-0000-0000D15B0000}"/>
    <cellStyle name="Normal 41 19 7 4 2 2" xfId="28885" xr:uid="{00000000-0005-0000-0000-0000D25B0000}"/>
    <cellStyle name="Normal 41 19 7 4 2 2 2" xfId="50491" xr:uid="{00000000-0005-0000-0000-0000D35B0000}"/>
    <cellStyle name="Normal 41 19 7 4 2 3" xfId="22918" xr:uid="{00000000-0005-0000-0000-0000D45B0000}"/>
    <cellStyle name="Normal 41 19 7 4 2 3 2" xfId="44555" xr:uid="{00000000-0005-0000-0000-0000D55B0000}"/>
    <cellStyle name="Normal 41 19 7 4 2 4" xfId="38571" xr:uid="{00000000-0005-0000-0000-0000D65B0000}"/>
    <cellStyle name="Normal 41 19 7 4 3" xfId="25903" xr:uid="{00000000-0005-0000-0000-0000D75B0000}"/>
    <cellStyle name="Normal 41 19 7 4 3 2" xfId="47517" xr:uid="{00000000-0005-0000-0000-0000D85B0000}"/>
    <cellStyle name="Normal 41 19 7 4 4" xfId="19936" xr:uid="{00000000-0005-0000-0000-0000D95B0000}"/>
    <cellStyle name="Normal 41 19 7 4 4 2" xfId="41578" xr:uid="{00000000-0005-0000-0000-0000DA5B0000}"/>
    <cellStyle name="Normal 41 19 7 4 5" xfId="35567" xr:uid="{00000000-0005-0000-0000-0000DB5B0000}"/>
    <cellStyle name="Normal 41 19 7 5" xfId="14805" xr:uid="{00000000-0005-0000-0000-0000DC5B0000}"/>
    <cellStyle name="Normal 41 19 7 5 2" xfId="17890" xr:uid="{00000000-0005-0000-0000-0000DD5B0000}"/>
    <cellStyle name="Normal 41 19 7 5 2 2" xfId="29857" xr:uid="{00000000-0005-0000-0000-0000DE5B0000}"/>
    <cellStyle name="Normal 41 19 7 5 2 2 2" xfId="51463" xr:uid="{00000000-0005-0000-0000-0000DF5B0000}"/>
    <cellStyle name="Normal 41 19 7 5 2 3" xfId="23890" xr:uid="{00000000-0005-0000-0000-0000E05B0000}"/>
    <cellStyle name="Normal 41 19 7 5 2 3 2" xfId="45527" xr:uid="{00000000-0005-0000-0000-0000E15B0000}"/>
    <cellStyle name="Normal 41 19 7 5 2 4" xfId="39544" xr:uid="{00000000-0005-0000-0000-0000E25B0000}"/>
    <cellStyle name="Normal 41 19 7 5 3" xfId="26875" xr:uid="{00000000-0005-0000-0000-0000E35B0000}"/>
    <cellStyle name="Normal 41 19 7 5 3 2" xfId="48489" xr:uid="{00000000-0005-0000-0000-0000E45B0000}"/>
    <cellStyle name="Normal 41 19 7 5 4" xfId="20908" xr:uid="{00000000-0005-0000-0000-0000E55B0000}"/>
    <cellStyle name="Normal 41 19 7 5 4 2" xfId="42550" xr:uid="{00000000-0005-0000-0000-0000E65B0000}"/>
    <cellStyle name="Normal 41 19 7 5 5" xfId="36541" xr:uid="{00000000-0005-0000-0000-0000E75B0000}"/>
    <cellStyle name="Normal 41 19 7 6" xfId="15918" xr:uid="{00000000-0005-0000-0000-0000E85B0000}"/>
    <cellStyle name="Normal 41 19 7 6 2" xfId="27889" xr:uid="{00000000-0005-0000-0000-0000E95B0000}"/>
    <cellStyle name="Normal 41 19 7 6 2 2" xfId="49495" xr:uid="{00000000-0005-0000-0000-0000EA5B0000}"/>
    <cellStyle name="Normal 41 19 7 6 3" xfId="21922" xr:uid="{00000000-0005-0000-0000-0000EB5B0000}"/>
    <cellStyle name="Normal 41 19 7 6 3 2" xfId="43559" xr:uid="{00000000-0005-0000-0000-0000EC5B0000}"/>
    <cellStyle name="Normal 41 19 7 6 4" xfId="37572" xr:uid="{00000000-0005-0000-0000-0000ED5B0000}"/>
    <cellStyle name="Normal 41 19 7 7" xfId="24904" xr:uid="{00000000-0005-0000-0000-0000EE5B0000}"/>
    <cellStyle name="Normal 41 19 7 7 2" xfId="46524" xr:uid="{00000000-0005-0000-0000-0000EF5B0000}"/>
    <cellStyle name="Normal 41 19 7 8" xfId="18937" xr:uid="{00000000-0005-0000-0000-0000F05B0000}"/>
    <cellStyle name="Normal 41 19 7 8 2" xfId="40579" xr:uid="{00000000-0005-0000-0000-0000F15B0000}"/>
    <cellStyle name="Normal 41 19 7 9" xfId="31978"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7" xr:uid="{00000000-0005-0000-0000-0000F65B0000}"/>
    <cellStyle name="Normal 41 19 8 2 2 2 2" xfId="50553" xr:uid="{00000000-0005-0000-0000-0000F75B0000}"/>
    <cellStyle name="Normal 41 19 8 2 2 3" xfId="22980" xr:uid="{00000000-0005-0000-0000-0000F85B0000}"/>
    <cellStyle name="Normal 41 19 8 2 2 3 2" xfId="44617" xr:uid="{00000000-0005-0000-0000-0000F95B0000}"/>
    <cellStyle name="Normal 41 19 8 2 2 4" xfId="38633" xr:uid="{00000000-0005-0000-0000-0000FA5B0000}"/>
    <cellStyle name="Normal 41 19 8 2 3" xfId="25965" xr:uid="{00000000-0005-0000-0000-0000FB5B0000}"/>
    <cellStyle name="Normal 41 19 8 2 3 2" xfId="47579" xr:uid="{00000000-0005-0000-0000-0000FC5B0000}"/>
    <cellStyle name="Normal 41 19 8 2 4" xfId="19998" xr:uid="{00000000-0005-0000-0000-0000FD5B0000}"/>
    <cellStyle name="Normal 41 19 8 2 4 2" xfId="41640" xr:uid="{00000000-0005-0000-0000-0000FE5B0000}"/>
    <cellStyle name="Normal 41 19 8 2 5" xfId="35630" xr:uid="{00000000-0005-0000-0000-0000FF5B0000}"/>
    <cellStyle name="Normal 41 19 8 3" xfId="14868" xr:uid="{00000000-0005-0000-0000-0000005C0000}"/>
    <cellStyle name="Normal 41 19 8 3 2" xfId="17953" xr:uid="{00000000-0005-0000-0000-0000015C0000}"/>
    <cellStyle name="Normal 41 19 8 3 2 2" xfId="29919" xr:uid="{00000000-0005-0000-0000-0000025C0000}"/>
    <cellStyle name="Normal 41 19 8 3 2 2 2" xfId="51525" xr:uid="{00000000-0005-0000-0000-0000035C0000}"/>
    <cellStyle name="Normal 41 19 8 3 2 3" xfId="23952" xr:uid="{00000000-0005-0000-0000-0000045C0000}"/>
    <cellStyle name="Normal 41 19 8 3 2 3 2" xfId="45589" xr:uid="{00000000-0005-0000-0000-0000055C0000}"/>
    <cellStyle name="Normal 41 19 8 3 2 4" xfId="39607" xr:uid="{00000000-0005-0000-0000-0000065C0000}"/>
    <cellStyle name="Normal 41 19 8 3 3" xfId="26937" xr:uid="{00000000-0005-0000-0000-0000075C0000}"/>
    <cellStyle name="Normal 41 19 8 3 3 2" xfId="48551" xr:uid="{00000000-0005-0000-0000-0000085C0000}"/>
    <cellStyle name="Normal 41 19 8 3 4" xfId="20970" xr:uid="{00000000-0005-0000-0000-0000095C0000}"/>
    <cellStyle name="Normal 41 19 8 3 4 2" xfId="42612" xr:uid="{00000000-0005-0000-0000-00000A5C0000}"/>
    <cellStyle name="Normal 41 19 8 3 5" xfId="36604" xr:uid="{00000000-0005-0000-0000-00000B5C0000}"/>
    <cellStyle name="Normal 41 19 8 4" xfId="16002" xr:uid="{00000000-0005-0000-0000-00000C5C0000}"/>
    <cellStyle name="Normal 41 19 8 4 2" xfId="27971" xr:uid="{00000000-0005-0000-0000-00000D5C0000}"/>
    <cellStyle name="Normal 41 19 8 4 2 2" xfId="49577" xr:uid="{00000000-0005-0000-0000-00000E5C0000}"/>
    <cellStyle name="Normal 41 19 8 4 3" xfId="22004" xr:uid="{00000000-0005-0000-0000-00000F5C0000}"/>
    <cellStyle name="Normal 41 19 8 4 3 2" xfId="43641" xr:uid="{00000000-0005-0000-0000-0000105C0000}"/>
    <cellStyle name="Normal 41 19 8 4 4" xfId="37656" xr:uid="{00000000-0005-0000-0000-0000115C0000}"/>
    <cellStyle name="Normal 41 19 8 5" xfId="24989" xr:uid="{00000000-0005-0000-0000-0000125C0000}"/>
    <cellStyle name="Normal 41 19 8 5 2" xfId="46606" xr:uid="{00000000-0005-0000-0000-0000135C0000}"/>
    <cellStyle name="Normal 41 19 8 6" xfId="19022" xr:uid="{00000000-0005-0000-0000-0000145C0000}"/>
    <cellStyle name="Normal 41 19 8 6 2" xfId="40664" xr:uid="{00000000-0005-0000-0000-0000155C0000}"/>
    <cellStyle name="Normal 41 19 8 7" xfId="34650"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7" xr:uid="{00000000-0005-0000-0000-00001A5C0000}"/>
    <cellStyle name="Normal 41 19 9 2 2 2 2" xfId="50873" xr:uid="{00000000-0005-0000-0000-00001B5C0000}"/>
    <cellStyle name="Normal 41 19 9 2 2 3" xfId="23300" xr:uid="{00000000-0005-0000-0000-00001C5C0000}"/>
    <cellStyle name="Normal 41 19 9 2 2 3 2" xfId="44937" xr:uid="{00000000-0005-0000-0000-00001D5C0000}"/>
    <cellStyle name="Normal 41 19 9 2 2 4" xfId="38953" xr:uid="{00000000-0005-0000-0000-00001E5C0000}"/>
    <cellStyle name="Normal 41 19 9 2 3" xfId="26285" xr:uid="{00000000-0005-0000-0000-00001F5C0000}"/>
    <cellStyle name="Normal 41 19 9 2 3 2" xfId="47899" xr:uid="{00000000-0005-0000-0000-0000205C0000}"/>
    <cellStyle name="Normal 41 19 9 2 4" xfId="20318" xr:uid="{00000000-0005-0000-0000-0000215C0000}"/>
    <cellStyle name="Normal 41 19 9 2 4 2" xfId="41960" xr:uid="{00000000-0005-0000-0000-0000225C0000}"/>
    <cellStyle name="Normal 41 19 9 2 5" xfId="35950" xr:uid="{00000000-0005-0000-0000-0000235C0000}"/>
    <cellStyle name="Normal 41 19 9 3" xfId="15188" xr:uid="{00000000-0005-0000-0000-0000245C0000}"/>
    <cellStyle name="Normal 41 19 9 3 2" xfId="18273" xr:uid="{00000000-0005-0000-0000-0000255C0000}"/>
    <cellStyle name="Normal 41 19 9 3 2 2" xfId="30239" xr:uid="{00000000-0005-0000-0000-0000265C0000}"/>
    <cellStyle name="Normal 41 19 9 3 2 2 2" xfId="51845" xr:uid="{00000000-0005-0000-0000-0000275C0000}"/>
    <cellStyle name="Normal 41 19 9 3 2 3" xfId="24272" xr:uid="{00000000-0005-0000-0000-0000285C0000}"/>
    <cellStyle name="Normal 41 19 9 3 2 3 2" xfId="45909" xr:uid="{00000000-0005-0000-0000-0000295C0000}"/>
    <cellStyle name="Normal 41 19 9 3 2 4" xfId="39927" xr:uid="{00000000-0005-0000-0000-00002A5C0000}"/>
    <cellStyle name="Normal 41 19 9 3 3" xfId="27257" xr:uid="{00000000-0005-0000-0000-00002B5C0000}"/>
    <cellStyle name="Normal 41 19 9 3 3 2" xfId="48871" xr:uid="{00000000-0005-0000-0000-00002C5C0000}"/>
    <cellStyle name="Normal 41 19 9 3 4" xfId="21290" xr:uid="{00000000-0005-0000-0000-00002D5C0000}"/>
    <cellStyle name="Normal 41 19 9 3 4 2" xfId="42932" xr:uid="{00000000-0005-0000-0000-00002E5C0000}"/>
    <cellStyle name="Normal 41 19 9 3 5" xfId="36924" xr:uid="{00000000-0005-0000-0000-00002F5C0000}"/>
    <cellStyle name="Normal 41 19 9 4" xfId="16322" xr:uid="{00000000-0005-0000-0000-0000305C0000}"/>
    <cellStyle name="Normal 41 19 9 4 2" xfId="28291" xr:uid="{00000000-0005-0000-0000-0000315C0000}"/>
    <cellStyle name="Normal 41 19 9 4 2 2" xfId="49897" xr:uid="{00000000-0005-0000-0000-0000325C0000}"/>
    <cellStyle name="Normal 41 19 9 4 3" xfId="22324" xr:uid="{00000000-0005-0000-0000-0000335C0000}"/>
    <cellStyle name="Normal 41 19 9 4 3 2" xfId="43961" xr:uid="{00000000-0005-0000-0000-0000345C0000}"/>
    <cellStyle name="Normal 41 19 9 4 4" xfId="37976" xr:uid="{00000000-0005-0000-0000-0000355C0000}"/>
    <cellStyle name="Normal 41 19 9 5" xfId="25309" xr:uid="{00000000-0005-0000-0000-0000365C0000}"/>
    <cellStyle name="Normal 41 19 9 5 2" xfId="46926" xr:uid="{00000000-0005-0000-0000-0000375C0000}"/>
    <cellStyle name="Normal 41 19 9 6" xfId="19342" xr:uid="{00000000-0005-0000-0000-0000385C0000}"/>
    <cellStyle name="Normal 41 19 9 6 2" xfId="40984" xr:uid="{00000000-0005-0000-0000-0000395C0000}"/>
    <cellStyle name="Normal 41 19 9 7" xfId="34970"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8" xr:uid="{00000000-0005-0000-0000-00003E5C0000}"/>
    <cellStyle name="Normal 41 2 10 2 2 2" xfId="50234" xr:uid="{00000000-0005-0000-0000-00003F5C0000}"/>
    <cellStyle name="Normal 41 2 10 2 3" xfId="22661" xr:uid="{00000000-0005-0000-0000-0000405C0000}"/>
    <cellStyle name="Normal 41 2 10 2 3 2" xfId="44298" xr:uid="{00000000-0005-0000-0000-0000415C0000}"/>
    <cellStyle name="Normal 41 2 10 2 4" xfId="38313" xr:uid="{00000000-0005-0000-0000-0000425C0000}"/>
    <cellStyle name="Normal 41 2 10 3" xfId="25646" xr:uid="{00000000-0005-0000-0000-0000435C0000}"/>
    <cellStyle name="Normal 41 2 10 3 2" xfId="47260" xr:uid="{00000000-0005-0000-0000-0000445C0000}"/>
    <cellStyle name="Normal 41 2 10 4" xfId="19679" xr:uid="{00000000-0005-0000-0000-0000455C0000}"/>
    <cellStyle name="Normal 41 2 10 4 2" xfId="41321" xr:uid="{00000000-0005-0000-0000-0000465C0000}"/>
    <cellStyle name="Normal 41 2 10 5" xfId="35309" xr:uid="{00000000-0005-0000-0000-0000475C0000}"/>
    <cellStyle name="Normal 41 2 11" xfId="14548" xr:uid="{00000000-0005-0000-0000-0000485C0000}"/>
    <cellStyle name="Normal 41 2 11 2" xfId="17633" xr:uid="{00000000-0005-0000-0000-0000495C0000}"/>
    <cellStyle name="Normal 41 2 11 2 2" xfId="29600" xr:uid="{00000000-0005-0000-0000-00004A5C0000}"/>
    <cellStyle name="Normal 41 2 11 2 2 2" xfId="51206" xr:uid="{00000000-0005-0000-0000-00004B5C0000}"/>
    <cellStyle name="Normal 41 2 11 2 3" xfId="23633" xr:uid="{00000000-0005-0000-0000-00004C5C0000}"/>
    <cellStyle name="Normal 41 2 11 2 3 2" xfId="45270" xr:uid="{00000000-0005-0000-0000-00004D5C0000}"/>
    <cellStyle name="Normal 41 2 11 2 4" xfId="39287" xr:uid="{00000000-0005-0000-0000-00004E5C0000}"/>
    <cellStyle name="Normal 41 2 11 3" xfId="26618" xr:uid="{00000000-0005-0000-0000-00004F5C0000}"/>
    <cellStyle name="Normal 41 2 11 3 2" xfId="48232" xr:uid="{00000000-0005-0000-0000-0000505C0000}"/>
    <cellStyle name="Normal 41 2 11 4" xfId="20651" xr:uid="{00000000-0005-0000-0000-0000515C0000}"/>
    <cellStyle name="Normal 41 2 11 4 2" xfId="42293" xr:uid="{00000000-0005-0000-0000-0000525C0000}"/>
    <cellStyle name="Normal 41 2 11 5" xfId="36284" xr:uid="{00000000-0005-0000-0000-0000535C0000}"/>
    <cellStyle name="Normal 41 2 12" xfId="15661" xr:uid="{00000000-0005-0000-0000-0000545C0000}"/>
    <cellStyle name="Normal 41 2 12 2" xfId="27632" xr:uid="{00000000-0005-0000-0000-0000555C0000}"/>
    <cellStyle name="Normal 41 2 12 2 2" xfId="49238" xr:uid="{00000000-0005-0000-0000-0000565C0000}"/>
    <cellStyle name="Normal 41 2 12 3" xfId="21665" xr:uid="{00000000-0005-0000-0000-0000575C0000}"/>
    <cellStyle name="Normal 41 2 12 3 2" xfId="43302" xr:uid="{00000000-0005-0000-0000-0000585C0000}"/>
    <cellStyle name="Normal 41 2 12 4" xfId="37315" xr:uid="{00000000-0005-0000-0000-0000595C0000}"/>
    <cellStyle name="Normal 41 2 13" xfId="24647" xr:uid="{00000000-0005-0000-0000-00005A5C0000}"/>
    <cellStyle name="Normal 41 2 13 2" xfId="46267" xr:uid="{00000000-0005-0000-0000-00005B5C0000}"/>
    <cellStyle name="Normal 41 2 14" xfId="18680" xr:uid="{00000000-0005-0000-0000-00005C5C0000}"/>
    <cellStyle name="Normal 41 2 14 2" xfId="40322" xr:uid="{00000000-0005-0000-0000-00005D5C0000}"/>
    <cellStyle name="Normal 41 2 15" xfId="31245"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7" xr:uid="{00000000-0005-0000-0000-0000635C0000}"/>
    <cellStyle name="Normal 41 2 2 2 2 2 2 2" xfId="50643" xr:uid="{00000000-0005-0000-0000-0000645C0000}"/>
    <cellStyle name="Normal 41 2 2 2 2 2 3" xfId="23070" xr:uid="{00000000-0005-0000-0000-0000655C0000}"/>
    <cellStyle name="Normal 41 2 2 2 2 2 3 2" xfId="44707" xr:uid="{00000000-0005-0000-0000-0000665C0000}"/>
    <cellStyle name="Normal 41 2 2 2 2 2 4" xfId="38723" xr:uid="{00000000-0005-0000-0000-0000675C0000}"/>
    <cellStyle name="Normal 41 2 2 2 2 3" xfId="26055" xr:uid="{00000000-0005-0000-0000-0000685C0000}"/>
    <cellStyle name="Normal 41 2 2 2 2 3 2" xfId="47669" xr:uid="{00000000-0005-0000-0000-0000695C0000}"/>
    <cellStyle name="Normal 41 2 2 2 2 4" xfId="20088" xr:uid="{00000000-0005-0000-0000-00006A5C0000}"/>
    <cellStyle name="Normal 41 2 2 2 2 4 2" xfId="41730" xr:uid="{00000000-0005-0000-0000-00006B5C0000}"/>
    <cellStyle name="Normal 41 2 2 2 2 5" xfId="35720" xr:uid="{00000000-0005-0000-0000-00006C5C0000}"/>
    <cellStyle name="Normal 41 2 2 2 3" xfId="14958" xr:uid="{00000000-0005-0000-0000-00006D5C0000}"/>
    <cellStyle name="Normal 41 2 2 2 3 2" xfId="18043" xr:uid="{00000000-0005-0000-0000-00006E5C0000}"/>
    <cellStyle name="Normal 41 2 2 2 3 2 2" xfId="30009" xr:uid="{00000000-0005-0000-0000-00006F5C0000}"/>
    <cellStyle name="Normal 41 2 2 2 3 2 2 2" xfId="51615" xr:uid="{00000000-0005-0000-0000-0000705C0000}"/>
    <cellStyle name="Normal 41 2 2 2 3 2 3" xfId="24042" xr:uid="{00000000-0005-0000-0000-0000715C0000}"/>
    <cellStyle name="Normal 41 2 2 2 3 2 3 2" xfId="45679" xr:uid="{00000000-0005-0000-0000-0000725C0000}"/>
    <cellStyle name="Normal 41 2 2 2 3 2 4" xfId="39697" xr:uid="{00000000-0005-0000-0000-0000735C0000}"/>
    <cellStyle name="Normal 41 2 2 2 3 3" xfId="27027" xr:uid="{00000000-0005-0000-0000-0000745C0000}"/>
    <cellStyle name="Normal 41 2 2 2 3 3 2" xfId="48641" xr:uid="{00000000-0005-0000-0000-0000755C0000}"/>
    <cellStyle name="Normal 41 2 2 2 3 4" xfId="21060" xr:uid="{00000000-0005-0000-0000-0000765C0000}"/>
    <cellStyle name="Normal 41 2 2 2 3 4 2" xfId="42702" xr:uid="{00000000-0005-0000-0000-0000775C0000}"/>
    <cellStyle name="Normal 41 2 2 2 3 5" xfId="36694" xr:uid="{00000000-0005-0000-0000-0000785C0000}"/>
    <cellStyle name="Normal 41 2 2 2 4" xfId="16092" xr:uid="{00000000-0005-0000-0000-0000795C0000}"/>
    <cellStyle name="Normal 41 2 2 2 4 2" xfId="28061" xr:uid="{00000000-0005-0000-0000-00007A5C0000}"/>
    <cellStyle name="Normal 41 2 2 2 4 2 2" xfId="49667" xr:uid="{00000000-0005-0000-0000-00007B5C0000}"/>
    <cellStyle name="Normal 41 2 2 2 4 3" xfId="22094" xr:uid="{00000000-0005-0000-0000-00007C5C0000}"/>
    <cellStyle name="Normal 41 2 2 2 4 3 2" xfId="43731" xr:uid="{00000000-0005-0000-0000-00007D5C0000}"/>
    <cellStyle name="Normal 41 2 2 2 4 4" xfId="37746" xr:uid="{00000000-0005-0000-0000-00007E5C0000}"/>
    <cellStyle name="Normal 41 2 2 2 5" xfId="25079" xr:uid="{00000000-0005-0000-0000-00007F5C0000}"/>
    <cellStyle name="Normal 41 2 2 2 5 2" xfId="46696" xr:uid="{00000000-0005-0000-0000-0000805C0000}"/>
    <cellStyle name="Normal 41 2 2 2 6" xfId="19112" xr:uid="{00000000-0005-0000-0000-0000815C0000}"/>
    <cellStyle name="Normal 41 2 2 2 6 2" xfId="40754" xr:uid="{00000000-0005-0000-0000-0000825C0000}"/>
    <cellStyle name="Normal 41 2 2 2 7" xfId="34740"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7" xr:uid="{00000000-0005-0000-0000-0000875C0000}"/>
    <cellStyle name="Normal 41 2 2 3 2 2 2 2" xfId="50963" xr:uid="{00000000-0005-0000-0000-0000885C0000}"/>
    <cellStyle name="Normal 41 2 2 3 2 2 3" xfId="23390" xr:uid="{00000000-0005-0000-0000-0000895C0000}"/>
    <cellStyle name="Normal 41 2 2 3 2 2 3 2" xfId="45027" xr:uid="{00000000-0005-0000-0000-00008A5C0000}"/>
    <cellStyle name="Normal 41 2 2 3 2 2 4" xfId="39043" xr:uid="{00000000-0005-0000-0000-00008B5C0000}"/>
    <cellStyle name="Normal 41 2 2 3 2 3" xfId="26375" xr:uid="{00000000-0005-0000-0000-00008C5C0000}"/>
    <cellStyle name="Normal 41 2 2 3 2 3 2" xfId="47989" xr:uid="{00000000-0005-0000-0000-00008D5C0000}"/>
    <cellStyle name="Normal 41 2 2 3 2 4" xfId="20408" xr:uid="{00000000-0005-0000-0000-00008E5C0000}"/>
    <cellStyle name="Normal 41 2 2 3 2 4 2" xfId="42050" xr:uid="{00000000-0005-0000-0000-00008F5C0000}"/>
    <cellStyle name="Normal 41 2 2 3 2 5" xfId="36040" xr:uid="{00000000-0005-0000-0000-0000905C0000}"/>
    <cellStyle name="Normal 41 2 2 3 3" xfId="15278" xr:uid="{00000000-0005-0000-0000-0000915C0000}"/>
    <cellStyle name="Normal 41 2 2 3 3 2" xfId="18363" xr:uid="{00000000-0005-0000-0000-0000925C0000}"/>
    <cellStyle name="Normal 41 2 2 3 3 2 2" xfId="30329" xr:uid="{00000000-0005-0000-0000-0000935C0000}"/>
    <cellStyle name="Normal 41 2 2 3 3 2 2 2" xfId="51935" xr:uid="{00000000-0005-0000-0000-0000945C0000}"/>
    <cellStyle name="Normal 41 2 2 3 3 2 3" xfId="24362" xr:uid="{00000000-0005-0000-0000-0000955C0000}"/>
    <cellStyle name="Normal 41 2 2 3 3 2 3 2" xfId="45999" xr:uid="{00000000-0005-0000-0000-0000965C0000}"/>
    <cellStyle name="Normal 41 2 2 3 3 2 4" xfId="40017" xr:uid="{00000000-0005-0000-0000-0000975C0000}"/>
    <cellStyle name="Normal 41 2 2 3 3 3" xfId="27347" xr:uid="{00000000-0005-0000-0000-0000985C0000}"/>
    <cellStyle name="Normal 41 2 2 3 3 3 2" xfId="48961" xr:uid="{00000000-0005-0000-0000-0000995C0000}"/>
    <cellStyle name="Normal 41 2 2 3 3 4" xfId="21380" xr:uid="{00000000-0005-0000-0000-00009A5C0000}"/>
    <cellStyle name="Normal 41 2 2 3 3 4 2" xfId="43022" xr:uid="{00000000-0005-0000-0000-00009B5C0000}"/>
    <cellStyle name="Normal 41 2 2 3 3 5" xfId="37014" xr:uid="{00000000-0005-0000-0000-00009C5C0000}"/>
    <cellStyle name="Normal 41 2 2 3 4" xfId="16412" xr:uid="{00000000-0005-0000-0000-00009D5C0000}"/>
    <cellStyle name="Normal 41 2 2 3 4 2" xfId="28381" xr:uid="{00000000-0005-0000-0000-00009E5C0000}"/>
    <cellStyle name="Normal 41 2 2 3 4 2 2" xfId="49987" xr:uid="{00000000-0005-0000-0000-00009F5C0000}"/>
    <cellStyle name="Normal 41 2 2 3 4 3" xfId="22414" xr:uid="{00000000-0005-0000-0000-0000A05C0000}"/>
    <cellStyle name="Normal 41 2 2 3 4 3 2" xfId="44051" xr:uid="{00000000-0005-0000-0000-0000A15C0000}"/>
    <cellStyle name="Normal 41 2 2 3 4 4" xfId="38066" xr:uid="{00000000-0005-0000-0000-0000A25C0000}"/>
    <cellStyle name="Normal 41 2 2 3 5" xfId="25399" xr:uid="{00000000-0005-0000-0000-0000A35C0000}"/>
    <cellStyle name="Normal 41 2 2 3 5 2" xfId="47016" xr:uid="{00000000-0005-0000-0000-0000A45C0000}"/>
    <cellStyle name="Normal 41 2 2 3 6" xfId="19432" xr:uid="{00000000-0005-0000-0000-0000A55C0000}"/>
    <cellStyle name="Normal 41 2 2 3 6 2" xfId="41074" xr:uid="{00000000-0005-0000-0000-0000A65C0000}"/>
    <cellStyle name="Normal 41 2 2 3 7" xfId="35060" xr:uid="{00000000-0005-0000-0000-0000A75C0000}"/>
    <cellStyle name="Normal 41 2 2 4" xfId="13663" xr:uid="{00000000-0005-0000-0000-0000A85C0000}"/>
    <cellStyle name="Normal 41 2 2 4 2" xfId="16749" xr:uid="{00000000-0005-0000-0000-0000A95C0000}"/>
    <cellStyle name="Normal 41 2 2 4 2 2" xfId="28717" xr:uid="{00000000-0005-0000-0000-0000AA5C0000}"/>
    <cellStyle name="Normal 41 2 2 4 2 2 2" xfId="50323" xr:uid="{00000000-0005-0000-0000-0000AB5C0000}"/>
    <cellStyle name="Normal 41 2 2 4 2 3" xfId="22750" xr:uid="{00000000-0005-0000-0000-0000AC5C0000}"/>
    <cellStyle name="Normal 41 2 2 4 2 3 2" xfId="44387" xr:uid="{00000000-0005-0000-0000-0000AD5C0000}"/>
    <cellStyle name="Normal 41 2 2 4 2 4" xfId="38403" xr:uid="{00000000-0005-0000-0000-0000AE5C0000}"/>
    <cellStyle name="Normal 41 2 2 4 3" xfId="25735" xr:uid="{00000000-0005-0000-0000-0000AF5C0000}"/>
    <cellStyle name="Normal 41 2 2 4 3 2" xfId="47349" xr:uid="{00000000-0005-0000-0000-0000B05C0000}"/>
    <cellStyle name="Normal 41 2 2 4 4" xfId="19768" xr:uid="{00000000-0005-0000-0000-0000B15C0000}"/>
    <cellStyle name="Normal 41 2 2 4 4 2" xfId="41410" xr:uid="{00000000-0005-0000-0000-0000B25C0000}"/>
    <cellStyle name="Normal 41 2 2 4 5" xfId="35399" xr:uid="{00000000-0005-0000-0000-0000B35C0000}"/>
    <cellStyle name="Normal 41 2 2 5" xfId="14637" xr:uid="{00000000-0005-0000-0000-0000B45C0000}"/>
    <cellStyle name="Normal 41 2 2 5 2" xfId="17722" xr:uid="{00000000-0005-0000-0000-0000B55C0000}"/>
    <cellStyle name="Normal 41 2 2 5 2 2" xfId="29689" xr:uid="{00000000-0005-0000-0000-0000B65C0000}"/>
    <cellStyle name="Normal 41 2 2 5 2 2 2" xfId="51295" xr:uid="{00000000-0005-0000-0000-0000B75C0000}"/>
    <cellStyle name="Normal 41 2 2 5 2 3" xfId="23722" xr:uid="{00000000-0005-0000-0000-0000B85C0000}"/>
    <cellStyle name="Normal 41 2 2 5 2 3 2" xfId="45359" xr:uid="{00000000-0005-0000-0000-0000B95C0000}"/>
    <cellStyle name="Normal 41 2 2 5 2 4" xfId="39376" xr:uid="{00000000-0005-0000-0000-0000BA5C0000}"/>
    <cellStyle name="Normal 41 2 2 5 3" xfId="26707" xr:uid="{00000000-0005-0000-0000-0000BB5C0000}"/>
    <cellStyle name="Normal 41 2 2 5 3 2" xfId="48321" xr:uid="{00000000-0005-0000-0000-0000BC5C0000}"/>
    <cellStyle name="Normal 41 2 2 5 4" xfId="20740" xr:uid="{00000000-0005-0000-0000-0000BD5C0000}"/>
    <cellStyle name="Normal 41 2 2 5 4 2" xfId="42382" xr:uid="{00000000-0005-0000-0000-0000BE5C0000}"/>
    <cellStyle name="Normal 41 2 2 5 5" xfId="36373" xr:uid="{00000000-0005-0000-0000-0000BF5C0000}"/>
    <cellStyle name="Normal 41 2 2 6" xfId="15750" xr:uid="{00000000-0005-0000-0000-0000C05C0000}"/>
    <cellStyle name="Normal 41 2 2 6 2" xfId="27721" xr:uid="{00000000-0005-0000-0000-0000C15C0000}"/>
    <cellStyle name="Normal 41 2 2 6 2 2" xfId="49327" xr:uid="{00000000-0005-0000-0000-0000C25C0000}"/>
    <cellStyle name="Normal 41 2 2 6 3" xfId="21754" xr:uid="{00000000-0005-0000-0000-0000C35C0000}"/>
    <cellStyle name="Normal 41 2 2 6 3 2" xfId="43391" xr:uid="{00000000-0005-0000-0000-0000C45C0000}"/>
    <cellStyle name="Normal 41 2 2 6 4" xfId="37404" xr:uid="{00000000-0005-0000-0000-0000C55C0000}"/>
    <cellStyle name="Normal 41 2 2 7" xfId="24736" xr:uid="{00000000-0005-0000-0000-0000C65C0000}"/>
    <cellStyle name="Normal 41 2 2 7 2" xfId="46356" xr:uid="{00000000-0005-0000-0000-0000C75C0000}"/>
    <cellStyle name="Normal 41 2 2 8" xfId="18769" xr:uid="{00000000-0005-0000-0000-0000C85C0000}"/>
    <cellStyle name="Normal 41 2 2 8 2" xfId="40411" xr:uid="{00000000-0005-0000-0000-0000C95C0000}"/>
    <cellStyle name="Normal 41 2 2 9" xfId="31582"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3" xr:uid="{00000000-0005-0000-0000-0000CF5C0000}"/>
    <cellStyle name="Normal 41 2 3 2 2 2 2 2" xfId="50599" xr:uid="{00000000-0005-0000-0000-0000D05C0000}"/>
    <cellStyle name="Normal 41 2 3 2 2 2 3" xfId="23026" xr:uid="{00000000-0005-0000-0000-0000D15C0000}"/>
    <cellStyle name="Normal 41 2 3 2 2 2 3 2" xfId="44663" xr:uid="{00000000-0005-0000-0000-0000D25C0000}"/>
    <cellStyle name="Normal 41 2 3 2 2 2 4" xfId="38679" xr:uid="{00000000-0005-0000-0000-0000D35C0000}"/>
    <cellStyle name="Normal 41 2 3 2 2 3" xfId="26011" xr:uid="{00000000-0005-0000-0000-0000D45C0000}"/>
    <cellStyle name="Normal 41 2 3 2 2 3 2" xfId="47625" xr:uid="{00000000-0005-0000-0000-0000D55C0000}"/>
    <cellStyle name="Normal 41 2 3 2 2 4" xfId="20044" xr:uid="{00000000-0005-0000-0000-0000D65C0000}"/>
    <cellStyle name="Normal 41 2 3 2 2 4 2" xfId="41686" xr:uid="{00000000-0005-0000-0000-0000D75C0000}"/>
    <cellStyle name="Normal 41 2 3 2 2 5" xfId="35676" xr:uid="{00000000-0005-0000-0000-0000D85C0000}"/>
    <cellStyle name="Normal 41 2 3 2 3" xfId="14914" xr:uid="{00000000-0005-0000-0000-0000D95C0000}"/>
    <cellStyle name="Normal 41 2 3 2 3 2" xfId="17999" xr:uid="{00000000-0005-0000-0000-0000DA5C0000}"/>
    <cellStyle name="Normal 41 2 3 2 3 2 2" xfId="29965" xr:uid="{00000000-0005-0000-0000-0000DB5C0000}"/>
    <cellStyle name="Normal 41 2 3 2 3 2 2 2" xfId="51571" xr:uid="{00000000-0005-0000-0000-0000DC5C0000}"/>
    <cellStyle name="Normal 41 2 3 2 3 2 3" xfId="23998" xr:uid="{00000000-0005-0000-0000-0000DD5C0000}"/>
    <cellStyle name="Normal 41 2 3 2 3 2 3 2" xfId="45635" xr:uid="{00000000-0005-0000-0000-0000DE5C0000}"/>
    <cellStyle name="Normal 41 2 3 2 3 2 4" xfId="39653" xr:uid="{00000000-0005-0000-0000-0000DF5C0000}"/>
    <cellStyle name="Normal 41 2 3 2 3 3" xfId="26983" xr:uid="{00000000-0005-0000-0000-0000E05C0000}"/>
    <cellStyle name="Normal 41 2 3 2 3 3 2" xfId="48597" xr:uid="{00000000-0005-0000-0000-0000E15C0000}"/>
    <cellStyle name="Normal 41 2 3 2 3 4" xfId="21016" xr:uid="{00000000-0005-0000-0000-0000E25C0000}"/>
    <cellStyle name="Normal 41 2 3 2 3 4 2" xfId="42658" xr:uid="{00000000-0005-0000-0000-0000E35C0000}"/>
    <cellStyle name="Normal 41 2 3 2 3 5" xfId="36650" xr:uid="{00000000-0005-0000-0000-0000E45C0000}"/>
    <cellStyle name="Normal 41 2 3 2 4" xfId="16048" xr:uid="{00000000-0005-0000-0000-0000E55C0000}"/>
    <cellStyle name="Normal 41 2 3 2 4 2" xfId="28017" xr:uid="{00000000-0005-0000-0000-0000E65C0000}"/>
    <cellStyle name="Normal 41 2 3 2 4 2 2" xfId="49623" xr:uid="{00000000-0005-0000-0000-0000E75C0000}"/>
    <cellStyle name="Normal 41 2 3 2 4 3" xfId="22050" xr:uid="{00000000-0005-0000-0000-0000E85C0000}"/>
    <cellStyle name="Normal 41 2 3 2 4 3 2" xfId="43687" xr:uid="{00000000-0005-0000-0000-0000E95C0000}"/>
    <cellStyle name="Normal 41 2 3 2 4 4" xfId="37702" xr:uid="{00000000-0005-0000-0000-0000EA5C0000}"/>
    <cellStyle name="Normal 41 2 3 2 5" xfId="25035" xr:uid="{00000000-0005-0000-0000-0000EB5C0000}"/>
    <cellStyle name="Normal 41 2 3 2 5 2" xfId="46652" xr:uid="{00000000-0005-0000-0000-0000EC5C0000}"/>
    <cellStyle name="Normal 41 2 3 2 6" xfId="19068" xr:uid="{00000000-0005-0000-0000-0000ED5C0000}"/>
    <cellStyle name="Normal 41 2 3 2 6 2" xfId="40710" xr:uid="{00000000-0005-0000-0000-0000EE5C0000}"/>
    <cellStyle name="Normal 41 2 3 2 7" xfId="34696"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3" xr:uid="{00000000-0005-0000-0000-0000F35C0000}"/>
    <cellStyle name="Normal 41 2 3 3 2 2 2 2" xfId="50919" xr:uid="{00000000-0005-0000-0000-0000F45C0000}"/>
    <cellStyle name="Normal 41 2 3 3 2 2 3" xfId="23346" xr:uid="{00000000-0005-0000-0000-0000F55C0000}"/>
    <cellStyle name="Normal 41 2 3 3 2 2 3 2" xfId="44983" xr:uid="{00000000-0005-0000-0000-0000F65C0000}"/>
    <cellStyle name="Normal 41 2 3 3 2 2 4" xfId="38999" xr:uid="{00000000-0005-0000-0000-0000F75C0000}"/>
    <cellStyle name="Normal 41 2 3 3 2 3" xfId="26331" xr:uid="{00000000-0005-0000-0000-0000F85C0000}"/>
    <cellStyle name="Normal 41 2 3 3 2 3 2" xfId="47945" xr:uid="{00000000-0005-0000-0000-0000F95C0000}"/>
    <cellStyle name="Normal 41 2 3 3 2 4" xfId="20364" xr:uid="{00000000-0005-0000-0000-0000FA5C0000}"/>
    <cellStyle name="Normal 41 2 3 3 2 4 2" xfId="42006" xr:uid="{00000000-0005-0000-0000-0000FB5C0000}"/>
    <cellStyle name="Normal 41 2 3 3 2 5" xfId="35996" xr:uid="{00000000-0005-0000-0000-0000FC5C0000}"/>
    <cellStyle name="Normal 41 2 3 3 3" xfId="15234" xr:uid="{00000000-0005-0000-0000-0000FD5C0000}"/>
    <cellStyle name="Normal 41 2 3 3 3 2" xfId="18319" xr:uid="{00000000-0005-0000-0000-0000FE5C0000}"/>
    <cellStyle name="Normal 41 2 3 3 3 2 2" xfId="30285" xr:uid="{00000000-0005-0000-0000-0000FF5C0000}"/>
    <cellStyle name="Normal 41 2 3 3 3 2 2 2" xfId="51891" xr:uid="{00000000-0005-0000-0000-0000005D0000}"/>
    <cellStyle name="Normal 41 2 3 3 3 2 3" xfId="24318" xr:uid="{00000000-0005-0000-0000-0000015D0000}"/>
    <cellStyle name="Normal 41 2 3 3 3 2 3 2" xfId="45955" xr:uid="{00000000-0005-0000-0000-0000025D0000}"/>
    <cellStyle name="Normal 41 2 3 3 3 2 4" xfId="39973" xr:uid="{00000000-0005-0000-0000-0000035D0000}"/>
    <cellStyle name="Normal 41 2 3 3 3 3" xfId="27303" xr:uid="{00000000-0005-0000-0000-0000045D0000}"/>
    <cellStyle name="Normal 41 2 3 3 3 3 2" xfId="48917" xr:uid="{00000000-0005-0000-0000-0000055D0000}"/>
    <cellStyle name="Normal 41 2 3 3 3 4" xfId="21336" xr:uid="{00000000-0005-0000-0000-0000065D0000}"/>
    <cellStyle name="Normal 41 2 3 3 3 4 2" xfId="42978" xr:uid="{00000000-0005-0000-0000-0000075D0000}"/>
    <cellStyle name="Normal 41 2 3 3 3 5" xfId="36970" xr:uid="{00000000-0005-0000-0000-0000085D0000}"/>
    <cellStyle name="Normal 41 2 3 3 4" xfId="16368" xr:uid="{00000000-0005-0000-0000-0000095D0000}"/>
    <cellStyle name="Normal 41 2 3 3 4 2" xfId="28337" xr:uid="{00000000-0005-0000-0000-00000A5D0000}"/>
    <cellStyle name="Normal 41 2 3 3 4 2 2" xfId="49943" xr:uid="{00000000-0005-0000-0000-00000B5D0000}"/>
    <cellStyle name="Normal 41 2 3 3 4 3" xfId="22370" xr:uid="{00000000-0005-0000-0000-00000C5D0000}"/>
    <cellStyle name="Normal 41 2 3 3 4 3 2" xfId="44007" xr:uid="{00000000-0005-0000-0000-00000D5D0000}"/>
    <cellStyle name="Normal 41 2 3 3 4 4" xfId="38022" xr:uid="{00000000-0005-0000-0000-00000E5D0000}"/>
    <cellStyle name="Normal 41 2 3 3 5" xfId="25355" xr:uid="{00000000-0005-0000-0000-00000F5D0000}"/>
    <cellStyle name="Normal 41 2 3 3 5 2" xfId="46972" xr:uid="{00000000-0005-0000-0000-0000105D0000}"/>
    <cellStyle name="Normal 41 2 3 3 6" xfId="19388" xr:uid="{00000000-0005-0000-0000-0000115D0000}"/>
    <cellStyle name="Normal 41 2 3 3 6 2" xfId="41030" xr:uid="{00000000-0005-0000-0000-0000125D0000}"/>
    <cellStyle name="Normal 41 2 3 3 7" xfId="35016" xr:uid="{00000000-0005-0000-0000-0000135D0000}"/>
    <cellStyle name="Normal 41 2 3 4" xfId="13619" xr:uid="{00000000-0005-0000-0000-0000145D0000}"/>
    <cellStyle name="Normal 41 2 3 4 2" xfId="16705" xr:uid="{00000000-0005-0000-0000-0000155D0000}"/>
    <cellStyle name="Normal 41 2 3 4 2 2" xfId="28673" xr:uid="{00000000-0005-0000-0000-0000165D0000}"/>
    <cellStyle name="Normal 41 2 3 4 2 2 2" xfId="50279" xr:uid="{00000000-0005-0000-0000-0000175D0000}"/>
    <cellStyle name="Normal 41 2 3 4 2 3" xfId="22706" xr:uid="{00000000-0005-0000-0000-0000185D0000}"/>
    <cellStyle name="Normal 41 2 3 4 2 3 2" xfId="44343" xr:uid="{00000000-0005-0000-0000-0000195D0000}"/>
    <cellStyle name="Normal 41 2 3 4 2 4" xfId="38359" xr:uid="{00000000-0005-0000-0000-00001A5D0000}"/>
    <cellStyle name="Normal 41 2 3 4 3" xfId="25691" xr:uid="{00000000-0005-0000-0000-00001B5D0000}"/>
    <cellStyle name="Normal 41 2 3 4 3 2" xfId="47305" xr:uid="{00000000-0005-0000-0000-00001C5D0000}"/>
    <cellStyle name="Normal 41 2 3 4 4" xfId="19724" xr:uid="{00000000-0005-0000-0000-00001D5D0000}"/>
    <cellStyle name="Normal 41 2 3 4 4 2" xfId="41366" xr:uid="{00000000-0005-0000-0000-00001E5D0000}"/>
    <cellStyle name="Normal 41 2 3 4 5" xfId="35355" xr:uid="{00000000-0005-0000-0000-00001F5D0000}"/>
    <cellStyle name="Normal 41 2 3 5" xfId="14593" xr:uid="{00000000-0005-0000-0000-0000205D0000}"/>
    <cellStyle name="Normal 41 2 3 5 2" xfId="17678" xr:uid="{00000000-0005-0000-0000-0000215D0000}"/>
    <cellStyle name="Normal 41 2 3 5 2 2" xfId="29645" xr:uid="{00000000-0005-0000-0000-0000225D0000}"/>
    <cellStyle name="Normal 41 2 3 5 2 2 2" xfId="51251" xr:uid="{00000000-0005-0000-0000-0000235D0000}"/>
    <cellStyle name="Normal 41 2 3 5 2 3" xfId="23678" xr:uid="{00000000-0005-0000-0000-0000245D0000}"/>
    <cellStyle name="Normal 41 2 3 5 2 3 2" xfId="45315" xr:uid="{00000000-0005-0000-0000-0000255D0000}"/>
    <cellStyle name="Normal 41 2 3 5 2 4" xfId="39332" xr:uid="{00000000-0005-0000-0000-0000265D0000}"/>
    <cellStyle name="Normal 41 2 3 5 3" xfId="26663" xr:uid="{00000000-0005-0000-0000-0000275D0000}"/>
    <cellStyle name="Normal 41 2 3 5 3 2" xfId="48277" xr:uid="{00000000-0005-0000-0000-0000285D0000}"/>
    <cellStyle name="Normal 41 2 3 5 4" xfId="20696" xr:uid="{00000000-0005-0000-0000-0000295D0000}"/>
    <cellStyle name="Normal 41 2 3 5 4 2" xfId="42338" xr:uid="{00000000-0005-0000-0000-00002A5D0000}"/>
    <cellStyle name="Normal 41 2 3 5 5" xfId="36329" xr:uid="{00000000-0005-0000-0000-00002B5D0000}"/>
    <cellStyle name="Normal 41 2 3 6" xfId="15706" xr:uid="{00000000-0005-0000-0000-00002C5D0000}"/>
    <cellStyle name="Normal 41 2 3 6 2" xfId="27677" xr:uid="{00000000-0005-0000-0000-00002D5D0000}"/>
    <cellStyle name="Normal 41 2 3 6 2 2" xfId="49283" xr:uid="{00000000-0005-0000-0000-00002E5D0000}"/>
    <cellStyle name="Normal 41 2 3 6 3" xfId="21710" xr:uid="{00000000-0005-0000-0000-00002F5D0000}"/>
    <cellStyle name="Normal 41 2 3 6 3 2" xfId="43347" xr:uid="{00000000-0005-0000-0000-0000305D0000}"/>
    <cellStyle name="Normal 41 2 3 6 4" xfId="37360" xr:uid="{00000000-0005-0000-0000-0000315D0000}"/>
    <cellStyle name="Normal 41 2 3 7" xfId="24692" xr:uid="{00000000-0005-0000-0000-0000325D0000}"/>
    <cellStyle name="Normal 41 2 3 7 2" xfId="46312" xr:uid="{00000000-0005-0000-0000-0000335D0000}"/>
    <cellStyle name="Normal 41 2 3 8" xfId="18725" xr:uid="{00000000-0005-0000-0000-0000345D0000}"/>
    <cellStyle name="Normal 41 2 3 8 2" xfId="40367" xr:uid="{00000000-0005-0000-0000-0000355D0000}"/>
    <cellStyle name="Normal 41 2 3 9" xfId="31425"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79" xr:uid="{00000000-0005-0000-0000-00003B5D0000}"/>
    <cellStyle name="Normal 41 2 4 2 2 2 2 2" xfId="50685" xr:uid="{00000000-0005-0000-0000-00003C5D0000}"/>
    <cellStyle name="Normal 41 2 4 2 2 2 3" xfId="23112" xr:uid="{00000000-0005-0000-0000-00003D5D0000}"/>
    <cellStyle name="Normal 41 2 4 2 2 2 3 2" xfId="44749" xr:uid="{00000000-0005-0000-0000-00003E5D0000}"/>
    <cellStyle name="Normal 41 2 4 2 2 2 4" xfId="38765" xr:uid="{00000000-0005-0000-0000-00003F5D0000}"/>
    <cellStyle name="Normal 41 2 4 2 2 3" xfId="26097" xr:uid="{00000000-0005-0000-0000-0000405D0000}"/>
    <cellStyle name="Normal 41 2 4 2 2 3 2" xfId="47711" xr:uid="{00000000-0005-0000-0000-0000415D0000}"/>
    <cellStyle name="Normal 41 2 4 2 2 4" xfId="20130" xr:uid="{00000000-0005-0000-0000-0000425D0000}"/>
    <cellStyle name="Normal 41 2 4 2 2 4 2" xfId="41772" xr:uid="{00000000-0005-0000-0000-0000435D0000}"/>
    <cellStyle name="Normal 41 2 4 2 2 5" xfId="35762" xr:uid="{00000000-0005-0000-0000-0000445D0000}"/>
    <cellStyle name="Normal 41 2 4 2 3" xfId="15000" xr:uid="{00000000-0005-0000-0000-0000455D0000}"/>
    <cellStyle name="Normal 41 2 4 2 3 2" xfId="18085" xr:uid="{00000000-0005-0000-0000-0000465D0000}"/>
    <cellStyle name="Normal 41 2 4 2 3 2 2" xfId="30051" xr:uid="{00000000-0005-0000-0000-0000475D0000}"/>
    <cellStyle name="Normal 41 2 4 2 3 2 2 2" xfId="51657" xr:uid="{00000000-0005-0000-0000-0000485D0000}"/>
    <cellStyle name="Normal 41 2 4 2 3 2 3" xfId="24084" xr:uid="{00000000-0005-0000-0000-0000495D0000}"/>
    <cellStyle name="Normal 41 2 4 2 3 2 3 2" xfId="45721" xr:uid="{00000000-0005-0000-0000-00004A5D0000}"/>
    <cellStyle name="Normal 41 2 4 2 3 2 4" xfId="39739" xr:uid="{00000000-0005-0000-0000-00004B5D0000}"/>
    <cellStyle name="Normal 41 2 4 2 3 3" xfId="27069" xr:uid="{00000000-0005-0000-0000-00004C5D0000}"/>
    <cellStyle name="Normal 41 2 4 2 3 3 2" xfId="48683" xr:uid="{00000000-0005-0000-0000-00004D5D0000}"/>
    <cellStyle name="Normal 41 2 4 2 3 4" xfId="21102" xr:uid="{00000000-0005-0000-0000-00004E5D0000}"/>
    <cellStyle name="Normal 41 2 4 2 3 4 2" xfId="42744" xr:uid="{00000000-0005-0000-0000-00004F5D0000}"/>
    <cellStyle name="Normal 41 2 4 2 3 5" xfId="36736" xr:uid="{00000000-0005-0000-0000-0000505D0000}"/>
    <cellStyle name="Normal 41 2 4 2 4" xfId="16134" xr:uid="{00000000-0005-0000-0000-0000515D0000}"/>
    <cellStyle name="Normal 41 2 4 2 4 2" xfId="28103" xr:uid="{00000000-0005-0000-0000-0000525D0000}"/>
    <cellStyle name="Normal 41 2 4 2 4 2 2" xfId="49709" xr:uid="{00000000-0005-0000-0000-0000535D0000}"/>
    <cellStyle name="Normal 41 2 4 2 4 3" xfId="22136" xr:uid="{00000000-0005-0000-0000-0000545D0000}"/>
    <cellStyle name="Normal 41 2 4 2 4 3 2" xfId="43773" xr:uid="{00000000-0005-0000-0000-0000555D0000}"/>
    <cellStyle name="Normal 41 2 4 2 4 4" xfId="37788" xr:uid="{00000000-0005-0000-0000-0000565D0000}"/>
    <cellStyle name="Normal 41 2 4 2 5" xfId="25121" xr:uid="{00000000-0005-0000-0000-0000575D0000}"/>
    <cellStyle name="Normal 41 2 4 2 5 2" xfId="46738" xr:uid="{00000000-0005-0000-0000-0000585D0000}"/>
    <cellStyle name="Normal 41 2 4 2 6" xfId="19154" xr:uid="{00000000-0005-0000-0000-0000595D0000}"/>
    <cellStyle name="Normal 41 2 4 2 6 2" xfId="40796" xr:uid="{00000000-0005-0000-0000-00005A5D0000}"/>
    <cellStyle name="Normal 41 2 4 2 7" xfId="34782"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399" xr:uid="{00000000-0005-0000-0000-00005F5D0000}"/>
    <cellStyle name="Normal 41 2 4 3 2 2 2 2" xfId="51005" xr:uid="{00000000-0005-0000-0000-0000605D0000}"/>
    <cellStyle name="Normal 41 2 4 3 2 2 3" xfId="23432" xr:uid="{00000000-0005-0000-0000-0000615D0000}"/>
    <cellStyle name="Normal 41 2 4 3 2 2 3 2" xfId="45069" xr:uid="{00000000-0005-0000-0000-0000625D0000}"/>
    <cellStyle name="Normal 41 2 4 3 2 2 4" xfId="39085" xr:uid="{00000000-0005-0000-0000-0000635D0000}"/>
    <cellStyle name="Normal 41 2 4 3 2 3" xfId="26417" xr:uid="{00000000-0005-0000-0000-0000645D0000}"/>
    <cellStyle name="Normal 41 2 4 3 2 3 2" xfId="48031" xr:uid="{00000000-0005-0000-0000-0000655D0000}"/>
    <cellStyle name="Normal 41 2 4 3 2 4" xfId="20450" xr:uid="{00000000-0005-0000-0000-0000665D0000}"/>
    <cellStyle name="Normal 41 2 4 3 2 4 2" xfId="42092" xr:uid="{00000000-0005-0000-0000-0000675D0000}"/>
    <cellStyle name="Normal 41 2 4 3 2 5" xfId="36082" xr:uid="{00000000-0005-0000-0000-0000685D0000}"/>
    <cellStyle name="Normal 41 2 4 3 3" xfId="15320" xr:uid="{00000000-0005-0000-0000-0000695D0000}"/>
    <cellStyle name="Normal 41 2 4 3 3 2" xfId="18405" xr:uid="{00000000-0005-0000-0000-00006A5D0000}"/>
    <cellStyle name="Normal 41 2 4 3 3 2 2" xfId="30371" xr:uid="{00000000-0005-0000-0000-00006B5D0000}"/>
    <cellStyle name="Normal 41 2 4 3 3 2 2 2" xfId="51977" xr:uid="{00000000-0005-0000-0000-00006C5D0000}"/>
    <cellStyle name="Normal 41 2 4 3 3 2 3" xfId="24404" xr:uid="{00000000-0005-0000-0000-00006D5D0000}"/>
    <cellStyle name="Normal 41 2 4 3 3 2 3 2" xfId="46041" xr:uid="{00000000-0005-0000-0000-00006E5D0000}"/>
    <cellStyle name="Normal 41 2 4 3 3 2 4" xfId="40059" xr:uid="{00000000-0005-0000-0000-00006F5D0000}"/>
    <cellStyle name="Normal 41 2 4 3 3 3" xfId="27389" xr:uid="{00000000-0005-0000-0000-0000705D0000}"/>
    <cellStyle name="Normal 41 2 4 3 3 3 2" xfId="49003" xr:uid="{00000000-0005-0000-0000-0000715D0000}"/>
    <cellStyle name="Normal 41 2 4 3 3 4" xfId="21422" xr:uid="{00000000-0005-0000-0000-0000725D0000}"/>
    <cellStyle name="Normal 41 2 4 3 3 4 2" xfId="43064" xr:uid="{00000000-0005-0000-0000-0000735D0000}"/>
    <cellStyle name="Normal 41 2 4 3 3 5" xfId="37056" xr:uid="{00000000-0005-0000-0000-0000745D0000}"/>
    <cellStyle name="Normal 41 2 4 3 4" xfId="16454" xr:uid="{00000000-0005-0000-0000-0000755D0000}"/>
    <cellStyle name="Normal 41 2 4 3 4 2" xfId="28423" xr:uid="{00000000-0005-0000-0000-0000765D0000}"/>
    <cellStyle name="Normal 41 2 4 3 4 2 2" xfId="50029" xr:uid="{00000000-0005-0000-0000-0000775D0000}"/>
    <cellStyle name="Normal 41 2 4 3 4 3" xfId="22456" xr:uid="{00000000-0005-0000-0000-0000785D0000}"/>
    <cellStyle name="Normal 41 2 4 3 4 3 2" xfId="44093" xr:uid="{00000000-0005-0000-0000-0000795D0000}"/>
    <cellStyle name="Normal 41 2 4 3 4 4" xfId="38108" xr:uid="{00000000-0005-0000-0000-00007A5D0000}"/>
    <cellStyle name="Normal 41 2 4 3 5" xfId="25441" xr:uid="{00000000-0005-0000-0000-00007B5D0000}"/>
    <cellStyle name="Normal 41 2 4 3 5 2" xfId="47058" xr:uid="{00000000-0005-0000-0000-00007C5D0000}"/>
    <cellStyle name="Normal 41 2 4 3 6" xfId="19474" xr:uid="{00000000-0005-0000-0000-00007D5D0000}"/>
    <cellStyle name="Normal 41 2 4 3 6 2" xfId="41116" xr:uid="{00000000-0005-0000-0000-00007E5D0000}"/>
    <cellStyle name="Normal 41 2 4 3 7" xfId="35102" xr:uid="{00000000-0005-0000-0000-00007F5D0000}"/>
    <cellStyle name="Normal 41 2 4 4" xfId="13705" xr:uid="{00000000-0005-0000-0000-0000805D0000}"/>
    <cellStyle name="Normal 41 2 4 4 2" xfId="16791" xr:uid="{00000000-0005-0000-0000-0000815D0000}"/>
    <cellStyle name="Normal 41 2 4 4 2 2" xfId="28759" xr:uid="{00000000-0005-0000-0000-0000825D0000}"/>
    <cellStyle name="Normal 41 2 4 4 2 2 2" xfId="50365" xr:uid="{00000000-0005-0000-0000-0000835D0000}"/>
    <cellStyle name="Normal 41 2 4 4 2 3" xfId="22792" xr:uid="{00000000-0005-0000-0000-0000845D0000}"/>
    <cellStyle name="Normal 41 2 4 4 2 3 2" xfId="44429" xr:uid="{00000000-0005-0000-0000-0000855D0000}"/>
    <cellStyle name="Normal 41 2 4 4 2 4" xfId="38445" xr:uid="{00000000-0005-0000-0000-0000865D0000}"/>
    <cellStyle name="Normal 41 2 4 4 3" xfId="25777" xr:uid="{00000000-0005-0000-0000-0000875D0000}"/>
    <cellStyle name="Normal 41 2 4 4 3 2" xfId="47391" xr:uid="{00000000-0005-0000-0000-0000885D0000}"/>
    <cellStyle name="Normal 41 2 4 4 4" xfId="19810" xr:uid="{00000000-0005-0000-0000-0000895D0000}"/>
    <cellStyle name="Normal 41 2 4 4 4 2" xfId="41452" xr:uid="{00000000-0005-0000-0000-00008A5D0000}"/>
    <cellStyle name="Normal 41 2 4 4 5" xfId="35441" xr:uid="{00000000-0005-0000-0000-00008B5D0000}"/>
    <cellStyle name="Normal 41 2 4 5" xfId="14679" xr:uid="{00000000-0005-0000-0000-00008C5D0000}"/>
    <cellStyle name="Normal 41 2 4 5 2" xfId="17764" xr:uid="{00000000-0005-0000-0000-00008D5D0000}"/>
    <cellStyle name="Normal 41 2 4 5 2 2" xfId="29731" xr:uid="{00000000-0005-0000-0000-00008E5D0000}"/>
    <cellStyle name="Normal 41 2 4 5 2 2 2" xfId="51337" xr:uid="{00000000-0005-0000-0000-00008F5D0000}"/>
    <cellStyle name="Normal 41 2 4 5 2 3" xfId="23764" xr:uid="{00000000-0005-0000-0000-0000905D0000}"/>
    <cellStyle name="Normal 41 2 4 5 2 3 2" xfId="45401" xr:uid="{00000000-0005-0000-0000-0000915D0000}"/>
    <cellStyle name="Normal 41 2 4 5 2 4" xfId="39418" xr:uid="{00000000-0005-0000-0000-0000925D0000}"/>
    <cellStyle name="Normal 41 2 4 5 3" xfId="26749" xr:uid="{00000000-0005-0000-0000-0000935D0000}"/>
    <cellStyle name="Normal 41 2 4 5 3 2" xfId="48363" xr:uid="{00000000-0005-0000-0000-0000945D0000}"/>
    <cellStyle name="Normal 41 2 4 5 4" xfId="20782" xr:uid="{00000000-0005-0000-0000-0000955D0000}"/>
    <cellStyle name="Normal 41 2 4 5 4 2" xfId="42424" xr:uid="{00000000-0005-0000-0000-0000965D0000}"/>
    <cellStyle name="Normal 41 2 4 5 5" xfId="36415" xr:uid="{00000000-0005-0000-0000-0000975D0000}"/>
    <cellStyle name="Normal 41 2 4 6" xfId="15792" xr:uid="{00000000-0005-0000-0000-0000985D0000}"/>
    <cellStyle name="Normal 41 2 4 6 2" xfId="27763" xr:uid="{00000000-0005-0000-0000-0000995D0000}"/>
    <cellStyle name="Normal 41 2 4 6 2 2" xfId="49369" xr:uid="{00000000-0005-0000-0000-00009A5D0000}"/>
    <cellStyle name="Normal 41 2 4 6 3" xfId="21796" xr:uid="{00000000-0005-0000-0000-00009B5D0000}"/>
    <cellStyle name="Normal 41 2 4 6 3 2" xfId="43433" xr:uid="{00000000-0005-0000-0000-00009C5D0000}"/>
    <cellStyle name="Normal 41 2 4 6 4" xfId="37446" xr:uid="{00000000-0005-0000-0000-00009D5D0000}"/>
    <cellStyle name="Normal 41 2 4 7" xfId="24778" xr:uid="{00000000-0005-0000-0000-00009E5D0000}"/>
    <cellStyle name="Normal 41 2 4 7 2" xfId="46398" xr:uid="{00000000-0005-0000-0000-00009F5D0000}"/>
    <cellStyle name="Normal 41 2 4 8" xfId="18811" xr:uid="{00000000-0005-0000-0000-0000A05D0000}"/>
    <cellStyle name="Normal 41 2 4 8 2" xfId="40453" xr:uid="{00000000-0005-0000-0000-0000A15D0000}"/>
    <cellStyle name="Normal 41 2 4 9" xfId="31693"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3" xr:uid="{00000000-0005-0000-0000-0000A75D0000}"/>
    <cellStyle name="Normal 41 2 5 2 2 2 2 2" xfId="50769" xr:uid="{00000000-0005-0000-0000-0000A85D0000}"/>
    <cellStyle name="Normal 41 2 5 2 2 2 3" xfId="23196" xr:uid="{00000000-0005-0000-0000-0000A95D0000}"/>
    <cellStyle name="Normal 41 2 5 2 2 2 3 2" xfId="44833" xr:uid="{00000000-0005-0000-0000-0000AA5D0000}"/>
    <cellStyle name="Normal 41 2 5 2 2 2 4" xfId="38849" xr:uid="{00000000-0005-0000-0000-0000AB5D0000}"/>
    <cellStyle name="Normal 41 2 5 2 2 3" xfId="26181" xr:uid="{00000000-0005-0000-0000-0000AC5D0000}"/>
    <cellStyle name="Normal 41 2 5 2 2 3 2" xfId="47795" xr:uid="{00000000-0005-0000-0000-0000AD5D0000}"/>
    <cellStyle name="Normal 41 2 5 2 2 4" xfId="20214" xr:uid="{00000000-0005-0000-0000-0000AE5D0000}"/>
    <cellStyle name="Normal 41 2 5 2 2 4 2" xfId="41856" xr:uid="{00000000-0005-0000-0000-0000AF5D0000}"/>
    <cellStyle name="Normal 41 2 5 2 2 5" xfId="35846" xr:uid="{00000000-0005-0000-0000-0000B05D0000}"/>
    <cellStyle name="Normal 41 2 5 2 3" xfId="15084" xr:uid="{00000000-0005-0000-0000-0000B15D0000}"/>
    <cellStyle name="Normal 41 2 5 2 3 2" xfId="18169" xr:uid="{00000000-0005-0000-0000-0000B25D0000}"/>
    <cellStyle name="Normal 41 2 5 2 3 2 2" xfId="30135" xr:uid="{00000000-0005-0000-0000-0000B35D0000}"/>
    <cellStyle name="Normal 41 2 5 2 3 2 2 2" xfId="51741" xr:uid="{00000000-0005-0000-0000-0000B45D0000}"/>
    <cellStyle name="Normal 41 2 5 2 3 2 3" xfId="24168" xr:uid="{00000000-0005-0000-0000-0000B55D0000}"/>
    <cellStyle name="Normal 41 2 5 2 3 2 3 2" xfId="45805" xr:uid="{00000000-0005-0000-0000-0000B65D0000}"/>
    <cellStyle name="Normal 41 2 5 2 3 2 4" xfId="39823" xr:uid="{00000000-0005-0000-0000-0000B75D0000}"/>
    <cellStyle name="Normal 41 2 5 2 3 3" xfId="27153" xr:uid="{00000000-0005-0000-0000-0000B85D0000}"/>
    <cellStyle name="Normal 41 2 5 2 3 3 2" xfId="48767" xr:uid="{00000000-0005-0000-0000-0000B95D0000}"/>
    <cellStyle name="Normal 41 2 5 2 3 4" xfId="21186" xr:uid="{00000000-0005-0000-0000-0000BA5D0000}"/>
    <cellStyle name="Normal 41 2 5 2 3 4 2" xfId="42828" xr:uid="{00000000-0005-0000-0000-0000BB5D0000}"/>
    <cellStyle name="Normal 41 2 5 2 3 5" xfId="36820" xr:uid="{00000000-0005-0000-0000-0000BC5D0000}"/>
    <cellStyle name="Normal 41 2 5 2 4" xfId="16218" xr:uid="{00000000-0005-0000-0000-0000BD5D0000}"/>
    <cellStyle name="Normal 41 2 5 2 4 2" xfId="28187" xr:uid="{00000000-0005-0000-0000-0000BE5D0000}"/>
    <cellStyle name="Normal 41 2 5 2 4 2 2" xfId="49793" xr:uid="{00000000-0005-0000-0000-0000BF5D0000}"/>
    <cellStyle name="Normal 41 2 5 2 4 3" xfId="22220" xr:uid="{00000000-0005-0000-0000-0000C05D0000}"/>
    <cellStyle name="Normal 41 2 5 2 4 3 2" xfId="43857" xr:uid="{00000000-0005-0000-0000-0000C15D0000}"/>
    <cellStyle name="Normal 41 2 5 2 4 4" xfId="37872" xr:uid="{00000000-0005-0000-0000-0000C25D0000}"/>
    <cellStyle name="Normal 41 2 5 2 5" xfId="25205" xr:uid="{00000000-0005-0000-0000-0000C35D0000}"/>
    <cellStyle name="Normal 41 2 5 2 5 2" xfId="46822" xr:uid="{00000000-0005-0000-0000-0000C45D0000}"/>
    <cellStyle name="Normal 41 2 5 2 6" xfId="19238" xr:uid="{00000000-0005-0000-0000-0000C55D0000}"/>
    <cellStyle name="Normal 41 2 5 2 6 2" xfId="40880" xr:uid="{00000000-0005-0000-0000-0000C65D0000}"/>
    <cellStyle name="Normal 41 2 5 2 7" xfId="34866"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3" xr:uid="{00000000-0005-0000-0000-0000CB5D0000}"/>
    <cellStyle name="Normal 41 2 5 3 2 2 2 2" xfId="51089" xr:uid="{00000000-0005-0000-0000-0000CC5D0000}"/>
    <cellStyle name="Normal 41 2 5 3 2 2 3" xfId="23516" xr:uid="{00000000-0005-0000-0000-0000CD5D0000}"/>
    <cellStyle name="Normal 41 2 5 3 2 2 3 2" xfId="45153" xr:uid="{00000000-0005-0000-0000-0000CE5D0000}"/>
    <cellStyle name="Normal 41 2 5 3 2 2 4" xfId="39169" xr:uid="{00000000-0005-0000-0000-0000CF5D0000}"/>
    <cellStyle name="Normal 41 2 5 3 2 3" xfId="26501" xr:uid="{00000000-0005-0000-0000-0000D05D0000}"/>
    <cellStyle name="Normal 41 2 5 3 2 3 2" xfId="48115" xr:uid="{00000000-0005-0000-0000-0000D15D0000}"/>
    <cellStyle name="Normal 41 2 5 3 2 4" xfId="20534" xr:uid="{00000000-0005-0000-0000-0000D25D0000}"/>
    <cellStyle name="Normal 41 2 5 3 2 4 2" xfId="42176" xr:uid="{00000000-0005-0000-0000-0000D35D0000}"/>
    <cellStyle name="Normal 41 2 5 3 2 5" xfId="36166" xr:uid="{00000000-0005-0000-0000-0000D45D0000}"/>
    <cellStyle name="Normal 41 2 5 3 3" xfId="15404" xr:uid="{00000000-0005-0000-0000-0000D55D0000}"/>
    <cellStyle name="Normal 41 2 5 3 3 2" xfId="18489" xr:uid="{00000000-0005-0000-0000-0000D65D0000}"/>
    <cellStyle name="Normal 41 2 5 3 3 2 2" xfId="30455" xr:uid="{00000000-0005-0000-0000-0000D75D0000}"/>
    <cellStyle name="Normal 41 2 5 3 3 2 2 2" xfId="52061" xr:uid="{00000000-0005-0000-0000-0000D85D0000}"/>
    <cellStyle name="Normal 41 2 5 3 3 2 3" xfId="24488" xr:uid="{00000000-0005-0000-0000-0000D95D0000}"/>
    <cellStyle name="Normal 41 2 5 3 3 2 3 2" xfId="46125" xr:uid="{00000000-0005-0000-0000-0000DA5D0000}"/>
    <cellStyle name="Normal 41 2 5 3 3 2 4" xfId="40143" xr:uid="{00000000-0005-0000-0000-0000DB5D0000}"/>
    <cellStyle name="Normal 41 2 5 3 3 3" xfId="27473" xr:uid="{00000000-0005-0000-0000-0000DC5D0000}"/>
    <cellStyle name="Normal 41 2 5 3 3 3 2" xfId="49087" xr:uid="{00000000-0005-0000-0000-0000DD5D0000}"/>
    <cellStyle name="Normal 41 2 5 3 3 4" xfId="21506" xr:uid="{00000000-0005-0000-0000-0000DE5D0000}"/>
    <cellStyle name="Normal 41 2 5 3 3 4 2" xfId="43148" xr:uid="{00000000-0005-0000-0000-0000DF5D0000}"/>
    <cellStyle name="Normal 41 2 5 3 3 5" xfId="37140" xr:uid="{00000000-0005-0000-0000-0000E05D0000}"/>
    <cellStyle name="Normal 41 2 5 3 4" xfId="16538" xr:uid="{00000000-0005-0000-0000-0000E15D0000}"/>
    <cellStyle name="Normal 41 2 5 3 4 2" xfId="28507" xr:uid="{00000000-0005-0000-0000-0000E25D0000}"/>
    <cellStyle name="Normal 41 2 5 3 4 2 2" xfId="50113" xr:uid="{00000000-0005-0000-0000-0000E35D0000}"/>
    <cellStyle name="Normal 41 2 5 3 4 3" xfId="22540" xr:uid="{00000000-0005-0000-0000-0000E45D0000}"/>
    <cellStyle name="Normal 41 2 5 3 4 3 2" xfId="44177" xr:uid="{00000000-0005-0000-0000-0000E55D0000}"/>
    <cellStyle name="Normal 41 2 5 3 4 4" xfId="38192" xr:uid="{00000000-0005-0000-0000-0000E65D0000}"/>
    <cellStyle name="Normal 41 2 5 3 5" xfId="25525" xr:uid="{00000000-0005-0000-0000-0000E75D0000}"/>
    <cellStyle name="Normal 41 2 5 3 5 2" xfId="47142" xr:uid="{00000000-0005-0000-0000-0000E85D0000}"/>
    <cellStyle name="Normal 41 2 5 3 6" xfId="19558" xr:uid="{00000000-0005-0000-0000-0000E95D0000}"/>
    <cellStyle name="Normal 41 2 5 3 6 2" xfId="41200" xr:uid="{00000000-0005-0000-0000-0000EA5D0000}"/>
    <cellStyle name="Normal 41 2 5 3 7" xfId="35186" xr:uid="{00000000-0005-0000-0000-0000EB5D0000}"/>
    <cellStyle name="Normal 41 2 5 4" xfId="13789" xr:uid="{00000000-0005-0000-0000-0000EC5D0000}"/>
    <cellStyle name="Normal 41 2 5 4 2" xfId="16875" xr:uid="{00000000-0005-0000-0000-0000ED5D0000}"/>
    <cellStyle name="Normal 41 2 5 4 2 2" xfId="28843" xr:uid="{00000000-0005-0000-0000-0000EE5D0000}"/>
    <cellStyle name="Normal 41 2 5 4 2 2 2" xfId="50449" xr:uid="{00000000-0005-0000-0000-0000EF5D0000}"/>
    <cellStyle name="Normal 41 2 5 4 2 3" xfId="22876" xr:uid="{00000000-0005-0000-0000-0000F05D0000}"/>
    <cellStyle name="Normal 41 2 5 4 2 3 2" xfId="44513" xr:uid="{00000000-0005-0000-0000-0000F15D0000}"/>
    <cellStyle name="Normal 41 2 5 4 2 4" xfId="38529" xr:uid="{00000000-0005-0000-0000-0000F25D0000}"/>
    <cellStyle name="Normal 41 2 5 4 3" xfId="25861" xr:uid="{00000000-0005-0000-0000-0000F35D0000}"/>
    <cellStyle name="Normal 41 2 5 4 3 2" xfId="47475" xr:uid="{00000000-0005-0000-0000-0000F45D0000}"/>
    <cellStyle name="Normal 41 2 5 4 4" xfId="19894" xr:uid="{00000000-0005-0000-0000-0000F55D0000}"/>
    <cellStyle name="Normal 41 2 5 4 4 2" xfId="41536" xr:uid="{00000000-0005-0000-0000-0000F65D0000}"/>
    <cellStyle name="Normal 41 2 5 4 5" xfId="35525" xr:uid="{00000000-0005-0000-0000-0000F75D0000}"/>
    <cellStyle name="Normal 41 2 5 5" xfId="14763" xr:uid="{00000000-0005-0000-0000-0000F85D0000}"/>
    <cellStyle name="Normal 41 2 5 5 2" xfId="17848" xr:uid="{00000000-0005-0000-0000-0000F95D0000}"/>
    <cellStyle name="Normal 41 2 5 5 2 2" xfId="29815" xr:uid="{00000000-0005-0000-0000-0000FA5D0000}"/>
    <cellStyle name="Normal 41 2 5 5 2 2 2" xfId="51421" xr:uid="{00000000-0005-0000-0000-0000FB5D0000}"/>
    <cellStyle name="Normal 41 2 5 5 2 3" xfId="23848" xr:uid="{00000000-0005-0000-0000-0000FC5D0000}"/>
    <cellStyle name="Normal 41 2 5 5 2 3 2" xfId="45485" xr:uid="{00000000-0005-0000-0000-0000FD5D0000}"/>
    <cellStyle name="Normal 41 2 5 5 2 4" xfId="39502" xr:uid="{00000000-0005-0000-0000-0000FE5D0000}"/>
    <cellStyle name="Normal 41 2 5 5 3" xfId="26833" xr:uid="{00000000-0005-0000-0000-0000FF5D0000}"/>
    <cellStyle name="Normal 41 2 5 5 3 2" xfId="48447" xr:uid="{00000000-0005-0000-0000-0000005E0000}"/>
    <cellStyle name="Normal 41 2 5 5 4" xfId="20866" xr:uid="{00000000-0005-0000-0000-0000015E0000}"/>
    <cellStyle name="Normal 41 2 5 5 4 2" xfId="42508" xr:uid="{00000000-0005-0000-0000-0000025E0000}"/>
    <cellStyle name="Normal 41 2 5 5 5" xfId="36499" xr:uid="{00000000-0005-0000-0000-0000035E0000}"/>
    <cellStyle name="Normal 41 2 5 6" xfId="15876" xr:uid="{00000000-0005-0000-0000-0000045E0000}"/>
    <cellStyle name="Normal 41 2 5 6 2" xfId="27847" xr:uid="{00000000-0005-0000-0000-0000055E0000}"/>
    <cellStyle name="Normal 41 2 5 6 2 2" xfId="49453" xr:uid="{00000000-0005-0000-0000-0000065E0000}"/>
    <cellStyle name="Normal 41 2 5 6 3" xfId="21880" xr:uid="{00000000-0005-0000-0000-0000075E0000}"/>
    <cellStyle name="Normal 41 2 5 6 3 2" xfId="43517" xr:uid="{00000000-0005-0000-0000-0000085E0000}"/>
    <cellStyle name="Normal 41 2 5 6 4" xfId="37530" xr:uid="{00000000-0005-0000-0000-0000095E0000}"/>
    <cellStyle name="Normal 41 2 5 7" xfId="24862" xr:uid="{00000000-0005-0000-0000-00000A5E0000}"/>
    <cellStyle name="Normal 41 2 5 7 2" xfId="46482" xr:uid="{00000000-0005-0000-0000-00000B5E0000}"/>
    <cellStyle name="Normal 41 2 5 8" xfId="18895" xr:uid="{00000000-0005-0000-0000-00000C5E0000}"/>
    <cellStyle name="Normal 41 2 5 8 2" xfId="40537" xr:uid="{00000000-0005-0000-0000-00000D5E0000}"/>
    <cellStyle name="Normal 41 2 5 9" xfId="31865"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2" xr:uid="{00000000-0005-0000-0000-0000135E0000}"/>
    <cellStyle name="Normal 41 2 6 2 2 2 2 2" xfId="50748" xr:uid="{00000000-0005-0000-0000-0000145E0000}"/>
    <cellStyle name="Normal 41 2 6 2 2 2 3" xfId="23175" xr:uid="{00000000-0005-0000-0000-0000155E0000}"/>
    <cellStyle name="Normal 41 2 6 2 2 2 3 2" xfId="44812" xr:uid="{00000000-0005-0000-0000-0000165E0000}"/>
    <cellStyle name="Normal 41 2 6 2 2 2 4" xfId="38828" xr:uid="{00000000-0005-0000-0000-0000175E0000}"/>
    <cellStyle name="Normal 41 2 6 2 2 3" xfId="26160" xr:uid="{00000000-0005-0000-0000-0000185E0000}"/>
    <cellStyle name="Normal 41 2 6 2 2 3 2" xfId="47774" xr:uid="{00000000-0005-0000-0000-0000195E0000}"/>
    <cellStyle name="Normal 41 2 6 2 2 4" xfId="20193" xr:uid="{00000000-0005-0000-0000-00001A5E0000}"/>
    <cellStyle name="Normal 41 2 6 2 2 4 2" xfId="41835" xr:uid="{00000000-0005-0000-0000-00001B5E0000}"/>
    <cellStyle name="Normal 41 2 6 2 2 5" xfId="35825" xr:uid="{00000000-0005-0000-0000-00001C5E0000}"/>
    <cellStyle name="Normal 41 2 6 2 3" xfId="15063" xr:uid="{00000000-0005-0000-0000-00001D5E0000}"/>
    <cellStyle name="Normal 41 2 6 2 3 2" xfId="18148" xr:uid="{00000000-0005-0000-0000-00001E5E0000}"/>
    <cellStyle name="Normal 41 2 6 2 3 2 2" xfId="30114" xr:uid="{00000000-0005-0000-0000-00001F5E0000}"/>
    <cellStyle name="Normal 41 2 6 2 3 2 2 2" xfId="51720" xr:uid="{00000000-0005-0000-0000-0000205E0000}"/>
    <cellStyle name="Normal 41 2 6 2 3 2 3" xfId="24147" xr:uid="{00000000-0005-0000-0000-0000215E0000}"/>
    <cellStyle name="Normal 41 2 6 2 3 2 3 2" xfId="45784" xr:uid="{00000000-0005-0000-0000-0000225E0000}"/>
    <cellStyle name="Normal 41 2 6 2 3 2 4" xfId="39802" xr:uid="{00000000-0005-0000-0000-0000235E0000}"/>
    <cellStyle name="Normal 41 2 6 2 3 3" xfId="27132" xr:uid="{00000000-0005-0000-0000-0000245E0000}"/>
    <cellStyle name="Normal 41 2 6 2 3 3 2" xfId="48746" xr:uid="{00000000-0005-0000-0000-0000255E0000}"/>
    <cellStyle name="Normal 41 2 6 2 3 4" xfId="21165" xr:uid="{00000000-0005-0000-0000-0000265E0000}"/>
    <cellStyle name="Normal 41 2 6 2 3 4 2" xfId="42807" xr:uid="{00000000-0005-0000-0000-0000275E0000}"/>
    <cellStyle name="Normal 41 2 6 2 3 5" xfId="36799" xr:uid="{00000000-0005-0000-0000-0000285E0000}"/>
    <cellStyle name="Normal 41 2 6 2 4" xfId="16197" xr:uid="{00000000-0005-0000-0000-0000295E0000}"/>
    <cellStyle name="Normal 41 2 6 2 4 2" xfId="28166" xr:uid="{00000000-0005-0000-0000-00002A5E0000}"/>
    <cellStyle name="Normal 41 2 6 2 4 2 2" xfId="49772" xr:uid="{00000000-0005-0000-0000-00002B5E0000}"/>
    <cellStyle name="Normal 41 2 6 2 4 3" xfId="22199" xr:uid="{00000000-0005-0000-0000-00002C5E0000}"/>
    <cellStyle name="Normal 41 2 6 2 4 3 2" xfId="43836" xr:uid="{00000000-0005-0000-0000-00002D5E0000}"/>
    <cellStyle name="Normal 41 2 6 2 4 4" xfId="37851" xr:uid="{00000000-0005-0000-0000-00002E5E0000}"/>
    <cellStyle name="Normal 41 2 6 2 5" xfId="25184" xr:uid="{00000000-0005-0000-0000-00002F5E0000}"/>
    <cellStyle name="Normal 41 2 6 2 5 2" xfId="46801" xr:uid="{00000000-0005-0000-0000-0000305E0000}"/>
    <cellStyle name="Normal 41 2 6 2 6" xfId="19217" xr:uid="{00000000-0005-0000-0000-0000315E0000}"/>
    <cellStyle name="Normal 41 2 6 2 6 2" xfId="40859" xr:uid="{00000000-0005-0000-0000-0000325E0000}"/>
    <cellStyle name="Normal 41 2 6 2 7" xfId="34845"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2" xr:uid="{00000000-0005-0000-0000-0000375E0000}"/>
    <cellStyle name="Normal 41 2 6 3 2 2 2 2" xfId="51068" xr:uid="{00000000-0005-0000-0000-0000385E0000}"/>
    <cellStyle name="Normal 41 2 6 3 2 2 3" xfId="23495" xr:uid="{00000000-0005-0000-0000-0000395E0000}"/>
    <cellStyle name="Normal 41 2 6 3 2 2 3 2" xfId="45132" xr:uid="{00000000-0005-0000-0000-00003A5E0000}"/>
    <cellStyle name="Normal 41 2 6 3 2 2 4" xfId="39148" xr:uid="{00000000-0005-0000-0000-00003B5E0000}"/>
    <cellStyle name="Normal 41 2 6 3 2 3" xfId="26480" xr:uid="{00000000-0005-0000-0000-00003C5E0000}"/>
    <cellStyle name="Normal 41 2 6 3 2 3 2" xfId="48094" xr:uid="{00000000-0005-0000-0000-00003D5E0000}"/>
    <cellStyle name="Normal 41 2 6 3 2 4" xfId="20513" xr:uid="{00000000-0005-0000-0000-00003E5E0000}"/>
    <cellStyle name="Normal 41 2 6 3 2 4 2" xfId="42155" xr:uid="{00000000-0005-0000-0000-00003F5E0000}"/>
    <cellStyle name="Normal 41 2 6 3 2 5" xfId="36145" xr:uid="{00000000-0005-0000-0000-0000405E0000}"/>
    <cellStyle name="Normal 41 2 6 3 3" xfId="15383" xr:uid="{00000000-0005-0000-0000-0000415E0000}"/>
    <cellStyle name="Normal 41 2 6 3 3 2" xfId="18468" xr:uid="{00000000-0005-0000-0000-0000425E0000}"/>
    <cellStyle name="Normal 41 2 6 3 3 2 2" xfId="30434" xr:uid="{00000000-0005-0000-0000-0000435E0000}"/>
    <cellStyle name="Normal 41 2 6 3 3 2 2 2" xfId="52040" xr:uid="{00000000-0005-0000-0000-0000445E0000}"/>
    <cellStyle name="Normal 41 2 6 3 3 2 3" xfId="24467" xr:uid="{00000000-0005-0000-0000-0000455E0000}"/>
    <cellStyle name="Normal 41 2 6 3 3 2 3 2" xfId="46104" xr:uid="{00000000-0005-0000-0000-0000465E0000}"/>
    <cellStyle name="Normal 41 2 6 3 3 2 4" xfId="40122" xr:uid="{00000000-0005-0000-0000-0000475E0000}"/>
    <cellStyle name="Normal 41 2 6 3 3 3" xfId="27452" xr:uid="{00000000-0005-0000-0000-0000485E0000}"/>
    <cellStyle name="Normal 41 2 6 3 3 3 2" xfId="49066" xr:uid="{00000000-0005-0000-0000-0000495E0000}"/>
    <cellStyle name="Normal 41 2 6 3 3 4" xfId="21485" xr:uid="{00000000-0005-0000-0000-00004A5E0000}"/>
    <cellStyle name="Normal 41 2 6 3 3 4 2" xfId="43127" xr:uid="{00000000-0005-0000-0000-00004B5E0000}"/>
    <cellStyle name="Normal 41 2 6 3 3 5" xfId="37119" xr:uid="{00000000-0005-0000-0000-00004C5E0000}"/>
    <cellStyle name="Normal 41 2 6 3 4" xfId="16517" xr:uid="{00000000-0005-0000-0000-00004D5E0000}"/>
    <cellStyle name="Normal 41 2 6 3 4 2" xfId="28486" xr:uid="{00000000-0005-0000-0000-00004E5E0000}"/>
    <cellStyle name="Normal 41 2 6 3 4 2 2" xfId="50092" xr:uid="{00000000-0005-0000-0000-00004F5E0000}"/>
    <cellStyle name="Normal 41 2 6 3 4 3" xfId="22519" xr:uid="{00000000-0005-0000-0000-0000505E0000}"/>
    <cellStyle name="Normal 41 2 6 3 4 3 2" xfId="44156" xr:uid="{00000000-0005-0000-0000-0000515E0000}"/>
    <cellStyle name="Normal 41 2 6 3 4 4" xfId="38171" xr:uid="{00000000-0005-0000-0000-0000525E0000}"/>
    <cellStyle name="Normal 41 2 6 3 5" xfId="25504" xr:uid="{00000000-0005-0000-0000-0000535E0000}"/>
    <cellStyle name="Normal 41 2 6 3 5 2" xfId="47121" xr:uid="{00000000-0005-0000-0000-0000545E0000}"/>
    <cellStyle name="Normal 41 2 6 3 6" xfId="19537" xr:uid="{00000000-0005-0000-0000-0000555E0000}"/>
    <cellStyle name="Normal 41 2 6 3 6 2" xfId="41179" xr:uid="{00000000-0005-0000-0000-0000565E0000}"/>
    <cellStyle name="Normal 41 2 6 3 7" xfId="35165" xr:uid="{00000000-0005-0000-0000-0000575E0000}"/>
    <cellStyle name="Normal 41 2 6 4" xfId="13768" xr:uid="{00000000-0005-0000-0000-0000585E0000}"/>
    <cellStyle name="Normal 41 2 6 4 2" xfId="16854" xr:uid="{00000000-0005-0000-0000-0000595E0000}"/>
    <cellStyle name="Normal 41 2 6 4 2 2" xfId="28822" xr:uid="{00000000-0005-0000-0000-00005A5E0000}"/>
    <cellStyle name="Normal 41 2 6 4 2 2 2" xfId="50428" xr:uid="{00000000-0005-0000-0000-00005B5E0000}"/>
    <cellStyle name="Normal 41 2 6 4 2 3" xfId="22855" xr:uid="{00000000-0005-0000-0000-00005C5E0000}"/>
    <cellStyle name="Normal 41 2 6 4 2 3 2" xfId="44492" xr:uid="{00000000-0005-0000-0000-00005D5E0000}"/>
    <cellStyle name="Normal 41 2 6 4 2 4" xfId="38508" xr:uid="{00000000-0005-0000-0000-00005E5E0000}"/>
    <cellStyle name="Normal 41 2 6 4 3" xfId="25840" xr:uid="{00000000-0005-0000-0000-00005F5E0000}"/>
    <cellStyle name="Normal 41 2 6 4 3 2" xfId="47454" xr:uid="{00000000-0005-0000-0000-0000605E0000}"/>
    <cellStyle name="Normal 41 2 6 4 4" xfId="19873" xr:uid="{00000000-0005-0000-0000-0000615E0000}"/>
    <cellStyle name="Normal 41 2 6 4 4 2" xfId="41515" xr:uid="{00000000-0005-0000-0000-0000625E0000}"/>
    <cellStyle name="Normal 41 2 6 4 5" xfId="35504" xr:uid="{00000000-0005-0000-0000-0000635E0000}"/>
    <cellStyle name="Normal 41 2 6 5" xfId="14742" xr:uid="{00000000-0005-0000-0000-0000645E0000}"/>
    <cellStyle name="Normal 41 2 6 5 2" xfId="17827" xr:uid="{00000000-0005-0000-0000-0000655E0000}"/>
    <cellStyle name="Normal 41 2 6 5 2 2" xfId="29794" xr:uid="{00000000-0005-0000-0000-0000665E0000}"/>
    <cellStyle name="Normal 41 2 6 5 2 2 2" xfId="51400" xr:uid="{00000000-0005-0000-0000-0000675E0000}"/>
    <cellStyle name="Normal 41 2 6 5 2 3" xfId="23827" xr:uid="{00000000-0005-0000-0000-0000685E0000}"/>
    <cellStyle name="Normal 41 2 6 5 2 3 2" xfId="45464" xr:uid="{00000000-0005-0000-0000-0000695E0000}"/>
    <cellStyle name="Normal 41 2 6 5 2 4" xfId="39481" xr:uid="{00000000-0005-0000-0000-00006A5E0000}"/>
    <cellStyle name="Normal 41 2 6 5 3" xfId="26812" xr:uid="{00000000-0005-0000-0000-00006B5E0000}"/>
    <cellStyle name="Normal 41 2 6 5 3 2" xfId="48426" xr:uid="{00000000-0005-0000-0000-00006C5E0000}"/>
    <cellStyle name="Normal 41 2 6 5 4" xfId="20845" xr:uid="{00000000-0005-0000-0000-00006D5E0000}"/>
    <cellStyle name="Normal 41 2 6 5 4 2" xfId="42487" xr:uid="{00000000-0005-0000-0000-00006E5E0000}"/>
    <cellStyle name="Normal 41 2 6 5 5" xfId="36478" xr:uid="{00000000-0005-0000-0000-00006F5E0000}"/>
    <cellStyle name="Normal 41 2 6 6" xfId="15855" xr:uid="{00000000-0005-0000-0000-0000705E0000}"/>
    <cellStyle name="Normal 41 2 6 6 2" xfId="27826" xr:uid="{00000000-0005-0000-0000-0000715E0000}"/>
    <cellStyle name="Normal 41 2 6 6 2 2" xfId="49432" xr:uid="{00000000-0005-0000-0000-0000725E0000}"/>
    <cellStyle name="Normal 41 2 6 6 3" xfId="21859" xr:uid="{00000000-0005-0000-0000-0000735E0000}"/>
    <cellStyle name="Normal 41 2 6 6 3 2" xfId="43496" xr:uid="{00000000-0005-0000-0000-0000745E0000}"/>
    <cellStyle name="Normal 41 2 6 6 4" xfId="37509" xr:uid="{00000000-0005-0000-0000-0000755E0000}"/>
    <cellStyle name="Normal 41 2 6 7" xfId="24841" xr:uid="{00000000-0005-0000-0000-0000765E0000}"/>
    <cellStyle name="Normal 41 2 6 7 2" xfId="46461" xr:uid="{00000000-0005-0000-0000-0000775E0000}"/>
    <cellStyle name="Normal 41 2 6 8" xfId="18874" xr:uid="{00000000-0005-0000-0000-0000785E0000}"/>
    <cellStyle name="Normal 41 2 6 8 2" xfId="40516" xr:uid="{00000000-0005-0000-0000-0000795E0000}"/>
    <cellStyle name="Normal 41 2 6 9" xfId="31832"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6" xr:uid="{00000000-0005-0000-0000-00007F5E0000}"/>
    <cellStyle name="Normal 41 2 7 2 2 2 2 2" xfId="50812" xr:uid="{00000000-0005-0000-0000-0000805E0000}"/>
    <cellStyle name="Normal 41 2 7 2 2 2 3" xfId="23239" xr:uid="{00000000-0005-0000-0000-0000815E0000}"/>
    <cellStyle name="Normal 41 2 7 2 2 2 3 2" xfId="44876" xr:uid="{00000000-0005-0000-0000-0000825E0000}"/>
    <cellStyle name="Normal 41 2 7 2 2 2 4" xfId="38892" xr:uid="{00000000-0005-0000-0000-0000835E0000}"/>
    <cellStyle name="Normal 41 2 7 2 2 3" xfId="26224" xr:uid="{00000000-0005-0000-0000-0000845E0000}"/>
    <cellStyle name="Normal 41 2 7 2 2 3 2" xfId="47838" xr:uid="{00000000-0005-0000-0000-0000855E0000}"/>
    <cellStyle name="Normal 41 2 7 2 2 4" xfId="20257" xr:uid="{00000000-0005-0000-0000-0000865E0000}"/>
    <cellStyle name="Normal 41 2 7 2 2 4 2" xfId="41899" xr:uid="{00000000-0005-0000-0000-0000875E0000}"/>
    <cellStyle name="Normal 41 2 7 2 2 5" xfId="35889" xr:uid="{00000000-0005-0000-0000-0000885E0000}"/>
    <cellStyle name="Normal 41 2 7 2 3" xfId="15127" xr:uid="{00000000-0005-0000-0000-0000895E0000}"/>
    <cellStyle name="Normal 41 2 7 2 3 2" xfId="18212" xr:uid="{00000000-0005-0000-0000-00008A5E0000}"/>
    <cellStyle name="Normal 41 2 7 2 3 2 2" xfId="30178" xr:uid="{00000000-0005-0000-0000-00008B5E0000}"/>
    <cellStyle name="Normal 41 2 7 2 3 2 2 2" xfId="51784" xr:uid="{00000000-0005-0000-0000-00008C5E0000}"/>
    <cellStyle name="Normal 41 2 7 2 3 2 3" xfId="24211" xr:uid="{00000000-0005-0000-0000-00008D5E0000}"/>
    <cellStyle name="Normal 41 2 7 2 3 2 3 2" xfId="45848" xr:uid="{00000000-0005-0000-0000-00008E5E0000}"/>
    <cellStyle name="Normal 41 2 7 2 3 2 4" xfId="39866" xr:uid="{00000000-0005-0000-0000-00008F5E0000}"/>
    <cellStyle name="Normal 41 2 7 2 3 3" xfId="27196" xr:uid="{00000000-0005-0000-0000-0000905E0000}"/>
    <cellStyle name="Normal 41 2 7 2 3 3 2" xfId="48810" xr:uid="{00000000-0005-0000-0000-0000915E0000}"/>
    <cellStyle name="Normal 41 2 7 2 3 4" xfId="21229" xr:uid="{00000000-0005-0000-0000-0000925E0000}"/>
    <cellStyle name="Normal 41 2 7 2 3 4 2" xfId="42871" xr:uid="{00000000-0005-0000-0000-0000935E0000}"/>
    <cellStyle name="Normal 41 2 7 2 3 5" xfId="36863" xr:uid="{00000000-0005-0000-0000-0000945E0000}"/>
    <cellStyle name="Normal 41 2 7 2 4" xfId="16261" xr:uid="{00000000-0005-0000-0000-0000955E0000}"/>
    <cellStyle name="Normal 41 2 7 2 4 2" xfId="28230" xr:uid="{00000000-0005-0000-0000-0000965E0000}"/>
    <cellStyle name="Normal 41 2 7 2 4 2 2" xfId="49836" xr:uid="{00000000-0005-0000-0000-0000975E0000}"/>
    <cellStyle name="Normal 41 2 7 2 4 3" xfId="22263" xr:uid="{00000000-0005-0000-0000-0000985E0000}"/>
    <cellStyle name="Normal 41 2 7 2 4 3 2" xfId="43900" xr:uid="{00000000-0005-0000-0000-0000995E0000}"/>
    <cellStyle name="Normal 41 2 7 2 4 4" xfId="37915" xr:uid="{00000000-0005-0000-0000-00009A5E0000}"/>
    <cellStyle name="Normal 41 2 7 2 5" xfId="25248" xr:uid="{00000000-0005-0000-0000-00009B5E0000}"/>
    <cellStyle name="Normal 41 2 7 2 5 2" xfId="46865" xr:uid="{00000000-0005-0000-0000-00009C5E0000}"/>
    <cellStyle name="Normal 41 2 7 2 6" xfId="19281" xr:uid="{00000000-0005-0000-0000-00009D5E0000}"/>
    <cellStyle name="Normal 41 2 7 2 6 2" xfId="40923" xr:uid="{00000000-0005-0000-0000-00009E5E0000}"/>
    <cellStyle name="Normal 41 2 7 2 7" xfId="34909"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6" xr:uid="{00000000-0005-0000-0000-0000A35E0000}"/>
    <cellStyle name="Normal 41 2 7 3 2 2 2 2" xfId="51132" xr:uid="{00000000-0005-0000-0000-0000A45E0000}"/>
    <cellStyle name="Normal 41 2 7 3 2 2 3" xfId="23559" xr:uid="{00000000-0005-0000-0000-0000A55E0000}"/>
    <cellStyle name="Normal 41 2 7 3 2 2 3 2" xfId="45196" xr:uid="{00000000-0005-0000-0000-0000A65E0000}"/>
    <cellStyle name="Normal 41 2 7 3 2 2 4" xfId="39212" xr:uid="{00000000-0005-0000-0000-0000A75E0000}"/>
    <cellStyle name="Normal 41 2 7 3 2 3" xfId="26544" xr:uid="{00000000-0005-0000-0000-0000A85E0000}"/>
    <cellStyle name="Normal 41 2 7 3 2 3 2" xfId="48158" xr:uid="{00000000-0005-0000-0000-0000A95E0000}"/>
    <cellStyle name="Normal 41 2 7 3 2 4" xfId="20577" xr:uid="{00000000-0005-0000-0000-0000AA5E0000}"/>
    <cellStyle name="Normal 41 2 7 3 2 4 2" xfId="42219" xr:uid="{00000000-0005-0000-0000-0000AB5E0000}"/>
    <cellStyle name="Normal 41 2 7 3 2 5" xfId="36209" xr:uid="{00000000-0005-0000-0000-0000AC5E0000}"/>
    <cellStyle name="Normal 41 2 7 3 3" xfId="15447" xr:uid="{00000000-0005-0000-0000-0000AD5E0000}"/>
    <cellStyle name="Normal 41 2 7 3 3 2" xfId="18532" xr:uid="{00000000-0005-0000-0000-0000AE5E0000}"/>
    <cellStyle name="Normal 41 2 7 3 3 2 2" xfId="30498" xr:uid="{00000000-0005-0000-0000-0000AF5E0000}"/>
    <cellStyle name="Normal 41 2 7 3 3 2 2 2" xfId="52104" xr:uid="{00000000-0005-0000-0000-0000B05E0000}"/>
    <cellStyle name="Normal 41 2 7 3 3 2 3" xfId="24531" xr:uid="{00000000-0005-0000-0000-0000B15E0000}"/>
    <cellStyle name="Normal 41 2 7 3 3 2 3 2" xfId="46168" xr:uid="{00000000-0005-0000-0000-0000B25E0000}"/>
    <cellStyle name="Normal 41 2 7 3 3 2 4" xfId="40186" xr:uid="{00000000-0005-0000-0000-0000B35E0000}"/>
    <cellStyle name="Normal 41 2 7 3 3 3" xfId="27516" xr:uid="{00000000-0005-0000-0000-0000B45E0000}"/>
    <cellStyle name="Normal 41 2 7 3 3 3 2" xfId="49130" xr:uid="{00000000-0005-0000-0000-0000B55E0000}"/>
    <cellStyle name="Normal 41 2 7 3 3 4" xfId="21549" xr:uid="{00000000-0005-0000-0000-0000B65E0000}"/>
    <cellStyle name="Normal 41 2 7 3 3 4 2" xfId="43191" xr:uid="{00000000-0005-0000-0000-0000B75E0000}"/>
    <cellStyle name="Normal 41 2 7 3 3 5" xfId="37183" xr:uid="{00000000-0005-0000-0000-0000B85E0000}"/>
    <cellStyle name="Normal 41 2 7 3 4" xfId="16581" xr:uid="{00000000-0005-0000-0000-0000B95E0000}"/>
    <cellStyle name="Normal 41 2 7 3 4 2" xfId="28550" xr:uid="{00000000-0005-0000-0000-0000BA5E0000}"/>
    <cellStyle name="Normal 41 2 7 3 4 2 2" xfId="50156" xr:uid="{00000000-0005-0000-0000-0000BB5E0000}"/>
    <cellStyle name="Normal 41 2 7 3 4 3" xfId="22583" xr:uid="{00000000-0005-0000-0000-0000BC5E0000}"/>
    <cellStyle name="Normal 41 2 7 3 4 3 2" xfId="44220" xr:uid="{00000000-0005-0000-0000-0000BD5E0000}"/>
    <cellStyle name="Normal 41 2 7 3 4 4" xfId="38235" xr:uid="{00000000-0005-0000-0000-0000BE5E0000}"/>
    <cellStyle name="Normal 41 2 7 3 5" xfId="25568" xr:uid="{00000000-0005-0000-0000-0000BF5E0000}"/>
    <cellStyle name="Normal 41 2 7 3 5 2" xfId="47185" xr:uid="{00000000-0005-0000-0000-0000C05E0000}"/>
    <cellStyle name="Normal 41 2 7 3 6" xfId="19601" xr:uid="{00000000-0005-0000-0000-0000C15E0000}"/>
    <cellStyle name="Normal 41 2 7 3 6 2" xfId="41243" xr:uid="{00000000-0005-0000-0000-0000C25E0000}"/>
    <cellStyle name="Normal 41 2 7 3 7" xfId="35229" xr:uid="{00000000-0005-0000-0000-0000C35E0000}"/>
    <cellStyle name="Normal 41 2 7 4" xfId="13832" xr:uid="{00000000-0005-0000-0000-0000C45E0000}"/>
    <cellStyle name="Normal 41 2 7 4 2" xfId="16918" xr:uid="{00000000-0005-0000-0000-0000C55E0000}"/>
    <cellStyle name="Normal 41 2 7 4 2 2" xfId="28886" xr:uid="{00000000-0005-0000-0000-0000C65E0000}"/>
    <cellStyle name="Normal 41 2 7 4 2 2 2" xfId="50492" xr:uid="{00000000-0005-0000-0000-0000C75E0000}"/>
    <cellStyle name="Normal 41 2 7 4 2 3" xfId="22919" xr:uid="{00000000-0005-0000-0000-0000C85E0000}"/>
    <cellStyle name="Normal 41 2 7 4 2 3 2" xfId="44556" xr:uid="{00000000-0005-0000-0000-0000C95E0000}"/>
    <cellStyle name="Normal 41 2 7 4 2 4" xfId="38572" xr:uid="{00000000-0005-0000-0000-0000CA5E0000}"/>
    <cellStyle name="Normal 41 2 7 4 3" xfId="25904" xr:uid="{00000000-0005-0000-0000-0000CB5E0000}"/>
    <cellStyle name="Normal 41 2 7 4 3 2" xfId="47518" xr:uid="{00000000-0005-0000-0000-0000CC5E0000}"/>
    <cellStyle name="Normal 41 2 7 4 4" xfId="19937" xr:uid="{00000000-0005-0000-0000-0000CD5E0000}"/>
    <cellStyle name="Normal 41 2 7 4 4 2" xfId="41579" xr:uid="{00000000-0005-0000-0000-0000CE5E0000}"/>
    <cellStyle name="Normal 41 2 7 4 5" xfId="35568" xr:uid="{00000000-0005-0000-0000-0000CF5E0000}"/>
    <cellStyle name="Normal 41 2 7 5" xfId="14806" xr:uid="{00000000-0005-0000-0000-0000D05E0000}"/>
    <cellStyle name="Normal 41 2 7 5 2" xfId="17891" xr:uid="{00000000-0005-0000-0000-0000D15E0000}"/>
    <cellStyle name="Normal 41 2 7 5 2 2" xfId="29858" xr:uid="{00000000-0005-0000-0000-0000D25E0000}"/>
    <cellStyle name="Normal 41 2 7 5 2 2 2" xfId="51464" xr:uid="{00000000-0005-0000-0000-0000D35E0000}"/>
    <cellStyle name="Normal 41 2 7 5 2 3" xfId="23891" xr:uid="{00000000-0005-0000-0000-0000D45E0000}"/>
    <cellStyle name="Normal 41 2 7 5 2 3 2" xfId="45528" xr:uid="{00000000-0005-0000-0000-0000D55E0000}"/>
    <cellStyle name="Normal 41 2 7 5 2 4" xfId="39545" xr:uid="{00000000-0005-0000-0000-0000D65E0000}"/>
    <cellStyle name="Normal 41 2 7 5 3" xfId="26876" xr:uid="{00000000-0005-0000-0000-0000D75E0000}"/>
    <cellStyle name="Normal 41 2 7 5 3 2" xfId="48490" xr:uid="{00000000-0005-0000-0000-0000D85E0000}"/>
    <cellStyle name="Normal 41 2 7 5 4" xfId="20909" xr:uid="{00000000-0005-0000-0000-0000D95E0000}"/>
    <cellStyle name="Normal 41 2 7 5 4 2" xfId="42551" xr:uid="{00000000-0005-0000-0000-0000DA5E0000}"/>
    <cellStyle name="Normal 41 2 7 5 5" xfId="36542" xr:uid="{00000000-0005-0000-0000-0000DB5E0000}"/>
    <cellStyle name="Normal 41 2 7 6" xfId="15919" xr:uid="{00000000-0005-0000-0000-0000DC5E0000}"/>
    <cellStyle name="Normal 41 2 7 6 2" xfId="27890" xr:uid="{00000000-0005-0000-0000-0000DD5E0000}"/>
    <cellStyle name="Normal 41 2 7 6 2 2" xfId="49496" xr:uid="{00000000-0005-0000-0000-0000DE5E0000}"/>
    <cellStyle name="Normal 41 2 7 6 3" xfId="21923" xr:uid="{00000000-0005-0000-0000-0000DF5E0000}"/>
    <cellStyle name="Normal 41 2 7 6 3 2" xfId="43560" xr:uid="{00000000-0005-0000-0000-0000E05E0000}"/>
    <cellStyle name="Normal 41 2 7 6 4" xfId="37573" xr:uid="{00000000-0005-0000-0000-0000E15E0000}"/>
    <cellStyle name="Normal 41 2 7 7" xfId="24905" xr:uid="{00000000-0005-0000-0000-0000E25E0000}"/>
    <cellStyle name="Normal 41 2 7 7 2" xfId="46525" xr:uid="{00000000-0005-0000-0000-0000E35E0000}"/>
    <cellStyle name="Normal 41 2 7 8" xfId="18938" xr:uid="{00000000-0005-0000-0000-0000E45E0000}"/>
    <cellStyle name="Normal 41 2 7 8 2" xfId="40580" xr:uid="{00000000-0005-0000-0000-0000E55E0000}"/>
    <cellStyle name="Normal 41 2 7 9" xfId="31979"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8" xr:uid="{00000000-0005-0000-0000-0000EA5E0000}"/>
    <cellStyle name="Normal 41 2 8 2 2 2 2" xfId="50554" xr:uid="{00000000-0005-0000-0000-0000EB5E0000}"/>
    <cellStyle name="Normal 41 2 8 2 2 3" xfId="22981" xr:uid="{00000000-0005-0000-0000-0000EC5E0000}"/>
    <cellStyle name="Normal 41 2 8 2 2 3 2" xfId="44618" xr:uid="{00000000-0005-0000-0000-0000ED5E0000}"/>
    <cellStyle name="Normal 41 2 8 2 2 4" xfId="38634" xr:uid="{00000000-0005-0000-0000-0000EE5E0000}"/>
    <cellStyle name="Normal 41 2 8 2 3" xfId="25966" xr:uid="{00000000-0005-0000-0000-0000EF5E0000}"/>
    <cellStyle name="Normal 41 2 8 2 3 2" xfId="47580" xr:uid="{00000000-0005-0000-0000-0000F05E0000}"/>
    <cellStyle name="Normal 41 2 8 2 4" xfId="19999" xr:uid="{00000000-0005-0000-0000-0000F15E0000}"/>
    <cellStyle name="Normal 41 2 8 2 4 2" xfId="41641" xr:uid="{00000000-0005-0000-0000-0000F25E0000}"/>
    <cellStyle name="Normal 41 2 8 2 5" xfId="35631" xr:uid="{00000000-0005-0000-0000-0000F35E0000}"/>
    <cellStyle name="Normal 41 2 8 3" xfId="14869" xr:uid="{00000000-0005-0000-0000-0000F45E0000}"/>
    <cellStyle name="Normal 41 2 8 3 2" xfId="17954" xr:uid="{00000000-0005-0000-0000-0000F55E0000}"/>
    <cellStyle name="Normal 41 2 8 3 2 2" xfId="29920" xr:uid="{00000000-0005-0000-0000-0000F65E0000}"/>
    <cellStyle name="Normal 41 2 8 3 2 2 2" xfId="51526" xr:uid="{00000000-0005-0000-0000-0000F75E0000}"/>
    <cellStyle name="Normal 41 2 8 3 2 3" xfId="23953" xr:uid="{00000000-0005-0000-0000-0000F85E0000}"/>
    <cellStyle name="Normal 41 2 8 3 2 3 2" xfId="45590" xr:uid="{00000000-0005-0000-0000-0000F95E0000}"/>
    <cellStyle name="Normal 41 2 8 3 2 4" xfId="39608" xr:uid="{00000000-0005-0000-0000-0000FA5E0000}"/>
    <cellStyle name="Normal 41 2 8 3 3" xfId="26938" xr:uid="{00000000-0005-0000-0000-0000FB5E0000}"/>
    <cellStyle name="Normal 41 2 8 3 3 2" xfId="48552" xr:uid="{00000000-0005-0000-0000-0000FC5E0000}"/>
    <cellStyle name="Normal 41 2 8 3 4" xfId="20971" xr:uid="{00000000-0005-0000-0000-0000FD5E0000}"/>
    <cellStyle name="Normal 41 2 8 3 4 2" xfId="42613" xr:uid="{00000000-0005-0000-0000-0000FE5E0000}"/>
    <cellStyle name="Normal 41 2 8 3 5" xfId="36605" xr:uid="{00000000-0005-0000-0000-0000FF5E0000}"/>
    <cellStyle name="Normal 41 2 8 4" xfId="16003" xr:uid="{00000000-0005-0000-0000-0000005F0000}"/>
    <cellStyle name="Normal 41 2 8 4 2" xfId="27972" xr:uid="{00000000-0005-0000-0000-0000015F0000}"/>
    <cellStyle name="Normal 41 2 8 4 2 2" xfId="49578" xr:uid="{00000000-0005-0000-0000-0000025F0000}"/>
    <cellStyle name="Normal 41 2 8 4 3" xfId="22005" xr:uid="{00000000-0005-0000-0000-0000035F0000}"/>
    <cellStyle name="Normal 41 2 8 4 3 2" xfId="43642" xr:uid="{00000000-0005-0000-0000-0000045F0000}"/>
    <cellStyle name="Normal 41 2 8 4 4" xfId="37657" xr:uid="{00000000-0005-0000-0000-0000055F0000}"/>
    <cellStyle name="Normal 41 2 8 5" xfId="24990" xr:uid="{00000000-0005-0000-0000-0000065F0000}"/>
    <cellStyle name="Normal 41 2 8 5 2" xfId="46607" xr:uid="{00000000-0005-0000-0000-0000075F0000}"/>
    <cellStyle name="Normal 41 2 8 6" xfId="19023" xr:uid="{00000000-0005-0000-0000-0000085F0000}"/>
    <cellStyle name="Normal 41 2 8 6 2" xfId="40665" xr:uid="{00000000-0005-0000-0000-0000095F0000}"/>
    <cellStyle name="Normal 41 2 8 7" xfId="34651"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8" xr:uid="{00000000-0005-0000-0000-00000E5F0000}"/>
    <cellStyle name="Normal 41 2 9 2 2 2 2" xfId="50874" xr:uid="{00000000-0005-0000-0000-00000F5F0000}"/>
    <cellStyle name="Normal 41 2 9 2 2 3" xfId="23301" xr:uid="{00000000-0005-0000-0000-0000105F0000}"/>
    <cellStyle name="Normal 41 2 9 2 2 3 2" xfId="44938" xr:uid="{00000000-0005-0000-0000-0000115F0000}"/>
    <cellStyle name="Normal 41 2 9 2 2 4" xfId="38954" xr:uid="{00000000-0005-0000-0000-0000125F0000}"/>
    <cellStyle name="Normal 41 2 9 2 3" xfId="26286" xr:uid="{00000000-0005-0000-0000-0000135F0000}"/>
    <cellStyle name="Normal 41 2 9 2 3 2" xfId="47900" xr:uid="{00000000-0005-0000-0000-0000145F0000}"/>
    <cellStyle name="Normal 41 2 9 2 4" xfId="20319" xr:uid="{00000000-0005-0000-0000-0000155F0000}"/>
    <cellStyle name="Normal 41 2 9 2 4 2" xfId="41961" xr:uid="{00000000-0005-0000-0000-0000165F0000}"/>
    <cellStyle name="Normal 41 2 9 2 5" xfId="35951" xr:uid="{00000000-0005-0000-0000-0000175F0000}"/>
    <cellStyle name="Normal 41 2 9 3" xfId="15189" xr:uid="{00000000-0005-0000-0000-0000185F0000}"/>
    <cellStyle name="Normal 41 2 9 3 2" xfId="18274" xr:uid="{00000000-0005-0000-0000-0000195F0000}"/>
    <cellStyle name="Normal 41 2 9 3 2 2" xfId="30240" xr:uid="{00000000-0005-0000-0000-00001A5F0000}"/>
    <cellStyle name="Normal 41 2 9 3 2 2 2" xfId="51846" xr:uid="{00000000-0005-0000-0000-00001B5F0000}"/>
    <cellStyle name="Normal 41 2 9 3 2 3" xfId="24273" xr:uid="{00000000-0005-0000-0000-00001C5F0000}"/>
    <cellStyle name="Normal 41 2 9 3 2 3 2" xfId="45910" xr:uid="{00000000-0005-0000-0000-00001D5F0000}"/>
    <cellStyle name="Normal 41 2 9 3 2 4" xfId="39928" xr:uid="{00000000-0005-0000-0000-00001E5F0000}"/>
    <cellStyle name="Normal 41 2 9 3 3" xfId="27258" xr:uid="{00000000-0005-0000-0000-00001F5F0000}"/>
    <cellStyle name="Normal 41 2 9 3 3 2" xfId="48872" xr:uid="{00000000-0005-0000-0000-0000205F0000}"/>
    <cellStyle name="Normal 41 2 9 3 4" xfId="21291" xr:uid="{00000000-0005-0000-0000-0000215F0000}"/>
    <cellStyle name="Normal 41 2 9 3 4 2" xfId="42933" xr:uid="{00000000-0005-0000-0000-0000225F0000}"/>
    <cellStyle name="Normal 41 2 9 3 5" xfId="36925" xr:uid="{00000000-0005-0000-0000-0000235F0000}"/>
    <cellStyle name="Normal 41 2 9 4" xfId="16323" xr:uid="{00000000-0005-0000-0000-0000245F0000}"/>
    <cellStyle name="Normal 41 2 9 4 2" xfId="28292" xr:uid="{00000000-0005-0000-0000-0000255F0000}"/>
    <cellStyle name="Normal 41 2 9 4 2 2" xfId="49898" xr:uid="{00000000-0005-0000-0000-0000265F0000}"/>
    <cellStyle name="Normal 41 2 9 4 3" xfId="22325" xr:uid="{00000000-0005-0000-0000-0000275F0000}"/>
    <cellStyle name="Normal 41 2 9 4 3 2" xfId="43962" xr:uid="{00000000-0005-0000-0000-0000285F0000}"/>
    <cellStyle name="Normal 41 2 9 4 4" xfId="37977" xr:uid="{00000000-0005-0000-0000-0000295F0000}"/>
    <cellStyle name="Normal 41 2 9 5" xfId="25310" xr:uid="{00000000-0005-0000-0000-00002A5F0000}"/>
    <cellStyle name="Normal 41 2 9 5 2" xfId="46927" xr:uid="{00000000-0005-0000-0000-00002B5F0000}"/>
    <cellStyle name="Normal 41 2 9 6" xfId="19343" xr:uid="{00000000-0005-0000-0000-00002C5F0000}"/>
    <cellStyle name="Normal 41 2 9 6 2" xfId="40985" xr:uid="{00000000-0005-0000-0000-00002D5F0000}"/>
    <cellStyle name="Normal 41 2 9 7" xfId="34971"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29" xr:uid="{00000000-0005-0000-0000-0000325F0000}"/>
    <cellStyle name="Normal 41 20 10 2 2 2" xfId="50235" xr:uid="{00000000-0005-0000-0000-0000335F0000}"/>
    <cellStyle name="Normal 41 20 10 2 3" xfId="22662" xr:uid="{00000000-0005-0000-0000-0000345F0000}"/>
    <cellStyle name="Normal 41 20 10 2 3 2" xfId="44299" xr:uid="{00000000-0005-0000-0000-0000355F0000}"/>
    <cellStyle name="Normal 41 20 10 2 4" xfId="38314" xr:uid="{00000000-0005-0000-0000-0000365F0000}"/>
    <cellStyle name="Normal 41 20 10 3" xfId="25647" xr:uid="{00000000-0005-0000-0000-0000375F0000}"/>
    <cellStyle name="Normal 41 20 10 3 2" xfId="47261" xr:uid="{00000000-0005-0000-0000-0000385F0000}"/>
    <cellStyle name="Normal 41 20 10 4" xfId="19680" xr:uid="{00000000-0005-0000-0000-0000395F0000}"/>
    <cellStyle name="Normal 41 20 10 4 2" xfId="41322" xr:uid="{00000000-0005-0000-0000-00003A5F0000}"/>
    <cellStyle name="Normal 41 20 10 5" xfId="35310" xr:uid="{00000000-0005-0000-0000-00003B5F0000}"/>
    <cellStyle name="Normal 41 20 11" xfId="14549" xr:uid="{00000000-0005-0000-0000-00003C5F0000}"/>
    <cellStyle name="Normal 41 20 11 2" xfId="17634" xr:uid="{00000000-0005-0000-0000-00003D5F0000}"/>
    <cellStyle name="Normal 41 20 11 2 2" xfId="29601" xr:uid="{00000000-0005-0000-0000-00003E5F0000}"/>
    <cellStyle name="Normal 41 20 11 2 2 2" xfId="51207" xr:uid="{00000000-0005-0000-0000-00003F5F0000}"/>
    <cellStyle name="Normal 41 20 11 2 3" xfId="23634" xr:uid="{00000000-0005-0000-0000-0000405F0000}"/>
    <cellStyle name="Normal 41 20 11 2 3 2" xfId="45271" xr:uid="{00000000-0005-0000-0000-0000415F0000}"/>
    <cellStyle name="Normal 41 20 11 2 4" xfId="39288" xr:uid="{00000000-0005-0000-0000-0000425F0000}"/>
    <cellStyle name="Normal 41 20 11 3" xfId="26619" xr:uid="{00000000-0005-0000-0000-0000435F0000}"/>
    <cellStyle name="Normal 41 20 11 3 2" xfId="48233" xr:uid="{00000000-0005-0000-0000-0000445F0000}"/>
    <cellStyle name="Normal 41 20 11 4" xfId="20652" xr:uid="{00000000-0005-0000-0000-0000455F0000}"/>
    <cellStyle name="Normal 41 20 11 4 2" xfId="42294" xr:uid="{00000000-0005-0000-0000-0000465F0000}"/>
    <cellStyle name="Normal 41 20 11 5" xfId="36285" xr:uid="{00000000-0005-0000-0000-0000475F0000}"/>
    <cellStyle name="Normal 41 20 12" xfId="15662" xr:uid="{00000000-0005-0000-0000-0000485F0000}"/>
    <cellStyle name="Normal 41 20 12 2" xfId="27633" xr:uid="{00000000-0005-0000-0000-0000495F0000}"/>
    <cellStyle name="Normal 41 20 12 2 2" xfId="49239" xr:uid="{00000000-0005-0000-0000-00004A5F0000}"/>
    <cellStyle name="Normal 41 20 12 3" xfId="21666" xr:uid="{00000000-0005-0000-0000-00004B5F0000}"/>
    <cellStyle name="Normal 41 20 12 3 2" xfId="43303" xr:uid="{00000000-0005-0000-0000-00004C5F0000}"/>
    <cellStyle name="Normal 41 20 12 4" xfId="37316" xr:uid="{00000000-0005-0000-0000-00004D5F0000}"/>
    <cellStyle name="Normal 41 20 13" xfId="24648" xr:uid="{00000000-0005-0000-0000-00004E5F0000}"/>
    <cellStyle name="Normal 41 20 13 2" xfId="46268" xr:uid="{00000000-0005-0000-0000-00004F5F0000}"/>
    <cellStyle name="Normal 41 20 14" xfId="18681" xr:uid="{00000000-0005-0000-0000-0000505F0000}"/>
    <cellStyle name="Normal 41 20 14 2" xfId="40323" xr:uid="{00000000-0005-0000-0000-0000515F0000}"/>
    <cellStyle name="Normal 41 20 15" xfId="31246"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8" xr:uid="{00000000-0005-0000-0000-0000575F0000}"/>
    <cellStyle name="Normal 41 20 2 2 2 2 2 2" xfId="50644" xr:uid="{00000000-0005-0000-0000-0000585F0000}"/>
    <cellStyle name="Normal 41 20 2 2 2 2 3" xfId="23071" xr:uid="{00000000-0005-0000-0000-0000595F0000}"/>
    <cellStyle name="Normal 41 20 2 2 2 2 3 2" xfId="44708" xr:uid="{00000000-0005-0000-0000-00005A5F0000}"/>
    <cellStyle name="Normal 41 20 2 2 2 2 4" xfId="38724" xr:uid="{00000000-0005-0000-0000-00005B5F0000}"/>
    <cellStyle name="Normal 41 20 2 2 2 3" xfId="26056" xr:uid="{00000000-0005-0000-0000-00005C5F0000}"/>
    <cellStyle name="Normal 41 20 2 2 2 3 2" xfId="47670" xr:uid="{00000000-0005-0000-0000-00005D5F0000}"/>
    <cellStyle name="Normal 41 20 2 2 2 4" xfId="20089" xr:uid="{00000000-0005-0000-0000-00005E5F0000}"/>
    <cellStyle name="Normal 41 20 2 2 2 4 2" xfId="41731" xr:uid="{00000000-0005-0000-0000-00005F5F0000}"/>
    <cellStyle name="Normal 41 20 2 2 2 5" xfId="35721" xr:uid="{00000000-0005-0000-0000-0000605F0000}"/>
    <cellStyle name="Normal 41 20 2 2 3" xfId="14959" xr:uid="{00000000-0005-0000-0000-0000615F0000}"/>
    <cellStyle name="Normal 41 20 2 2 3 2" xfId="18044" xr:uid="{00000000-0005-0000-0000-0000625F0000}"/>
    <cellStyle name="Normal 41 20 2 2 3 2 2" xfId="30010" xr:uid="{00000000-0005-0000-0000-0000635F0000}"/>
    <cellStyle name="Normal 41 20 2 2 3 2 2 2" xfId="51616" xr:uid="{00000000-0005-0000-0000-0000645F0000}"/>
    <cellStyle name="Normal 41 20 2 2 3 2 3" xfId="24043" xr:uid="{00000000-0005-0000-0000-0000655F0000}"/>
    <cellStyle name="Normal 41 20 2 2 3 2 3 2" xfId="45680" xr:uid="{00000000-0005-0000-0000-0000665F0000}"/>
    <cellStyle name="Normal 41 20 2 2 3 2 4" xfId="39698" xr:uid="{00000000-0005-0000-0000-0000675F0000}"/>
    <cellStyle name="Normal 41 20 2 2 3 3" xfId="27028" xr:uid="{00000000-0005-0000-0000-0000685F0000}"/>
    <cellStyle name="Normal 41 20 2 2 3 3 2" xfId="48642" xr:uid="{00000000-0005-0000-0000-0000695F0000}"/>
    <cellStyle name="Normal 41 20 2 2 3 4" xfId="21061" xr:uid="{00000000-0005-0000-0000-00006A5F0000}"/>
    <cellStyle name="Normal 41 20 2 2 3 4 2" xfId="42703" xr:uid="{00000000-0005-0000-0000-00006B5F0000}"/>
    <cellStyle name="Normal 41 20 2 2 3 5" xfId="36695" xr:uid="{00000000-0005-0000-0000-00006C5F0000}"/>
    <cellStyle name="Normal 41 20 2 2 4" xfId="16093" xr:uid="{00000000-0005-0000-0000-00006D5F0000}"/>
    <cellStyle name="Normal 41 20 2 2 4 2" xfId="28062" xr:uid="{00000000-0005-0000-0000-00006E5F0000}"/>
    <cellStyle name="Normal 41 20 2 2 4 2 2" xfId="49668" xr:uid="{00000000-0005-0000-0000-00006F5F0000}"/>
    <cellStyle name="Normal 41 20 2 2 4 3" xfId="22095" xr:uid="{00000000-0005-0000-0000-0000705F0000}"/>
    <cellStyle name="Normal 41 20 2 2 4 3 2" xfId="43732" xr:uid="{00000000-0005-0000-0000-0000715F0000}"/>
    <cellStyle name="Normal 41 20 2 2 4 4" xfId="37747" xr:uid="{00000000-0005-0000-0000-0000725F0000}"/>
    <cellStyle name="Normal 41 20 2 2 5" xfId="25080" xr:uid="{00000000-0005-0000-0000-0000735F0000}"/>
    <cellStyle name="Normal 41 20 2 2 5 2" xfId="46697" xr:uid="{00000000-0005-0000-0000-0000745F0000}"/>
    <cellStyle name="Normal 41 20 2 2 6" xfId="19113" xr:uid="{00000000-0005-0000-0000-0000755F0000}"/>
    <cellStyle name="Normal 41 20 2 2 6 2" xfId="40755" xr:uid="{00000000-0005-0000-0000-0000765F0000}"/>
    <cellStyle name="Normal 41 20 2 2 7" xfId="34741"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8" xr:uid="{00000000-0005-0000-0000-00007B5F0000}"/>
    <cellStyle name="Normal 41 20 2 3 2 2 2 2" xfId="50964" xr:uid="{00000000-0005-0000-0000-00007C5F0000}"/>
    <cellStyle name="Normal 41 20 2 3 2 2 3" xfId="23391" xr:uid="{00000000-0005-0000-0000-00007D5F0000}"/>
    <cellStyle name="Normal 41 20 2 3 2 2 3 2" xfId="45028" xr:uid="{00000000-0005-0000-0000-00007E5F0000}"/>
    <cellStyle name="Normal 41 20 2 3 2 2 4" xfId="39044" xr:uid="{00000000-0005-0000-0000-00007F5F0000}"/>
    <cellStyle name="Normal 41 20 2 3 2 3" xfId="26376" xr:uid="{00000000-0005-0000-0000-0000805F0000}"/>
    <cellStyle name="Normal 41 20 2 3 2 3 2" xfId="47990" xr:uid="{00000000-0005-0000-0000-0000815F0000}"/>
    <cellStyle name="Normal 41 20 2 3 2 4" xfId="20409" xr:uid="{00000000-0005-0000-0000-0000825F0000}"/>
    <cellStyle name="Normal 41 20 2 3 2 4 2" xfId="42051" xr:uid="{00000000-0005-0000-0000-0000835F0000}"/>
    <cellStyle name="Normal 41 20 2 3 2 5" xfId="36041" xr:uid="{00000000-0005-0000-0000-0000845F0000}"/>
    <cellStyle name="Normal 41 20 2 3 3" xfId="15279" xr:uid="{00000000-0005-0000-0000-0000855F0000}"/>
    <cellStyle name="Normal 41 20 2 3 3 2" xfId="18364" xr:uid="{00000000-0005-0000-0000-0000865F0000}"/>
    <cellStyle name="Normal 41 20 2 3 3 2 2" xfId="30330" xr:uid="{00000000-0005-0000-0000-0000875F0000}"/>
    <cellStyle name="Normal 41 20 2 3 3 2 2 2" xfId="51936" xr:uid="{00000000-0005-0000-0000-0000885F0000}"/>
    <cellStyle name="Normal 41 20 2 3 3 2 3" xfId="24363" xr:uid="{00000000-0005-0000-0000-0000895F0000}"/>
    <cellStyle name="Normal 41 20 2 3 3 2 3 2" xfId="46000" xr:uid="{00000000-0005-0000-0000-00008A5F0000}"/>
    <cellStyle name="Normal 41 20 2 3 3 2 4" xfId="40018" xr:uid="{00000000-0005-0000-0000-00008B5F0000}"/>
    <cellStyle name="Normal 41 20 2 3 3 3" xfId="27348" xr:uid="{00000000-0005-0000-0000-00008C5F0000}"/>
    <cellStyle name="Normal 41 20 2 3 3 3 2" xfId="48962" xr:uid="{00000000-0005-0000-0000-00008D5F0000}"/>
    <cellStyle name="Normal 41 20 2 3 3 4" xfId="21381" xr:uid="{00000000-0005-0000-0000-00008E5F0000}"/>
    <cellStyle name="Normal 41 20 2 3 3 4 2" xfId="43023" xr:uid="{00000000-0005-0000-0000-00008F5F0000}"/>
    <cellStyle name="Normal 41 20 2 3 3 5" xfId="37015" xr:uid="{00000000-0005-0000-0000-0000905F0000}"/>
    <cellStyle name="Normal 41 20 2 3 4" xfId="16413" xr:uid="{00000000-0005-0000-0000-0000915F0000}"/>
    <cellStyle name="Normal 41 20 2 3 4 2" xfId="28382" xr:uid="{00000000-0005-0000-0000-0000925F0000}"/>
    <cellStyle name="Normal 41 20 2 3 4 2 2" xfId="49988" xr:uid="{00000000-0005-0000-0000-0000935F0000}"/>
    <cellStyle name="Normal 41 20 2 3 4 3" xfId="22415" xr:uid="{00000000-0005-0000-0000-0000945F0000}"/>
    <cellStyle name="Normal 41 20 2 3 4 3 2" xfId="44052" xr:uid="{00000000-0005-0000-0000-0000955F0000}"/>
    <cellStyle name="Normal 41 20 2 3 4 4" xfId="38067" xr:uid="{00000000-0005-0000-0000-0000965F0000}"/>
    <cellStyle name="Normal 41 20 2 3 5" xfId="25400" xr:uid="{00000000-0005-0000-0000-0000975F0000}"/>
    <cellStyle name="Normal 41 20 2 3 5 2" xfId="47017" xr:uid="{00000000-0005-0000-0000-0000985F0000}"/>
    <cellStyle name="Normal 41 20 2 3 6" xfId="19433" xr:uid="{00000000-0005-0000-0000-0000995F0000}"/>
    <cellStyle name="Normal 41 20 2 3 6 2" xfId="41075" xr:uid="{00000000-0005-0000-0000-00009A5F0000}"/>
    <cellStyle name="Normal 41 20 2 3 7" xfId="35061" xr:uid="{00000000-0005-0000-0000-00009B5F0000}"/>
    <cellStyle name="Normal 41 20 2 4" xfId="13664" xr:uid="{00000000-0005-0000-0000-00009C5F0000}"/>
    <cellStyle name="Normal 41 20 2 4 2" xfId="16750" xr:uid="{00000000-0005-0000-0000-00009D5F0000}"/>
    <cellStyle name="Normal 41 20 2 4 2 2" xfId="28718" xr:uid="{00000000-0005-0000-0000-00009E5F0000}"/>
    <cellStyle name="Normal 41 20 2 4 2 2 2" xfId="50324" xr:uid="{00000000-0005-0000-0000-00009F5F0000}"/>
    <cellStyle name="Normal 41 20 2 4 2 3" xfId="22751" xr:uid="{00000000-0005-0000-0000-0000A05F0000}"/>
    <cellStyle name="Normal 41 20 2 4 2 3 2" xfId="44388" xr:uid="{00000000-0005-0000-0000-0000A15F0000}"/>
    <cellStyle name="Normal 41 20 2 4 2 4" xfId="38404" xr:uid="{00000000-0005-0000-0000-0000A25F0000}"/>
    <cellStyle name="Normal 41 20 2 4 3" xfId="25736" xr:uid="{00000000-0005-0000-0000-0000A35F0000}"/>
    <cellStyle name="Normal 41 20 2 4 3 2" xfId="47350" xr:uid="{00000000-0005-0000-0000-0000A45F0000}"/>
    <cellStyle name="Normal 41 20 2 4 4" xfId="19769" xr:uid="{00000000-0005-0000-0000-0000A55F0000}"/>
    <cellStyle name="Normal 41 20 2 4 4 2" xfId="41411" xr:uid="{00000000-0005-0000-0000-0000A65F0000}"/>
    <cellStyle name="Normal 41 20 2 4 5" xfId="35400" xr:uid="{00000000-0005-0000-0000-0000A75F0000}"/>
    <cellStyle name="Normal 41 20 2 5" xfId="14638" xr:uid="{00000000-0005-0000-0000-0000A85F0000}"/>
    <cellStyle name="Normal 41 20 2 5 2" xfId="17723" xr:uid="{00000000-0005-0000-0000-0000A95F0000}"/>
    <cellStyle name="Normal 41 20 2 5 2 2" xfId="29690" xr:uid="{00000000-0005-0000-0000-0000AA5F0000}"/>
    <cellStyle name="Normal 41 20 2 5 2 2 2" xfId="51296" xr:uid="{00000000-0005-0000-0000-0000AB5F0000}"/>
    <cellStyle name="Normal 41 20 2 5 2 3" xfId="23723" xr:uid="{00000000-0005-0000-0000-0000AC5F0000}"/>
    <cellStyle name="Normal 41 20 2 5 2 3 2" xfId="45360" xr:uid="{00000000-0005-0000-0000-0000AD5F0000}"/>
    <cellStyle name="Normal 41 20 2 5 2 4" xfId="39377" xr:uid="{00000000-0005-0000-0000-0000AE5F0000}"/>
    <cellStyle name="Normal 41 20 2 5 3" xfId="26708" xr:uid="{00000000-0005-0000-0000-0000AF5F0000}"/>
    <cellStyle name="Normal 41 20 2 5 3 2" xfId="48322" xr:uid="{00000000-0005-0000-0000-0000B05F0000}"/>
    <cellStyle name="Normal 41 20 2 5 4" xfId="20741" xr:uid="{00000000-0005-0000-0000-0000B15F0000}"/>
    <cellStyle name="Normal 41 20 2 5 4 2" xfId="42383" xr:uid="{00000000-0005-0000-0000-0000B25F0000}"/>
    <cellStyle name="Normal 41 20 2 5 5" xfId="36374" xr:uid="{00000000-0005-0000-0000-0000B35F0000}"/>
    <cellStyle name="Normal 41 20 2 6" xfId="15751" xr:uid="{00000000-0005-0000-0000-0000B45F0000}"/>
    <cellStyle name="Normal 41 20 2 6 2" xfId="27722" xr:uid="{00000000-0005-0000-0000-0000B55F0000}"/>
    <cellStyle name="Normal 41 20 2 6 2 2" xfId="49328" xr:uid="{00000000-0005-0000-0000-0000B65F0000}"/>
    <cellStyle name="Normal 41 20 2 6 3" xfId="21755" xr:uid="{00000000-0005-0000-0000-0000B75F0000}"/>
    <cellStyle name="Normal 41 20 2 6 3 2" xfId="43392" xr:uid="{00000000-0005-0000-0000-0000B85F0000}"/>
    <cellStyle name="Normal 41 20 2 6 4" xfId="37405" xr:uid="{00000000-0005-0000-0000-0000B95F0000}"/>
    <cellStyle name="Normal 41 20 2 7" xfId="24737" xr:uid="{00000000-0005-0000-0000-0000BA5F0000}"/>
    <cellStyle name="Normal 41 20 2 7 2" xfId="46357" xr:uid="{00000000-0005-0000-0000-0000BB5F0000}"/>
    <cellStyle name="Normal 41 20 2 8" xfId="18770" xr:uid="{00000000-0005-0000-0000-0000BC5F0000}"/>
    <cellStyle name="Normal 41 20 2 8 2" xfId="40412" xr:uid="{00000000-0005-0000-0000-0000BD5F0000}"/>
    <cellStyle name="Normal 41 20 2 9" xfId="31583"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4" xr:uid="{00000000-0005-0000-0000-0000C35F0000}"/>
    <cellStyle name="Normal 41 20 3 2 2 2 2 2" xfId="50600" xr:uid="{00000000-0005-0000-0000-0000C45F0000}"/>
    <cellStyle name="Normal 41 20 3 2 2 2 3" xfId="23027" xr:uid="{00000000-0005-0000-0000-0000C55F0000}"/>
    <cellStyle name="Normal 41 20 3 2 2 2 3 2" xfId="44664" xr:uid="{00000000-0005-0000-0000-0000C65F0000}"/>
    <cellStyle name="Normal 41 20 3 2 2 2 4" xfId="38680" xr:uid="{00000000-0005-0000-0000-0000C75F0000}"/>
    <cellStyle name="Normal 41 20 3 2 2 3" xfId="26012" xr:uid="{00000000-0005-0000-0000-0000C85F0000}"/>
    <cellStyle name="Normal 41 20 3 2 2 3 2" xfId="47626" xr:uid="{00000000-0005-0000-0000-0000C95F0000}"/>
    <cellStyle name="Normal 41 20 3 2 2 4" xfId="20045" xr:uid="{00000000-0005-0000-0000-0000CA5F0000}"/>
    <cellStyle name="Normal 41 20 3 2 2 4 2" xfId="41687" xr:uid="{00000000-0005-0000-0000-0000CB5F0000}"/>
    <cellStyle name="Normal 41 20 3 2 2 5" xfId="35677" xr:uid="{00000000-0005-0000-0000-0000CC5F0000}"/>
    <cellStyle name="Normal 41 20 3 2 3" xfId="14915" xr:uid="{00000000-0005-0000-0000-0000CD5F0000}"/>
    <cellStyle name="Normal 41 20 3 2 3 2" xfId="18000" xr:uid="{00000000-0005-0000-0000-0000CE5F0000}"/>
    <cellStyle name="Normal 41 20 3 2 3 2 2" xfId="29966" xr:uid="{00000000-0005-0000-0000-0000CF5F0000}"/>
    <cellStyle name="Normal 41 20 3 2 3 2 2 2" xfId="51572" xr:uid="{00000000-0005-0000-0000-0000D05F0000}"/>
    <cellStyle name="Normal 41 20 3 2 3 2 3" xfId="23999" xr:uid="{00000000-0005-0000-0000-0000D15F0000}"/>
    <cellStyle name="Normal 41 20 3 2 3 2 3 2" xfId="45636" xr:uid="{00000000-0005-0000-0000-0000D25F0000}"/>
    <cellStyle name="Normal 41 20 3 2 3 2 4" xfId="39654" xr:uid="{00000000-0005-0000-0000-0000D35F0000}"/>
    <cellStyle name="Normal 41 20 3 2 3 3" xfId="26984" xr:uid="{00000000-0005-0000-0000-0000D45F0000}"/>
    <cellStyle name="Normal 41 20 3 2 3 3 2" xfId="48598" xr:uid="{00000000-0005-0000-0000-0000D55F0000}"/>
    <cellStyle name="Normal 41 20 3 2 3 4" xfId="21017" xr:uid="{00000000-0005-0000-0000-0000D65F0000}"/>
    <cellStyle name="Normal 41 20 3 2 3 4 2" xfId="42659" xr:uid="{00000000-0005-0000-0000-0000D75F0000}"/>
    <cellStyle name="Normal 41 20 3 2 3 5" xfId="36651" xr:uid="{00000000-0005-0000-0000-0000D85F0000}"/>
    <cellStyle name="Normal 41 20 3 2 4" xfId="16049" xr:uid="{00000000-0005-0000-0000-0000D95F0000}"/>
    <cellStyle name="Normal 41 20 3 2 4 2" xfId="28018" xr:uid="{00000000-0005-0000-0000-0000DA5F0000}"/>
    <cellStyle name="Normal 41 20 3 2 4 2 2" xfId="49624" xr:uid="{00000000-0005-0000-0000-0000DB5F0000}"/>
    <cellStyle name="Normal 41 20 3 2 4 3" xfId="22051" xr:uid="{00000000-0005-0000-0000-0000DC5F0000}"/>
    <cellStyle name="Normal 41 20 3 2 4 3 2" xfId="43688" xr:uid="{00000000-0005-0000-0000-0000DD5F0000}"/>
    <cellStyle name="Normal 41 20 3 2 4 4" xfId="37703" xr:uid="{00000000-0005-0000-0000-0000DE5F0000}"/>
    <cellStyle name="Normal 41 20 3 2 5" xfId="25036" xr:uid="{00000000-0005-0000-0000-0000DF5F0000}"/>
    <cellStyle name="Normal 41 20 3 2 5 2" xfId="46653" xr:uid="{00000000-0005-0000-0000-0000E05F0000}"/>
    <cellStyle name="Normal 41 20 3 2 6" xfId="19069" xr:uid="{00000000-0005-0000-0000-0000E15F0000}"/>
    <cellStyle name="Normal 41 20 3 2 6 2" xfId="40711" xr:uid="{00000000-0005-0000-0000-0000E25F0000}"/>
    <cellStyle name="Normal 41 20 3 2 7" xfId="34697"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4" xr:uid="{00000000-0005-0000-0000-0000E75F0000}"/>
    <cellStyle name="Normal 41 20 3 3 2 2 2 2" xfId="50920" xr:uid="{00000000-0005-0000-0000-0000E85F0000}"/>
    <cellStyle name="Normal 41 20 3 3 2 2 3" xfId="23347" xr:uid="{00000000-0005-0000-0000-0000E95F0000}"/>
    <cellStyle name="Normal 41 20 3 3 2 2 3 2" xfId="44984" xr:uid="{00000000-0005-0000-0000-0000EA5F0000}"/>
    <cellStyle name="Normal 41 20 3 3 2 2 4" xfId="39000" xr:uid="{00000000-0005-0000-0000-0000EB5F0000}"/>
    <cellStyle name="Normal 41 20 3 3 2 3" xfId="26332" xr:uid="{00000000-0005-0000-0000-0000EC5F0000}"/>
    <cellStyle name="Normal 41 20 3 3 2 3 2" xfId="47946" xr:uid="{00000000-0005-0000-0000-0000ED5F0000}"/>
    <cellStyle name="Normal 41 20 3 3 2 4" xfId="20365" xr:uid="{00000000-0005-0000-0000-0000EE5F0000}"/>
    <cellStyle name="Normal 41 20 3 3 2 4 2" xfId="42007" xr:uid="{00000000-0005-0000-0000-0000EF5F0000}"/>
    <cellStyle name="Normal 41 20 3 3 2 5" xfId="35997" xr:uid="{00000000-0005-0000-0000-0000F05F0000}"/>
    <cellStyle name="Normal 41 20 3 3 3" xfId="15235" xr:uid="{00000000-0005-0000-0000-0000F15F0000}"/>
    <cellStyle name="Normal 41 20 3 3 3 2" xfId="18320" xr:uid="{00000000-0005-0000-0000-0000F25F0000}"/>
    <cellStyle name="Normal 41 20 3 3 3 2 2" xfId="30286" xr:uid="{00000000-0005-0000-0000-0000F35F0000}"/>
    <cellStyle name="Normal 41 20 3 3 3 2 2 2" xfId="51892" xr:uid="{00000000-0005-0000-0000-0000F45F0000}"/>
    <cellStyle name="Normal 41 20 3 3 3 2 3" xfId="24319" xr:uid="{00000000-0005-0000-0000-0000F55F0000}"/>
    <cellStyle name="Normal 41 20 3 3 3 2 3 2" xfId="45956" xr:uid="{00000000-0005-0000-0000-0000F65F0000}"/>
    <cellStyle name="Normal 41 20 3 3 3 2 4" xfId="39974" xr:uid="{00000000-0005-0000-0000-0000F75F0000}"/>
    <cellStyle name="Normal 41 20 3 3 3 3" xfId="27304" xr:uid="{00000000-0005-0000-0000-0000F85F0000}"/>
    <cellStyle name="Normal 41 20 3 3 3 3 2" xfId="48918" xr:uid="{00000000-0005-0000-0000-0000F95F0000}"/>
    <cellStyle name="Normal 41 20 3 3 3 4" xfId="21337" xr:uid="{00000000-0005-0000-0000-0000FA5F0000}"/>
    <cellStyle name="Normal 41 20 3 3 3 4 2" xfId="42979" xr:uid="{00000000-0005-0000-0000-0000FB5F0000}"/>
    <cellStyle name="Normal 41 20 3 3 3 5" xfId="36971" xr:uid="{00000000-0005-0000-0000-0000FC5F0000}"/>
    <cellStyle name="Normal 41 20 3 3 4" xfId="16369" xr:uid="{00000000-0005-0000-0000-0000FD5F0000}"/>
    <cellStyle name="Normal 41 20 3 3 4 2" xfId="28338" xr:uid="{00000000-0005-0000-0000-0000FE5F0000}"/>
    <cellStyle name="Normal 41 20 3 3 4 2 2" xfId="49944" xr:uid="{00000000-0005-0000-0000-0000FF5F0000}"/>
    <cellStyle name="Normal 41 20 3 3 4 3" xfId="22371" xr:uid="{00000000-0005-0000-0000-000000600000}"/>
    <cellStyle name="Normal 41 20 3 3 4 3 2" xfId="44008" xr:uid="{00000000-0005-0000-0000-000001600000}"/>
    <cellStyle name="Normal 41 20 3 3 4 4" xfId="38023" xr:uid="{00000000-0005-0000-0000-000002600000}"/>
    <cellStyle name="Normal 41 20 3 3 5" xfId="25356" xr:uid="{00000000-0005-0000-0000-000003600000}"/>
    <cellStyle name="Normal 41 20 3 3 5 2" xfId="46973" xr:uid="{00000000-0005-0000-0000-000004600000}"/>
    <cellStyle name="Normal 41 20 3 3 6" xfId="19389" xr:uid="{00000000-0005-0000-0000-000005600000}"/>
    <cellStyle name="Normal 41 20 3 3 6 2" xfId="41031" xr:uid="{00000000-0005-0000-0000-000006600000}"/>
    <cellStyle name="Normal 41 20 3 3 7" xfId="35017" xr:uid="{00000000-0005-0000-0000-000007600000}"/>
    <cellStyle name="Normal 41 20 3 4" xfId="13620" xr:uid="{00000000-0005-0000-0000-000008600000}"/>
    <cellStyle name="Normal 41 20 3 4 2" xfId="16706" xr:uid="{00000000-0005-0000-0000-000009600000}"/>
    <cellStyle name="Normal 41 20 3 4 2 2" xfId="28674" xr:uid="{00000000-0005-0000-0000-00000A600000}"/>
    <cellStyle name="Normal 41 20 3 4 2 2 2" xfId="50280" xr:uid="{00000000-0005-0000-0000-00000B600000}"/>
    <cellStyle name="Normal 41 20 3 4 2 3" xfId="22707" xr:uid="{00000000-0005-0000-0000-00000C600000}"/>
    <cellStyle name="Normal 41 20 3 4 2 3 2" xfId="44344" xr:uid="{00000000-0005-0000-0000-00000D600000}"/>
    <cellStyle name="Normal 41 20 3 4 2 4" xfId="38360" xr:uid="{00000000-0005-0000-0000-00000E600000}"/>
    <cellStyle name="Normal 41 20 3 4 3" xfId="25692" xr:uid="{00000000-0005-0000-0000-00000F600000}"/>
    <cellStyle name="Normal 41 20 3 4 3 2" xfId="47306" xr:uid="{00000000-0005-0000-0000-000010600000}"/>
    <cellStyle name="Normal 41 20 3 4 4" xfId="19725" xr:uid="{00000000-0005-0000-0000-000011600000}"/>
    <cellStyle name="Normal 41 20 3 4 4 2" xfId="41367" xr:uid="{00000000-0005-0000-0000-000012600000}"/>
    <cellStyle name="Normal 41 20 3 4 5" xfId="35356" xr:uid="{00000000-0005-0000-0000-000013600000}"/>
    <cellStyle name="Normal 41 20 3 5" xfId="14594" xr:uid="{00000000-0005-0000-0000-000014600000}"/>
    <cellStyle name="Normal 41 20 3 5 2" xfId="17679" xr:uid="{00000000-0005-0000-0000-000015600000}"/>
    <cellStyle name="Normal 41 20 3 5 2 2" xfId="29646" xr:uid="{00000000-0005-0000-0000-000016600000}"/>
    <cellStyle name="Normal 41 20 3 5 2 2 2" xfId="51252" xr:uid="{00000000-0005-0000-0000-000017600000}"/>
    <cellStyle name="Normal 41 20 3 5 2 3" xfId="23679" xr:uid="{00000000-0005-0000-0000-000018600000}"/>
    <cellStyle name="Normal 41 20 3 5 2 3 2" xfId="45316" xr:uid="{00000000-0005-0000-0000-000019600000}"/>
    <cellStyle name="Normal 41 20 3 5 2 4" xfId="39333" xr:uid="{00000000-0005-0000-0000-00001A600000}"/>
    <cellStyle name="Normal 41 20 3 5 3" xfId="26664" xr:uid="{00000000-0005-0000-0000-00001B600000}"/>
    <cellStyle name="Normal 41 20 3 5 3 2" xfId="48278" xr:uid="{00000000-0005-0000-0000-00001C600000}"/>
    <cellStyle name="Normal 41 20 3 5 4" xfId="20697" xr:uid="{00000000-0005-0000-0000-00001D600000}"/>
    <cellStyle name="Normal 41 20 3 5 4 2" xfId="42339" xr:uid="{00000000-0005-0000-0000-00001E600000}"/>
    <cellStyle name="Normal 41 20 3 5 5" xfId="36330" xr:uid="{00000000-0005-0000-0000-00001F600000}"/>
    <cellStyle name="Normal 41 20 3 6" xfId="15707" xr:uid="{00000000-0005-0000-0000-000020600000}"/>
    <cellStyle name="Normal 41 20 3 6 2" xfId="27678" xr:uid="{00000000-0005-0000-0000-000021600000}"/>
    <cellStyle name="Normal 41 20 3 6 2 2" xfId="49284" xr:uid="{00000000-0005-0000-0000-000022600000}"/>
    <cellStyle name="Normal 41 20 3 6 3" xfId="21711" xr:uid="{00000000-0005-0000-0000-000023600000}"/>
    <cellStyle name="Normal 41 20 3 6 3 2" xfId="43348" xr:uid="{00000000-0005-0000-0000-000024600000}"/>
    <cellStyle name="Normal 41 20 3 6 4" xfId="37361" xr:uid="{00000000-0005-0000-0000-000025600000}"/>
    <cellStyle name="Normal 41 20 3 7" xfId="24693" xr:uid="{00000000-0005-0000-0000-000026600000}"/>
    <cellStyle name="Normal 41 20 3 7 2" xfId="46313" xr:uid="{00000000-0005-0000-0000-000027600000}"/>
    <cellStyle name="Normal 41 20 3 8" xfId="18726" xr:uid="{00000000-0005-0000-0000-000028600000}"/>
    <cellStyle name="Normal 41 20 3 8 2" xfId="40368" xr:uid="{00000000-0005-0000-0000-000029600000}"/>
    <cellStyle name="Normal 41 20 3 9" xfId="31426"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0" xr:uid="{00000000-0005-0000-0000-00002F600000}"/>
    <cellStyle name="Normal 41 20 4 2 2 2 2 2" xfId="50686" xr:uid="{00000000-0005-0000-0000-000030600000}"/>
    <cellStyle name="Normal 41 20 4 2 2 2 3" xfId="23113" xr:uid="{00000000-0005-0000-0000-000031600000}"/>
    <cellStyle name="Normal 41 20 4 2 2 2 3 2" xfId="44750" xr:uid="{00000000-0005-0000-0000-000032600000}"/>
    <cellStyle name="Normal 41 20 4 2 2 2 4" xfId="38766" xr:uid="{00000000-0005-0000-0000-000033600000}"/>
    <cellStyle name="Normal 41 20 4 2 2 3" xfId="26098" xr:uid="{00000000-0005-0000-0000-000034600000}"/>
    <cellStyle name="Normal 41 20 4 2 2 3 2" xfId="47712" xr:uid="{00000000-0005-0000-0000-000035600000}"/>
    <cellStyle name="Normal 41 20 4 2 2 4" xfId="20131" xr:uid="{00000000-0005-0000-0000-000036600000}"/>
    <cellStyle name="Normal 41 20 4 2 2 4 2" xfId="41773" xr:uid="{00000000-0005-0000-0000-000037600000}"/>
    <cellStyle name="Normal 41 20 4 2 2 5" xfId="35763" xr:uid="{00000000-0005-0000-0000-000038600000}"/>
    <cellStyle name="Normal 41 20 4 2 3" xfId="15001" xr:uid="{00000000-0005-0000-0000-000039600000}"/>
    <cellStyle name="Normal 41 20 4 2 3 2" xfId="18086" xr:uid="{00000000-0005-0000-0000-00003A600000}"/>
    <cellStyle name="Normal 41 20 4 2 3 2 2" xfId="30052" xr:uid="{00000000-0005-0000-0000-00003B600000}"/>
    <cellStyle name="Normal 41 20 4 2 3 2 2 2" xfId="51658" xr:uid="{00000000-0005-0000-0000-00003C600000}"/>
    <cellStyle name="Normal 41 20 4 2 3 2 3" xfId="24085" xr:uid="{00000000-0005-0000-0000-00003D600000}"/>
    <cellStyle name="Normal 41 20 4 2 3 2 3 2" xfId="45722" xr:uid="{00000000-0005-0000-0000-00003E600000}"/>
    <cellStyle name="Normal 41 20 4 2 3 2 4" xfId="39740" xr:uid="{00000000-0005-0000-0000-00003F600000}"/>
    <cellStyle name="Normal 41 20 4 2 3 3" xfId="27070" xr:uid="{00000000-0005-0000-0000-000040600000}"/>
    <cellStyle name="Normal 41 20 4 2 3 3 2" xfId="48684" xr:uid="{00000000-0005-0000-0000-000041600000}"/>
    <cellStyle name="Normal 41 20 4 2 3 4" xfId="21103" xr:uid="{00000000-0005-0000-0000-000042600000}"/>
    <cellStyle name="Normal 41 20 4 2 3 4 2" xfId="42745" xr:uid="{00000000-0005-0000-0000-000043600000}"/>
    <cellStyle name="Normal 41 20 4 2 3 5" xfId="36737" xr:uid="{00000000-0005-0000-0000-000044600000}"/>
    <cellStyle name="Normal 41 20 4 2 4" xfId="16135" xr:uid="{00000000-0005-0000-0000-000045600000}"/>
    <cellStyle name="Normal 41 20 4 2 4 2" xfId="28104" xr:uid="{00000000-0005-0000-0000-000046600000}"/>
    <cellStyle name="Normal 41 20 4 2 4 2 2" xfId="49710" xr:uid="{00000000-0005-0000-0000-000047600000}"/>
    <cellStyle name="Normal 41 20 4 2 4 3" xfId="22137" xr:uid="{00000000-0005-0000-0000-000048600000}"/>
    <cellStyle name="Normal 41 20 4 2 4 3 2" xfId="43774" xr:uid="{00000000-0005-0000-0000-000049600000}"/>
    <cellStyle name="Normal 41 20 4 2 4 4" xfId="37789" xr:uid="{00000000-0005-0000-0000-00004A600000}"/>
    <cellStyle name="Normal 41 20 4 2 5" xfId="25122" xr:uid="{00000000-0005-0000-0000-00004B600000}"/>
    <cellStyle name="Normal 41 20 4 2 5 2" xfId="46739" xr:uid="{00000000-0005-0000-0000-00004C600000}"/>
    <cellStyle name="Normal 41 20 4 2 6" xfId="19155" xr:uid="{00000000-0005-0000-0000-00004D600000}"/>
    <cellStyle name="Normal 41 20 4 2 6 2" xfId="40797" xr:uid="{00000000-0005-0000-0000-00004E600000}"/>
    <cellStyle name="Normal 41 20 4 2 7" xfId="34783"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0" xr:uid="{00000000-0005-0000-0000-000053600000}"/>
    <cellStyle name="Normal 41 20 4 3 2 2 2 2" xfId="51006" xr:uid="{00000000-0005-0000-0000-000054600000}"/>
    <cellStyle name="Normal 41 20 4 3 2 2 3" xfId="23433" xr:uid="{00000000-0005-0000-0000-000055600000}"/>
    <cellStyle name="Normal 41 20 4 3 2 2 3 2" xfId="45070" xr:uid="{00000000-0005-0000-0000-000056600000}"/>
    <cellStyle name="Normal 41 20 4 3 2 2 4" xfId="39086" xr:uid="{00000000-0005-0000-0000-000057600000}"/>
    <cellStyle name="Normal 41 20 4 3 2 3" xfId="26418" xr:uid="{00000000-0005-0000-0000-000058600000}"/>
    <cellStyle name="Normal 41 20 4 3 2 3 2" xfId="48032" xr:uid="{00000000-0005-0000-0000-000059600000}"/>
    <cellStyle name="Normal 41 20 4 3 2 4" xfId="20451" xr:uid="{00000000-0005-0000-0000-00005A600000}"/>
    <cellStyle name="Normal 41 20 4 3 2 4 2" xfId="42093" xr:uid="{00000000-0005-0000-0000-00005B600000}"/>
    <cellStyle name="Normal 41 20 4 3 2 5" xfId="36083" xr:uid="{00000000-0005-0000-0000-00005C600000}"/>
    <cellStyle name="Normal 41 20 4 3 3" xfId="15321" xr:uid="{00000000-0005-0000-0000-00005D600000}"/>
    <cellStyle name="Normal 41 20 4 3 3 2" xfId="18406" xr:uid="{00000000-0005-0000-0000-00005E600000}"/>
    <cellStyle name="Normal 41 20 4 3 3 2 2" xfId="30372" xr:uid="{00000000-0005-0000-0000-00005F600000}"/>
    <cellStyle name="Normal 41 20 4 3 3 2 2 2" xfId="51978" xr:uid="{00000000-0005-0000-0000-000060600000}"/>
    <cellStyle name="Normal 41 20 4 3 3 2 3" xfId="24405" xr:uid="{00000000-0005-0000-0000-000061600000}"/>
    <cellStyle name="Normal 41 20 4 3 3 2 3 2" xfId="46042" xr:uid="{00000000-0005-0000-0000-000062600000}"/>
    <cellStyle name="Normal 41 20 4 3 3 2 4" xfId="40060" xr:uid="{00000000-0005-0000-0000-000063600000}"/>
    <cellStyle name="Normal 41 20 4 3 3 3" xfId="27390" xr:uid="{00000000-0005-0000-0000-000064600000}"/>
    <cellStyle name="Normal 41 20 4 3 3 3 2" xfId="49004" xr:uid="{00000000-0005-0000-0000-000065600000}"/>
    <cellStyle name="Normal 41 20 4 3 3 4" xfId="21423" xr:uid="{00000000-0005-0000-0000-000066600000}"/>
    <cellStyle name="Normal 41 20 4 3 3 4 2" xfId="43065" xr:uid="{00000000-0005-0000-0000-000067600000}"/>
    <cellStyle name="Normal 41 20 4 3 3 5" xfId="37057" xr:uid="{00000000-0005-0000-0000-000068600000}"/>
    <cellStyle name="Normal 41 20 4 3 4" xfId="16455" xr:uid="{00000000-0005-0000-0000-000069600000}"/>
    <cellStyle name="Normal 41 20 4 3 4 2" xfId="28424" xr:uid="{00000000-0005-0000-0000-00006A600000}"/>
    <cellStyle name="Normal 41 20 4 3 4 2 2" xfId="50030" xr:uid="{00000000-0005-0000-0000-00006B600000}"/>
    <cellStyle name="Normal 41 20 4 3 4 3" xfId="22457" xr:uid="{00000000-0005-0000-0000-00006C600000}"/>
    <cellStyle name="Normal 41 20 4 3 4 3 2" xfId="44094" xr:uid="{00000000-0005-0000-0000-00006D600000}"/>
    <cellStyle name="Normal 41 20 4 3 4 4" xfId="38109" xr:uid="{00000000-0005-0000-0000-00006E600000}"/>
    <cellStyle name="Normal 41 20 4 3 5" xfId="25442" xr:uid="{00000000-0005-0000-0000-00006F600000}"/>
    <cellStyle name="Normal 41 20 4 3 5 2" xfId="47059" xr:uid="{00000000-0005-0000-0000-000070600000}"/>
    <cellStyle name="Normal 41 20 4 3 6" xfId="19475" xr:uid="{00000000-0005-0000-0000-000071600000}"/>
    <cellStyle name="Normal 41 20 4 3 6 2" xfId="41117" xr:uid="{00000000-0005-0000-0000-000072600000}"/>
    <cellStyle name="Normal 41 20 4 3 7" xfId="35103" xr:uid="{00000000-0005-0000-0000-000073600000}"/>
    <cellStyle name="Normal 41 20 4 4" xfId="13706" xr:uid="{00000000-0005-0000-0000-000074600000}"/>
    <cellStyle name="Normal 41 20 4 4 2" xfId="16792" xr:uid="{00000000-0005-0000-0000-000075600000}"/>
    <cellStyle name="Normal 41 20 4 4 2 2" xfId="28760" xr:uid="{00000000-0005-0000-0000-000076600000}"/>
    <cellStyle name="Normal 41 20 4 4 2 2 2" xfId="50366" xr:uid="{00000000-0005-0000-0000-000077600000}"/>
    <cellStyle name="Normal 41 20 4 4 2 3" xfId="22793" xr:uid="{00000000-0005-0000-0000-000078600000}"/>
    <cellStyle name="Normal 41 20 4 4 2 3 2" xfId="44430" xr:uid="{00000000-0005-0000-0000-000079600000}"/>
    <cellStyle name="Normal 41 20 4 4 2 4" xfId="38446" xr:uid="{00000000-0005-0000-0000-00007A600000}"/>
    <cellStyle name="Normal 41 20 4 4 3" xfId="25778" xr:uid="{00000000-0005-0000-0000-00007B600000}"/>
    <cellStyle name="Normal 41 20 4 4 3 2" xfId="47392" xr:uid="{00000000-0005-0000-0000-00007C600000}"/>
    <cellStyle name="Normal 41 20 4 4 4" xfId="19811" xr:uid="{00000000-0005-0000-0000-00007D600000}"/>
    <cellStyle name="Normal 41 20 4 4 4 2" xfId="41453" xr:uid="{00000000-0005-0000-0000-00007E600000}"/>
    <cellStyle name="Normal 41 20 4 4 5" xfId="35442" xr:uid="{00000000-0005-0000-0000-00007F600000}"/>
    <cellStyle name="Normal 41 20 4 5" xfId="14680" xr:uid="{00000000-0005-0000-0000-000080600000}"/>
    <cellStyle name="Normal 41 20 4 5 2" xfId="17765" xr:uid="{00000000-0005-0000-0000-000081600000}"/>
    <cellStyle name="Normal 41 20 4 5 2 2" xfId="29732" xr:uid="{00000000-0005-0000-0000-000082600000}"/>
    <cellStyle name="Normal 41 20 4 5 2 2 2" xfId="51338" xr:uid="{00000000-0005-0000-0000-000083600000}"/>
    <cellStyle name="Normal 41 20 4 5 2 3" xfId="23765" xr:uid="{00000000-0005-0000-0000-000084600000}"/>
    <cellStyle name="Normal 41 20 4 5 2 3 2" xfId="45402" xr:uid="{00000000-0005-0000-0000-000085600000}"/>
    <cellStyle name="Normal 41 20 4 5 2 4" xfId="39419" xr:uid="{00000000-0005-0000-0000-000086600000}"/>
    <cellStyle name="Normal 41 20 4 5 3" xfId="26750" xr:uid="{00000000-0005-0000-0000-000087600000}"/>
    <cellStyle name="Normal 41 20 4 5 3 2" xfId="48364" xr:uid="{00000000-0005-0000-0000-000088600000}"/>
    <cellStyle name="Normal 41 20 4 5 4" xfId="20783" xr:uid="{00000000-0005-0000-0000-000089600000}"/>
    <cellStyle name="Normal 41 20 4 5 4 2" xfId="42425" xr:uid="{00000000-0005-0000-0000-00008A600000}"/>
    <cellStyle name="Normal 41 20 4 5 5" xfId="36416" xr:uid="{00000000-0005-0000-0000-00008B600000}"/>
    <cellStyle name="Normal 41 20 4 6" xfId="15793" xr:uid="{00000000-0005-0000-0000-00008C600000}"/>
    <cellStyle name="Normal 41 20 4 6 2" xfId="27764" xr:uid="{00000000-0005-0000-0000-00008D600000}"/>
    <cellStyle name="Normal 41 20 4 6 2 2" xfId="49370" xr:uid="{00000000-0005-0000-0000-00008E600000}"/>
    <cellStyle name="Normal 41 20 4 6 3" xfId="21797" xr:uid="{00000000-0005-0000-0000-00008F600000}"/>
    <cellStyle name="Normal 41 20 4 6 3 2" xfId="43434" xr:uid="{00000000-0005-0000-0000-000090600000}"/>
    <cellStyle name="Normal 41 20 4 6 4" xfId="37447" xr:uid="{00000000-0005-0000-0000-000091600000}"/>
    <cellStyle name="Normal 41 20 4 7" xfId="24779" xr:uid="{00000000-0005-0000-0000-000092600000}"/>
    <cellStyle name="Normal 41 20 4 7 2" xfId="46399" xr:uid="{00000000-0005-0000-0000-000093600000}"/>
    <cellStyle name="Normal 41 20 4 8" xfId="18812" xr:uid="{00000000-0005-0000-0000-000094600000}"/>
    <cellStyle name="Normal 41 20 4 8 2" xfId="40454" xr:uid="{00000000-0005-0000-0000-000095600000}"/>
    <cellStyle name="Normal 41 20 4 9" xfId="31694"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4" xr:uid="{00000000-0005-0000-0000-00009B600000}"/>
    <cellStyle name="Normal 41 20 5 2 2 2 2 2" xfId="50770" xr:uid="{00000000-0005-0000-0000-00009C600000}"/>
    <cellStyle name="Normal 41 20 5 2 2 2 3" xfId="23197" xr:uid="{00000000-0005-0000-0000-00009D600000}"/>
    <cellStyle name="Normal 41 20 5 2 2 2 3 2" xfId="44834" xr:uid="{00000000-0005-0000-0000-00009E600000}"/>
    <cellStyle name="Normal 41 20 5 2 2 2 4" xfId="38850" xr:uid="{00000000-0005-0000-0000-00009F600000}"/>
    <cellStyle name="Normal 41 20 5 2 2 3" xfId="26182" xr:uid="{00000000-0005-0000-0000-0000A0600000}"/>
    <cellStyle name="Normal 41 20 5 2 2 3 2" xfId="47796" xr:uid="{00000000-0005-0000-0000-0000A1600000}"/>
    <cellStyle name="Normal 41 20 5 2 2 4" xfId="20215" xr:uid="{00000000-0005-0000-0000-0000A2600000}"/>
    <cellStyle name="Normal 41 20 5 2 2 4 2" xfId="41857" xr:uid="{00000000-0005-0000-0000-0000A3600000}"/>
    <cellStyle name="Normal 41 20 5 2 2 5" xfId="35847" xr:uid="{00000000-0005-0000-0000-0000A4600000}"/>
    <cellStyle name="Normal 41 20 5 2 3" xfId="15085" xr:uid="{00000000-0005-0000-0000-0000A5600000}"/>
    <cellStyle name="Normal 41 20 5 2 3 2" xfId="18170" xr:uid="{00000000-0005-0000-0000-0000A6600000}"/>
    <cellStyle name="Normal 41 20 5 2 3 2 2" xfId="30136" xr:uid="{00000000-0005-0000-0000-0000A7600000}"/>
    <cellStyle name="Normal 41 20 5 2 3 2 2 2" xfId="51742" xr:uid="{00000000-0005-0000-0000-0000A8600000}"/>
    <cellStyle name="Normal 41 20 5 2 3 2 3" xfId="24169" xr:uid="{00000000-0005-0000-0000-0000A9600000}"/>
    <cellStyle name="Normal 41 20 5 2 3 2 3 2" xfId="45806" xr:uid="{00000000-0005-0000-0000-0000AA600000}"/>
    <cellStyle name="Normal 41 20 5 2 3 2 4" xfId="39824" xr:uid="{00000000-0005-0000-0000-0000AB600000}"/>
    <cellStyle name="Normal 41 20 5 2 3 3" xfId="27154" xr:uid="{00000000-0005-0000-0000-0000AC600000}"/>
    <cellStyle name="Normal 41 20 5 2 3 3 2" xfId="48768" xr:uid="{00000000-0005-0000-0000-0000AD600000}"/>
    <cellStyle name="Normal 41 20 5 2 3 4" xfId="21187" xr:uid="{00000000-0005-0000-0000-0000AE600000}"/>
    <cellStyle name="Normal 41 20 5 2 3 4 2" xfId="42829" xr:uid="{00000000-0005-0000-0000-0000AF600000}"/>
    <cellStyle name="Normal 41 20 5 2 3 5" xfId="36821" xr:uid="{00000000-0005-0000-0000-0000B0600000}"/>
    <cellStyle name="Normal 41 20 5 2 4" xfId="16219" xr:uid="{00000000-0005-0000-0000-0000B1600000}"/>
    <cellStyle name="Normal 41 20 5 2 4 2" xfId="28188" xr:uid="{00000000-0005-0000-0000-0000B2600000}"/>
    <cellStyle name="Normal 41 20 5 2 4 2 2" xfId="49794" xr:uid="{00000000-0005-0000-0000-0000B3600000}"/>
    <cellStyle name="Normal 41 20 5 2 4 3" xfId="22221" xr:uid="{00000000-0005-0000-0000-0000B4600000}"/>
    <cellStyle name="Normal 41 20 5 2 4 3 2" xfId="43858" xr:uid="{00000000-0005-0000-0000-0000B5600000}"/>
    <cellStyle name="Normal 41 20 5 2 4 4" xfId="37873" xr:uid="{00000000-0005-0000-0000-0000B6600000}"/>
    <cellStyle name="Normal 41 20 5 2 5" xfId="25206" xr:uid="{00000000-0005-0000-0000-0000B7600000}"/>
    <cellStyle name="Normal 41 20 5 2 5 2" xfId="46823" xr:uid="{00000000-0005-0000-0000-0000B8600000}"/>
    <cellStyle name="Normal 41 20 5 2 6" xfId="19239" xr:uid="{00000000-0005-0000-0000-0000B9600000}"/>
    <cellStyle name="Normal 41 20 5 2 6 2" xfId="40881" xr:uid="{00000000-0005-0000-0000-0000BA600000}"/>
    <cellStyle name="Normal 41 20 5 2 7" xfId="34867"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4" xr:uid="{00000000-0005-0000-0000-0000BF600000}"/>
    <cellStyle name="Normal 41 20 5 3 2 2 2 2" xfId="51090" xr:uid="{00000000-0005-0000-0000-0000C0600000}"/>
    <cellStyle name="Normal 41 20 5 3 2 2 3" xfId="23517" xr:uid="{00000000-0005-0000-0000-0000C1600000}"/>
    <cellStyle name="Normal 41 20 5 3 2 2 3 2" xfId="45154" xr:uid="{00000000-0005-0000-0000-0000C2600000}"/>
    <cellStyle name="Normal 41 20 5 3 2 2 4" xfId="39170" xr:uid="{00000000-0005-0000-0000-0000C3600000}"/>
    <cellStyle name="Normal 41 20 5 3 2 3" xfId="26502" xr:uid="{00000000-0005-0000-0000-0000C4600000}"/>
    <cellStyle name="Normal 41 20 5 3 2 3 2" xfId="48116" xr:uid="{00000000-0005-0000-0000-0000C5600000}"/>
    <cellStyle name="Normal 41 20 5 3 2 4" xfId="20535" xr:uid="{00000000-0005-0000-0000-0000C6600000}"/>
    <cellStyle name="Normal 41 20 5 3 2 4 2" xfId="42177" xr:uid="{00000000-0005-0000-0000-0000C7600000}"/>
    <cellStyle name="Normal 41 20 5 3 2 5" xfId="36167" xr:uid="{00000000-0005-0000-0000-0000C8600000}"/>
    <cellStyle name="Normal 41 20 5 3 3" xfId="15405" xr:uid="{00000000-0005-0000-0000-0000C9600000}"/>
    <cellStyle name="Normal 41 20 5 3 3 2" xfId="18490" xr:uid="{00000000-0005-0000-0000-0000CA600000}"/>
    <cellStyle name="Normal 41 20 5 3 3 2 2" xfId="30456" xr:uid="{00000000-0005-0000-0000-0000CB600000}"/>
    <cellStyle name="Normal 41 20 5 3 3 2 2 2" xfId="52062" xr:uid="{00000000-0005-0000-0000-0000CC600000}"/>
    <cellStyle name="Normal 41 20 5 3 3 2 3" xfId="24489" xr:uid="{00000000-0005-0000-0000-0000CD600000}"/>
    <cellStyle name="Normal 41 20 5 3 3 2 3 2" xfId="46126" xr:uid="{00000000-0005-0000-0000-0000CE600000}"/>
    <cellStyle name="Normal 41 20 5 3 3 2 4" xfId="40144" xr:uid="{00000000-0005-0000-0000-0000CF600000}"/>
    <cellStyle name="Normal 41 20 5 3 3 3" xfId="27474" xr:uid="{00000000-0005-0000-0000-0000D0600000}"/>
    <cellStyle name="Normal 41 20 5 3 3 3 2" xfId="49088" xr:uid="{00000000-0005-0000-0000-0000D1600000}"/>
    <cellStyle name="Normal 41 20 5 3 3 4" xfId="21507" xr:uid="{00000000-0005-0000-0000-0000D2600000}"/>
    <cellStyle name="Normal 41 20 5 3 3 4 2" xfId="43149" xr:uid="{00000000-0005-0000-0000-0000D3600000}"/>
    <cellStyle name="Normal 41 20 5 3 3 5" xfId="37141" xr:uid="{00000000-0005-0000-0000-0000D4600000}"/>
    <cellStyle name="Normal 41 20 5 3 4" xfId="16539" xr:uid="{00000000-0005-0000-0000-0000D5600000}"/>
    <cellStyle name="Normal 41 20 5 3 4 2" xfId="28508" xr:uid="{00000000-0005-0000-0000-0000D6600000}"/>
    <cellStyle name="Normal 41 20 5 3 4 2 2" xfId="50114" xr:uid="{00000000-0005-0000-0000-0000D7600000}"/>
    <cellStyle name="Normal 41 20 5 3 4 3" xfId="22541" xr:uid="{00000000-0005-0000-0000-0000D8600000}"/>
    <cellStyle name="Normal 41 20 5 3 4 3 2" xfId="44178" xr:uid="{00000000-0005-0000-0000-0000D9600000}"/>
    <cellStyle name="Normal 41 20 5 3 4 4" xfId="38193" xr:uid="{00000000-0005-0000-0000-0000DA600000}"/>
    <cellStyle name="Normal 41 20 5 3 5" xfId="25526" xr:uid="{00000000-0005-0000-0000-0000DB600000}"/>
    <cellStyle name="Normal 41 20 5 3 5 2" xfId="47143" xr:uid="{00000000-0005-0000-0000-0000DC600000}"/>
    <cellStyle name="Normal 41 20 5 3 6" xfId="19559" xr:uid="{00000000-0005-0000-0000-0000DD600000}"/>
    <cellStyle name="Normal 41 20 5 3 6 2" xfId="41201" xr:uid="{00000000-0005-0000-0000-0000DE600000}"/>
    <cellStyle name="Normal 41 20 5 3 7" xfId="35187" xr:uid="{00000000-0005-0000-0000-0000DF600000}"/>
    <cellStyle name="Normal 41 20 5 4" xfId="13790" xr:uid="{00000000-0005-0000-0000-0000E0600000}"/>
    <cellStyle name="Normal 41 20 5 4 2" xfId="16876" xr:uid="{00000000-0005-0000-0000-0000E1600000}"/>
    <cellStyle name="Normal 41 20 5 4 2 2" xfId="28844" xr:uid="{00000000-0005-0000-0000-0000E2600000}"/>
    <cellStyle name="Normal 41 20 5 4 2 2 2" xfId="50450" xr:uid="{00000000-0005-0000-0000-0000E3600000}"/>
    <cellStyle name="Normal 41 20 5 4 2 3" xfId="22877" xr:uid="{00000000-0005-0000-0000-0000E4600000}"/>
    <cellStyle name="Normal 41 20 5 4 2 3 2" xfId="44514" xr:uid="{00000000-0005-0000-0000-0000E5600000}"/>
    <cellStyle name="Normal 41 20 5 4 2 4" xfId="38530" xr:uid="{00000000-0005-0000-0000-0000E6600000}"/>
    <cellStyle name="Normal 41 20 5 4 3" xfId="25862" xr:uid="{00000000-0005-0000-0000-0000E7600000}"/>
    <cellStyle name="Normal 41 20 5 4 3 2" xfId="47476" xr:uid="{00000000-0005-0000-0000-0000E8600000}"/>
    <cellStyle name="Normal 41 20 5 4 4" xfId="19895" xr:uid="{00000000-0005-0000-0000-0000E9600000}"/>
    <cellStyle name="Normal 41 20 5 4 4 2" xfId="41537" xr:uid="{00000000-0005-0000-0000-0000EA600000}"/>
    <cellStyle name="Normal 41 20 5 4 5" xfId="35526" xr:uid="{00000000-0005-0000-0000-0000EB600000}"/>
    <cellStyle name="Normal 41 20 5 5" xfId="14764" xr:uid="{00000000-0005-0000-0000-0000EC600000}"/>
    <cellStyle name="Normal 41 20 5 5 2" xfId="17849" xr:uid="{00000000-0005-0000-0000-0000ED600000}"/>
    <cellStyle name="Normal 41 20 5 5 2 2" xfId="29816" xr:uid="{00000000-0005-0000-0000-0000EE600000}"/>
    <cellStyle name="Normal 41 20 5 5 2 2 2" xfId="51422" xr:uid="{00000000-0005-0000-0000-0000EF600000}"/>
    <cellStyle name="Normal 41 20 5 5 2 3" xfId="23849" xr:uid="{00000000-0005-0000-0000-0000F0600000}"/>
    <cellStyle name="Normal 41 20 5 5 2 3 2" xfId="45486" xr:uid="{00000000-0005-0000-0000-0000F1600000}"/>
    <cellStyle name="Normal 41 20 5 5 2 4" xfId="39503" xr:uid="{00000000-0005-0000-0000-0000F2600000}"/>
    <cellStyle name="Normal 41 20 5 5 3" xfId="26834" xr:uid="{00000000-0005-0000-0000-0000F3600000}"/>
    <cellStyle name="Normal 41 20 5 5 3 2" xfId="48448" xr:uid="{00000000-0005-0000-0000-0000F4600000}"/>
    <cellStyle name="Normal 41 20 5 5 4" xfId="20867" xr:uid="{00000000-0005-0000-0000-0000F5600000}"/>
    <cellStyle name="Normal 41 20 5 5 4 2" xfId="42509" xr:uid="{00000000-0005-0000-0000-0000F6600000}"/>
    <cellStyle name="Normal 41 20 5 5 5" xfId="36500" xr:uid="{00000000-0005-0000-0000-0000F7600000}"/>
    <cellStyle name="Normal 41 20 5 6" xfId="15877" xr:uid="{00000000-0005-0000-0000-0000F8600000}"/>
    <cellStyle name="Normal 41 20 5 6 2" xfId="27848" xr:uid="{00000000-0005-0000-0000-0000F9600000}"/>
    <cellStyle name="Normal 41 20 5 6 2 2" xfId="49454" xr:uid="{00000000-0005-0000-0000-0000FA600000}"/>
    <cellStyle name="Normal 41 20 5 6 3" xfId="21881" xr:uid="{00000000-0005-0000-0000-0000FB600000}"/>
    <cellStyle name="Normal 41 20 5 6 3 2" xfId="43518" xr:uid="{00000000-0005-0000-0000-0000FC600000}"/>
    <cellStyle name="Normal 41 20 5 6 4" xfId="37531" xr:uid="{00000000-0005-0000-0000-0000FD600000}"/>
    <cellStyle name="Normal 41 20 5 7" xfId="24863" xr:uid="{00000000-0005-0000-0000-0000FE600000}"/>
    <cellStyle name="Normal 41 20 5 7 2" xfId="46483" xr:uid="{00000000-0005-0000-0000-0000FF600000}"/>
    <cellStyle name="Normal 41 20 5 8" xfId="18896" xr:uid="{00000000-0005-0000-0000-000000610000}"/>
    <cellStyle name="Normal 41 20 5 8 2" xfId="40538" xr:uid="{00000000-0005-0000-0000-000001610000}"/>
    <cellStyle name="Normal 41 20 5 9" xfId="31866"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1" xr:uid="{00000000-0005-0000-0000-000007610000}"/>
    <cellStyle name="Normal 41 20 6 2 2 2 2 2" xfId="50747" xr:uid="{00000000-0005-0000-0000-000008610000}"/>
    <cellStyle name="Normal 41 20 6 2 2 2 3" xfId="23174" xr:uid="{00000000-0005-0000-0000-000009610000}"/>
    <cellStyle name="Normal 41 20 6 2 2 2 3 2" xfId="44811" xr:uid="{00000000-0005-0000-0000-00000A610000}"/>
    <cellStyle name="Normal 41 20 6 2 2 2 4" xfId="38827" xr:uid="{00000000-0005-0000-0000-00000B610000}"/>
    <cellStyle name="Normal 41 20 6 2 2 3" xfId="26159" xr:uid="{00000000-0005-0000-0000-00000C610000}"/>
    <cellStyle name="Normal 41 20 6 2 2 3 2" xfId="47773" xr:uid="{00000000-0005-0000-0000-00000D610000}"/>
    <cellStyle name="Normal 41 20 6 2 2 4" xfId="20192" xr:uid="{00000000-0005-0000-0000-00000E610000}"/>
    <cellStyle name="Normal 41 20 6 2 2 4 2" xfId="41834" xr:uid="{00000000-0005-0000-0000-00000F610000}"/>
    <cellStyle name="Normal 41 20 6 2 2 5" xfId="35824" xr:uid="{00000000-0005-0000-0000-000010610000}"/>
    <cellStyle name="Normal 41 20 6 2 3" xfId="15062" xr:uid="{00000000-0005-0000-0000-000011610000}"/>
    <cellStyle name="Normal 41 20 6 2 3 2" xfId="18147" xr:uid="{00000000-0005-0000-0000-000012610000}"/>
    <cellStyle name="Normal 41 20 6 2 3 2 2" xfId="30113" xr:uid="{00000000-0005-0000-0000-000013610000}"/>
    <cellStyle name="Normal 41 20 6 2 3 2 2 2" xfId="51719" xr:uid="{00000000-0005-0000-0000-000014610000}"/>
    <cellStyle name="Normal 41 20 6 2 3 2 3" xfId="24146" xr:uid="{00000000-0005-0000-0000-000015610000}"/>
    <cellStyle name="Normal 41 20 6 2 3 2 3 2" xfId="45783" xr:uid="{00000000-0005-0000-0000-000016610000}"/>
    <cellStyle name="Normal 41 20 6 2 3 2 4" xfId="39801" xr:uid="{00000000-0005-0000-0000-000017610000}"/>
    <cellStyle name="Normal 41 20 6 2 3 3" xfId="27131" xr:uid="{00000000-0005-0000-0000-000018610000}"/>
    <cellStyle name="Normal 41 20 6 2 3 3 2" xfId="48745" xr:uid="{00000000-0005-0000-0000-000019610000}"/>
    <cellStyle name="Normal 41 20 6 2 3 4" xfId="21164" xr:uid="{00000000-0005-0000-0000-00001A610000}"/>
    <cellStyle name="Normal 41 20 6 2 3 4 2" xfId="42806" xr:uid="{00000000-0005-0000-0000-00001B610000}"/>
    <cellStyle name="Normal 41 20 6 2 3 5" xfId="36798" xr:uid="{00000000-0005-0000-0000-00001C610000}"/>
    <cellStyle name="Normal 41 20 6 2 4" xfId="16196" xr:uid="{00000000-0005-0000-0000-00001D610000}"/>
    <cellStyle name="Normal 41 20 6 2 4 2" xfId="28165" xr:uid="{00000000-0005-0000-0000-00001E610000}"/>
    <cellStyle name="Normal 41 20 6 2 4 2 2" xfId="49771" xr:uid="{00000000-0005-0000-0000-00001F610000}"/>
    <cellStyle name="Normal 41 20 6 2 4 3" xfId="22198" xr:uid="{00000000-0005-0000-0000-000020610000}"/>
    <cellStyle name="Normal 41 20 6 2 4 3 2" xfId="43835" xr:uid="{00000000-0005-0000-0000-000021610000}"/>
    <cellStyle name="Normal 41 20 6 2 4 4" xfId="37850" xr:uid="{00000000-0005-0000-0000-000022610000}"/>
    <cellStyle name="Normal 41 20 6 2 5" xfId="25183" xr:uid="{00000000-0005-0000-0000-000023610000}"/>
    <cellStyle name="Normal 41 20 6 2 5 2" xfId="46800" xr:uid="{00000000-0005-0000-0000-000024610000}"/>
    <cellStyle name="Normal 41 20 6 2 6" xfId="19216" xr:uid="{00000000-0005-0000-0000-000025610000}"/>
    <cellStyle name="Normal 41 20 6 2 6 2" xfId="40858" xr:uid="{00000000-0005-0000-0000-000026610000}"/>
    <cellStyle name="Normal 41 20 6 2 7" xfId="34844"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1" xr:uid="{00000000-0005-0000-0000-00002B610000}"/>
    <cellStyle name="Normal 41 20 6 3 2 2 2 2" xfId="51067" xr:uid="{00000000-0005-0000-0000-00002C610000}"/>
    <cellStyle name="Normal 41 20 6 3 2 2 3" xfId="23494" xr:uid="{00000000-0005-0000-0000-00002D610000}"/>
    <cellStyle name="Normal 41 20 6 3 2 2 3 2" xfId="45131" xr:uid="{00000000-0005-0000-0000-00002E610000}"/>
    <cellStyle name="Normal 41 20 6 3 2 2 4" xfId="39147" xr:uid="{00000000-0005-0000-0000-00002F610000}"/>
    <cellStyle name="Normal 41 20 6 3 2 3" xfId="26479" xr:uid="{00000000-0005-0000-0000-000030610000}"/>
    <cellStyle name="Normal 41 20 6 3 2 3 2" xfId="48093" xr:uid="{00000000-0005-0000-0000-000031610000}"/>
    <cellStyle name="Normal 41 20 6 3 2 4" xfId="20512" xr:uid="{00000000-0005-0000-0000-000032610000}"/>
    <cellStyle name="Normal 41 20 6 3 2 4 2" xfId="42154" xr:uid="{00000000-0005-0000-0000-000033610000}"/>
    <cellStyle name="Normal 41 20 6 3 2 5" xfId="36144" xr:uid="{00000000-0005-0000-0000-000034610000}"/>
    <cellStyle name="Normal 41 20 6 3 3" xfId="15382" xr:uid="{00000000-0005-0000-0000-000035610000}"/>
    <cellStyle name="Normal 41 20 6 3 3 2" xfId="18467" xr:uid="{00000000-0005-0000-0000-000036610000}"/>
    <cellStyle name="Normal 41 20 6 3 3 2 2" xfId="30433" xr:uid="{00000000-0005-0000-0000-000037610000}"/>
    <cellStyle name="Normal 41 20 6 3 3 2 2 2" xfId="52039" xr:uid="{00000000-0005-0000-0000-000038610000}"/>
    <cellStyle name="Normal 41 20 6 3 3 2 3" xfId="24466" xr:uid="{00000000-0005-0000-0000-000039610000}"/>
    <cellStyle name="Normal 41 20 6 3 3 2 3 2" xfId="46103" xr:uid="{00000000-0005-0000-0000-00003A610000}"/>
    <cellStyle name="Normal 41 20 6 3 3 2 4" xfId="40121" xr:uid="{00000000-0005-0000-0000-00003B610000}"/>
    <cellStyle name="Normal 41 20 6 3 3 3" xfId="27451" xr:uid="{00000000-0005-0000-0000-00003C610000}"/>
    <cellStyle name="Normal 41 20 6 3 3 3 2" xfId="49065" xr:uid="{00000000-0005-0000-0000-00003D610000}"/>
    <cellStyle name="Normal 41 20 6 3 3 4" xfId="21484" xr:uid="{00000000-0005-0000-0000-00003E610000}"/>
    <cellStyle name="Normal 41 20 6 3 3 4 2" xfId="43126" xr:uid="{00000000-0005-0000-0000-00003F610000}"/>
    <cellStyle name="Normal 41 20 6 3 3 5" xfId="37118" xr:uid="{00000000-0005-0000-0000-000040610000}"/>
    <cellStyle name="Normal 41 20 6 3 4" xfId="16516" xr:uid="{00000000-0005-0000-0000-000041610000}"/>
    <cellStyle name="Normal 41 20 6 3 4 2" xfId="28485" xr:uid="{00000000-0005-0000-0000-000042610000}"/>
    <cellStyle name="Normal 41 20 6 3 4 2 2" xfId="50091" xr:uid="{00000000-0005-0000-0000-000043610000}"/>
    <cellStyle name="Normal 41 20 6 3 4 3" xfId="22518" xr:uid="{00000000-0005-0000-0000-000044610000}"/>
    <cellStyle name="Normal 41 20 6 3 4 3 2" xfId="44155" xr:uid="{00000000-0005-0000-0000-000045610000}"/>
    <cellStyle name="Normal 41 20 6 3 4 4" xfId="38170" xr:uid="{00000000-0005-0000-0000-000046610000}"/>
    <cellStyle name="Normal 41 20 6 3 5" xfId="25503" xr:uid="{00000000-0005-0000-0000-000047610000}"/>
    <cellStyle name="Normal 41 20 6 3 5 2" xfId="47120" xr:uid="{00000000-0005-0000-0000-000048610000}"/>
    <cellStyle name="Normal 41 20 6 3 6" xfId="19536" xr:uid="{00000000-0005-0000-0000-000049610000}"/>
    <cellStyle name="Normal 41 20 6 3 6 2" xfId="41178" xr:uid="{00000000-0005-0000-0000-00004A610000}"/>
    <cellStyle name="Normal 41 20 6 3 7" xfId="35164" xr:uid="{00000000-0005-0000-0000-00004B610000}"/>
    <cellStyle name="Normal 41 20 6 4" xfId="13767" xr:uid="{00000000-0005-0000-0000-00004C610000}"/>
    <cellStyle name="Normal 41 20 6 4 2" xfId="16853" xr:uid="{00000000-0005-0000-0000-00004D610000}"/>
    <cellStyle name="Normal 41 20 6 4 2 2" xfId="28821" xr:uid="{00000000-0005-0000-0000-00004E610000}"/>
    <cellStyle name="Normal 41 20 6 4 2 2 2" xfId="50427" xr:uid="{00000000-0005-0000-0000-00004F610000}"/>
    <cellStyle name="Normal 41 20 6 4 2 3" xfId="22854" xr:uid="{00000000-0005-0000-0000-000050610000}"/>
    <cellStyle name="Normal 41 20 6 4 2 3 2" xfId="44491" xr:uid="{00000000-0005-0000-0000-000051610000}"/>
    <cellStyle name="Normal 41 20 6 4 2 4" xfId="38507" xr:uid="{00000000-0005-0000-0000-000052610000}"/>
    <cellStyle name="Normal 41 20 6 4 3" xfId="25839" xr:uid="{00000000-0005-0000-0000-000053610000}"/>
    <cellStyle name="Normal 41 20 6 4 3 2" xfId="47453" xr:uid="{00000000-0005-0000-0000-000054610000}"/>
    <cellStyle name="Normal 41 20 6 4 4" xfId="19872" xr:uid="{00000000-0005-0000-0000-000055610000}"/>
    <cellStyle name="Normal 41 20 6 4 4 2" xfId="41514" xr:uid="{00000000-0005-0000-0000-000056610000}"/>
    <cellStyle name="Normal 41 20 6 4 5" xfId="35503" xr:uid="{00000000-0005-0000-0000-000057610000}"/>
    <cellStyle name="Normal 41 20 6 5" xfId="14741" xr:uid="{00000000-0005-0000-0000-000058610000}"/>
    <cellStyle name="Normal 41 20 6 5 2" xfId="17826" xr:uid="{00000000-0005-0000-0000-000059610000}"/>
    <cellStyle name="Normal 41 20 6 5 2 2" xfId="29793" xr:uid="{00000000-0005-0000-0000-00005A610000}"/>
    <cellStyle name="Normal 41 20 6 5 2 2 2" xfId="51399" xr:uid="{00000000-0005-0000-0000-00005B610000}"/>
    <cellStyle name="Normal 41 20 6 5 2 3" xfId="23826" xr:uid="{00000000-0005-0000-0000-00005C610000}"/>
    <cellStyle name="Normal 41 20 6 5 2 3 2" xfId="45463" xr:uid="{00000000-0005-0000-0000-00005D610000}"/>
    <cellStyle name="Normal 41 20 6 5 2 4" xfId="39480" xr:uid="{00000000-0005-0000-0000-00005E610000}"/>
    <cellStyle name="Normal 41 20 6 5 3" xfId="26811" xr:uid="{00000000-0005-0000-0000-00005F610000}"/>
    <cellStyle name="Normal 41 20 6 5 3 2" xfId="48425" xr:uid="{00000000-0005-0000-0000-000060610000}"/>
    <cellStyle name="Normal 41 20 6 5 4" xfId="20844" xr:uid="{00000000-0005-0000-0000-000061610000}"/>
    <cellStyle name="Normal 41 20 6 5 4 2" xfId="42486" xr:uid="{00000000-0005-0000-0000-000062610000}"/>
    <cellStyle name="Normal 41 20 6 5 5" xfId="36477" xr:uid="{00000000-0005-0000-0000-000063610000}"/>
    <cellStyle name="Normal 41 20 6 6" xfId="15854" xr:uid="{00000000-0005-0000-0000-000064610000}"/>
    <cellStyle name="Normal 41 20 6 6 2" xfId="27825" xr:uid="{00000000-0005-0000-0000-000065610000}"/>
    <cellStyle name="Normal 41 20 6 6 2 2" xfId="49431" xr:uid="{00000000-0005-0000-0000-000066610000}"/>
    <cellStyle name="Normal 41 20 6 6 3" xfId="21858" xr:uid="{00000000-0005-0000-0000-000067610000}"/>
    <cellStyle name="Normal 41 20 6 6 3 2" xfId="43495" xr:uid="{00000000-0005-0000-0000-000068610000}"/>
    <cellStyle name="Normal 41 20 6 6 4" xfId="37508" xr:uid="{00000000-0005-0000-0000-000069610000}"/>
    <cellStyle name="Normal 41 20 6 7" xfId="24840" xr:uid="{00000000-0005-0000-0000-00006A610000}"/>
    <cellStyle name="Normal 41 20 6 7 2" xfId="46460" xr:uid="{00000000-0005-0000-0000-00006B610000}"/>
    <cellStyle name="Normal 41 20 6 8" xfId="18873" xr:uid="{00000000-0005-0000-0000-00006C610000}"/>
    <cellStyle name="Normal 41 20 6 8 2" xfId="40515" xr:uid="{00000000-0005-0000-0000-00006D610000}"/>
    <cellStyle name="Normal 41 20 6 9" xfId="31830"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7" xr:uid="{00000000-0005-0000-0000-000073610000}"/>
    <cellStyle name="Normal 41 20 7 2 2 2 2 2" xfId="50813" xr:uid="{00000000-0005-0000-0000-000074610000}"/>
    <cellStyle name="Normal 41 20 7 2 2 2 3" xfId="23240" xr:uid="{00000000-0005-0000-0000-000075610000}"/>
    <cellStyle name="Normal 41 20 7 2 2 2 3 2" xfId="44877" xr:uid="{00000000-0005-0000-0000-000076610000}"/>
    <cellStyle name="Normal 41 20 7 2 2 2 4" xfId="38893" xr:uid="{00000000-0005-0000-0000-000077610000}"/>
    <cellStyle name="Normal 41 20 7 2 2 3" xfId="26225" xr:uid="{00000000-0005-0000-0000-000078610000}"/>
    <cellStyle name="Normal 41 20 7 2 2 3 2" xfId="47839" xr:uid="{00000000-0005-0000-0000-000079610000}"/>
    <cellStyle name="Normal 41 20 7 2 2 4" xfId="20258" xr:uid="{00000000-0005-0000-0000-00007A610000}"/>
    <cellStyle name="Normal 41 20 7 2 2 4 2" xfId="41900" xr:uid="{00000000-0005-0000-0000-00007B610000}"/>
    <cellStyle name="Normal 41 20 7 2 2 5" xfId="35890" xr:uid="{00000000-0005-0000-0000-00007C610000}"/>
    <cellStyle name="Normal 41 20 7 2 3" xfId="15128" xr:uid="{00000000-0005-0000-0000-00007D610000}"/>
    <cellStyle name="Normal 41 20 7 2 3 2" xfId="18213" xr:uid="{00000000-0005-0000-0000-00007E610000}"/>
    <cellStyle name="Normal 41 20 7 2 3 2 2" xfId="30179" xr:uid="{00000000-0005-0000-0000-00007F610000}"/>
    <cellStyle name="Normal 41 20 7 2 3 2 2 2" xfId="51785" xr:uid="{00000000-0005-0000-0000-000080610000}"/>
    <cellStyle name="Normal 41 20 7 2 3 2 3" xfId="24212" xr:uid="{00000000-0005-0000-0000-000081610000}"/>
    <cellStyle name="Normal 41 20 7 2 3 2 3 2" xfId="45849" xr:uid="{00000000-0005-0000-0000-000082610000}"/>
    <cellStyle name="Normal 41 20 7 2 3 2 4" xfId="39867" xr:uid="{00000000-0005-0000-0000-000083610000}"/>
    <cellStyle name="Normal 41 20 7 2 3 3" xfId="27197" xr:uid="{00000000-0005-0000-0000-000084610000}"/>
    <cellStyle name="Normal 41 20 7 2 3 3 2" xfId="48811" xr:uid="{00000000-0005-0000-0000-000085610000}"/>
    <cellStyle name="Normal 41 20 7 2 3 4" xfId="21230" xr:uid="{00000000-0005-0000-0000-000086610000}"/>
    <cellStyle name="Normal 41 20 7 2 3 4 2" xfId="42872" xr:uid="{00000000-0005-0000-0000-000087610000}"/>
    <cellStyle name="Normal 41 20 7 2 3 5" xfId="36864" xr:uid="{00000000-0005-0000-0000-000088610000}"/>
    <cellStyle name="Normal 41 20 7 2 4" xfId="16262" xr:uid="{00000000-0005-0000-0000-000089610000}"/>
    <cellStyle name="Normal 41 20 7 2 4 2" xfId="28231" xr:uid="{00000000-0005-0000-0000-00008A610000}"/>
    <cellStyle name="Normal 41 20 7 2 4 2 2" xfId="49837" xr:uid="{00000000-0005-0000-0000-00008B610000}"/>
    <cellStyle name="Normal 41 20 7 2 4 3" xfId="22264" xr:uid="{00000000-0005-0000-0000-00008C610000}"/>
    <cellStyle name="Normal 41 20 7 2 4 3 2" xfId="43901" xr:uid="{00000000-0005-0000-0000-00008D610000}"/>
    <cellStyle name="Normal 41 20 7 2 4 4" xfId="37916" xr:uid="{00000000-0005-0000-0000-00008E610000}"/>
    <cellStyle name="Normal 41 20 7 2 5" xfId="25249" xr:uid="{00000000-0005-0000-0000-00008F610000}"/>
    <cellStyle name="Normal 41 20 7 2 5 2" xfId="46866" xr:uid="{00000000-0005-0000-0000-000090610000}"/>
    <cellStyle name="Normal 41 20 7 2 6" xfId="19282" xr:uid="{00000000-0005-0000-0000-000091610000}"/>
    <cellStyle name="Normal 41 20 7 2 6 2" xfId="40924" xr:uid="{00000000-0005-0000-0000-000092610000}"/>
    <cellStyle name="Normal 41 20 7 2 7" xfId="34910"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7" xr:uid="{00000000-0005-0000-0000-000097610000}"/>
    <cellStyle name="Normal 41 20 7 3 2 2 2 2" xfId="51133" xr:uid="{00000000-0005-0000-0000-000098610000}"/>
    <cellStyle name="Normal 41 20 7 3 2 2 3" xfId="23560" xr:uid="{00000000-0005-0000-0000-000099610000}"/>
    <cellStyle name="Normal 41 20 7 3 2 2 3 2" xfId="45197" xr:uid="{00000000-0005-0000-0000-00009A610000}"/>
    <cellStyle name="Normal 41 20 7 3 2 2 4" xfId="39213" xr:uid="{00000000-0005-0000-0000-00009B610000}"/>
    <cellStyle name="Normal 41 20 7 3 2 3" xfId="26545" xr:uid="{00000000-0005-0000-0000-00009C610000}"/>
    <cellStyle name="Normal 41 20 7 3 2 3 2" xfId="48159" xr:uid="{00000000-0005-0000-0000-00009D610000}"/>
    <cellStyle name="Normal 41 20 7 3 2 4" xfId="20578" xr:uid="{00000000-0005-0000-0000-00009E610000}"/>
    <cellStyle name="Normal 41 20 7 3 2 4 2" xfId="42220" xr:uid="{00000000-0005-0000-0000-00009F610000}"/>
    <cellStyle name="Normal 41 20 7 3 2 5" xfId="36210" xr:uid="{00000000-0005-0000-0000-0000A0610000}"/>
    <cellStyle name="Normal 41 20 7 3 3" xfId="15448" xr:uid="{00000000-0005-0000-0000-0000A1610000}"/>
    <cellStyle name="Normal 41 20 7 3 3 2" xfId="18533" xr:uid="{00000000-0005-0000-0000-0000A2610000}"/>
    <cellStyle name="Normal 41 20 7 3 3 2 2" xfId="30499" xr:uid="{00000000-0005-0000-0000-0000A3610000}"/>
    <cellStyle name="Normal 41 20 7 3 3 2 2 2" xfId="52105" xr:uid="{00000000-0005-0000-0000-0000A4610000}"/>
    <cellStyle name="Normal 41 20 7 3 3 2 3" xfId="24532" xr:uid="{00000000-0005-0000-0000-0000A5610000}"/>
    <cellStyle name="Normal 41 20 7 3 3 2 3 2" xfId="46169" xr:uid="{00000000-0005-0000-0000-0000A6610000}"/>
    <cellStyle name="Normal 41 20 7 3 3 2 4" xfId="40187" xr:uid="{00000000-0005-0000-0000-0000A7610000}"/>
    <cellStyle name="Normal 41 20 7 3 3 3" xfId="27517" xr:uid="{00000000-0005-0000-0000-0000A8610000}"/>
    <cellStyle name="Normal 41 20 7 3 3 3 2" xfId="49131" xr:uid="{00000000-0005-0000-0000-0000A9610000}"/>
    <cellStyle name="Normal 41 20 7 3 3 4" xfId="21550" xr:uid="{00000000-0005-0000-0000-0000AA610000}"/>
    <cellStyle name="Normal 41 20 7 3 3 4 2" xfId="43192" xr:uid="{00000000-0005-0000-0000-0000AB610000}"/>
    <cellStyle name="Normal 41 20 7 3 3 5" xfId="37184" xr:uid="{00000000-0005-0000-0000-0000AC610000}"/>
    <cellStyle name="Normal 41 20 7 3 4" xfId="16582" xr:uid="{00000000-0005-0000-0000-0000AD610000}"/>
    <cellStyle name="Normal 41 20 7 3 4 2" xfId="28551" xr:uid="{00000000-0005-0000-0000-0000AE610000}"/>
    <cellStyle name="Normal 41 20 7 3 4 2 2" xfId="50157" xr:uid="{00000000-0005-0000-0000-0000AF610000}"/>
    <cellStyle name="Normal 41 20 7 3 4 3" xfId="22584" xr:uid="{00000000-0005-0000-0000-0000B0610000}"/>
    <cellStyle name="Normal 41 20 7 3 4 3 2" xfId="44221" xr:uid="{00000000-0005-0000-0000-0000B1610000}"/>
    <cellStyle name="Normal 41 20 7 3 4 4" xfId="38236" xr:uid="{00000000-0005-0000-0000-0000B2610000}"/>
    <cellStyle name="Normal 41 20 7 3 5" xfId="25569" xr:uid="{00000000-0005-0000-0000-0000B3610000}"/>
    <cellStyle name="Normal 41 20 7 3 5 2" xfId="47186" xr:uid="{00000000-0005-0000-0000-0000B4610000}"/>
    <cellStyle name="Normal 41 20 7 3 6" xfId="19602" xr:uid="{00000000-0005-0000-0000-0000B5610000}"/>
    <cellStyle name="Normal 41 20 7 3 6 2" xfId="41244" xr:uid="{00000000-0005-0000-0000-0000B6610000}"/>
    <cellStyle name="Normal 41 20 7 3 7" xfId="35230" xr:uid="{00000000-0005-0000-0000-0000B7610000}"/>
    <cellStyle name="Normal 41 20 7 4" xfId="13833" xr:uid="{00000000-0005-0000-0000-0000B8610000}"/>
    <cellStyle name="Normal 41 20 7 4 2" xfId="16919" xr:uid="{00000000-0005-0000-0000-0000B9610000}"/>
    <cellStyle name="Normal 41 20 7 4 2 2" xfId="28887" xr:uid="{00000000-0005-0000-0000-0000BA610000}"/>
    <cellStyle name="Normal 41 20 7 4 2 2 2" xfId="50493" xr:uid="{00000000-0005-0000-0000-0000BB610000}"/>
    <cellStyle name="Normal 41 20 7 4 2 3" xfId="22920" xr:uid="{00000000-0005-0000-0000-0000BC610000}"/>
    <cellStyle name="Normal 41 20 7 4 2 3 2" xfId="44557" xr:uid="{00000000-0005-0000-0000-0000BD610000}"/>
    <cellStyle name="Normal 41 20 7 4 2 4" xfId="38573" xr:uid="{00000000-0005-0000-0000-0000BE610000}"/>
    <cellStyle name="Normal 41 20 7 4 3" xfId="25905" xr:uid="{00000000-0005-0000-0000-0000BF610000}"/>
    <cellStyle name="Normal 41 20 7 4 3 2" xfId="47519" xr:uid="{00000000-0005-0000-0000-0000C0610000}"/>
    <cellStyle name="Normal 41 20 7 4 4" xfId="19938" xr:uid="{00000000-0005-0000-0000-0000C1610000}"/>
    <cellStyle name="Normal 41 20 7 4 4 2" xfId="41580" xr:uid="{00000000-0005-0000-0000-0000C2610000}"/>
    <cellStyle name="Normal 41 20 7 4 5" xfId="35569" xr:uid="{00000000-0005-0000-0000-0000C3610000}"/>
    <cellStyle name="Normal 41 20 7 5" xfId="14807" xr:uid="{00000000-0005-0000-0000-0000C4610000}"/>
    <cellStyle name="Normal 41 20 7 5 2" xfId="17892" xr:uid="{00000000-0005-0000-0000-0000C5610000}"/>
    <cellStyle name="Normal 41 20 7 5 2 2" xfId="29859" xr:uid="{00000000-0005-0000-0000-0000C6610000}"/>
    <cellStyle name="Normal 41 20 7 5 2 2 2" xfId="51465" xr:uid="{00000000-0005-0000-0000-0000C7610000}"/>
    <cellStyle name="Normal 41 20 7 5 2 3" xfId="23892" xr:uid="{00000000-0005-0000-0000-0000C8610000}"/>
    <cellStyle name="Normal 41 20 7 5 2 3 2" xfId="45529" xr:uid="{00000000-0005-0000-0000-0000C9610000}"/>
    <cellStyle name="Normal 41 20 7 5 2 4" xfId="39546" xr:uid="{00000000-0005-0000-0000-0000CA610000}"/>
    <cellStyle name="Normal 41 20 7 5 3" xfId="26877" xr:uid="{00000000-0005-0000-0000-0000CB610000}"/>
    <cellStyle name="Normal 41 20 7 5 3 2" xfId="48491" xr:uid="{00000000-0005-0000-0000-0000CC610000}"/>
    <cellStyle name="Normal 41 20 7 5 4" xfId="20910" xr:uid="{00000000-0005-0000-0000-0000CD610000}"/>
    <cellStyle name="Normal 41 20 7 5 4 2" xfId="42552" xr:uid="{00000000-0005-0000-0000-0000CE610000}"/>
    <cellStyle name="Normal 41 20 7 5 5" xfId="36543" xr:uid="{00000000-0005-0000-0000-0000CF610000}"/>
    <cellStyle name="Normal 41 20 7 6" xfId="15920" xr:uid="{00000000-0005-0000-0000-0000D0610000}"/>
    <cellStyle name="Normal 41 20 7 6 2" xfId="27891" xr:uid="{00000000-0005-0000-0000-0000D1610000}"/>
    <cellStyle name="Normal 41 20 7 6 2 2" xfId="49497" xr:uid="{00000000-0005-0000-0000-0000D2610000}"/>
    <cellStyle name="Normal 41 20 7 6 3" xfId="21924" xr:uid="{00000000-0005-0000-0000-0000D3610000}"/>
    <cellStyle name="Normal 41 20 7 6 3 2" xfId="43561" xr:uid="{00000000-0005-0000-0000-0000D4610000}"/>
    <cellStyle name="Normal 41 20 7 6 4" xfId="37574" xr:uid="{00000000-0005-0000-0000-0000D5610000}"/>
    <cellStyle name="Normal 41 20 7 7" xfId="24906" xr:uid="{00000000-0005-0000-0000-0000D6610000}"/>
    <cellStyle name="Normal 41 20 7 7 2" xfId="46526" xr:uid="{00000000-0005-0000-0000-0000D7610000}"/>
    <cellStyle name="Normal 41 20 7 8" xfId="18939" xr:uid="{00000000-0005-0000-0000-0000D8610000}"/>
    <cellStyle name="Normal 41 20 7 8 2" xfId="40581" xr:uid="{00000000-0005-0000-0000-0000D9610000}"/>
    <cellStyle name="Normal 41 20 7 9" xfId="31980"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49" xr:uid="{00000000-0005-0000-0000-0000DE610000}"/>
    <cellStyle name="Normal 41 20 8 2 2 2 2" xfId="50555" xr:uid="{00000000-0005-0000-0000-0000DF610000}"/>
    <cellStyle name="Normal 41 20 8 2 2 3" xfId="22982" xr:uid="{00000000-0005-0000-0000-0000E0610000}"/>
    <cellStyle name="Normal 41 20 8 2 2 3 2" xfId="44619" xr:uid="{00000000-0005-0000-0000-0000E1610000}"/>
    <cellStyle name="Normal 41 20 8 2 2 4" xfId="38635" xr:uid="{00000000-0005-0000-0000-0000E2610000}"/>
    <cellStyle name="Normal 41 20 8 2 3" xfId="25967" xr:uid="{00000000-0005-0000-0000-0000E3610000}"/>
    <cellStyle name="Normal 41 20 8 2 3 2" xfId="47581" xr:uid="{00000000-0005-0000-0000-0000E4610000}"/>
    <cellStyle name="Normal 41 20 8 2 4" xfId="20000" xr:uid="{00000000-0005-0000-0000-0000E5610000}"/>
    <cellStyle name="Normal 41 20 8 2 4 2" xfId="41642" xr:uid="{00000000-0005-0000-0000-0000E6610000}"/>
    <cellStyle name="Normal 41 20 8 2 5" xfId="35632" xr:uid="{00000000-0005-0000-0000-0000E7610000}"/>
    <cellStyle name="Normal 41 20 8 3" xfId="14870" xr:uid="{00000000-0005-0000-0000-0000E8610000}"/>
    <cellStyle name="Normal 41 20 8 3 2" xfId="17955" xr:uid="{00000000-0005-0000-0000-0000E9610000}"/>
    <cellStyle name="Normal 41 20 8 3 2 2" xfId="29921" xr:uid="{00000000-0005-0000-0000-0000EA610000}"/>
    <cellStyle name="Normal 41 20 8 3 2 2 2" xfId="51527" xr:uid="{00000000-0005-0000-0000-0000EB610000}"/>
    <cellStyle name="Normal 41 20 8 3 2 3" xfId="23954" xr:uid="{00000000-0005-0000-0000-0000EC610000}"/>
    <cellStyle name="Normal 41 20 8 3 2 3 2" xfId="45591" xr:uid="{00000000-0005-0000-0000-0000ED610000}"/>
    <cellStyle name="Normal 41 20 8 3 2 4" xfId="39609" xr:uid="{00000000-0005-0000-0000-0000EE610000}"/>
    <cellStyle name="Normal 41 20 8 3 3" xfId="26939" xr:uid="{00000000-0005-0000-0000-0000EF610000}"/>
    <cellStyle name="Normal 41 20 8 3 3 2" xfId="48553" xr:uid="{00000000-0005-0000-0000-0000F0610000}"/>
    <cellStyle name="Normal 41 20 8 3 4" xfId="20972" xr:uid="{00000000-0005-0000-0000-0000F1610000}"/>
    <cellStyle name="Normal 41 20 8 3 4 2" xfId="42614" xr:uid="{00000000-0005-0000-0000-0000F2610000}"/>
    <cellStyle name="Normal 41 20 8 3 5" xfId="36606" xr:uid="{00000000-0005-0000-0000-0000F3610000}"/>
    <cellStyle name="Normal 41 20 8 4" xfId="16004" xr:uid="{00000000-0005-0000-0000-0000F4610000}"/>
    <cellStyle name="Normal 41 20 8 4 2" xfId="27973" xr:uid="{00000000-0005-0000-0000-0000F5610000}"/>
    <cellStyle name="Normal 41 20 8 4 2 2" xfId="49579" xr:uid="{00000000-0005-0000-0000-0000F6610000}"/>
    <cellStyle name="Normal 41 20 8 4 3" xfId="22006" xr:uid="{00000000-0005-0000-0000-0000F7610000}"/>
    <cellStyle name="Normal 41 20 8 4 3 2" xfId="43643" xr:uid="{00000000-0005-0000-0000-0000F8610000}"/>
    <cellStyle name="Normal 41 20 8 4 4" xfId="37658" xr:uid="{00000000-0005-0000-0000-0000F9610000}"/>
    <cellStyle name="Normal 41 20 8 5" xfId="24991" xr:uid="{00000000-0005-0000-0000-0000FA610000}"/>
    <cellStyle name="Normal 41 20 8 5 2" xfId="46608" xr:uid="{00000000-0005-0000-0000-0000FB610000}"/>
    <cellStyle name="Normal 41 20 8 6" xfId="19024" xr:uid="{00000000-0005-0000-0000-0000FC610000}"/>
    <cellStyle name="Normal 41 20 8 6 2" xfId="40666" xr:uid="{00000000-0005-0000-0000-0000FD610000}"/>
    <cellStyle name="Normal 41 20 8 7" xfId="34652"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69" xr:uid="{00000000-0005-0000-0000-000002620000}"/>
    <cellStyle name="Normal 41 20 9 2 2 2 2" xfId="50875" xr:uid="{00000000-0005-0000-0000-000003620000}"/>
    <cellStyle name="Normal 41 20 9 2 2 3" xfId="23302" xr:uid="{00000000-0005-0000-0000-000004620000}"/>
    <cellStyle name="Normal 41 20 9 2 2 3 2" xfId="44939" xr:uid="{00000000-0005-0000-0000-000005620000}"/>
    <cellStyle name="Normal 41 20 9 2 2 4" xfId="38955" xr:uid="{00000000-0005-0000-0000-000006620000}"/>
    <cellStyle name="Normal 41 20 9 2 3" xfId="26287" xr:uid="{00000000-0005-0000-0000-000007620000}"/>
    <cellStyle name="Normal 41 20 9 2 3 2" xfId="47901" xr:uid="{00000000-0005-0000-0000-000008620000}"/>
    <cellStyle name="Normal 41 20 9 2 4" xfId="20320" xr:uid="{00000000-0005-0000-0000-000009620000}"/>
    <cellStyle name="Normal 41 20 9 2 4 2" xfId="41962" xr:uid="{00000000-0005-0000-0000-00000A620000}"/>
    <cellStyle name="Normal 41 20 9 2 5" xfId="35952" xr:uid="{00000000-0005-0000-0000-00000B620000}"/>
    <cellStyle name="Normal 41 20 9 3" xfId="15190" xr:uid="{00000000-0005-0000-0000-00000C620000}"/>
    <cellStyle name="Normal 41 20 9 3 2" xfId="18275" xr:uid="{00000000-0005-0000-0000-00000D620000}"/>
    <cellStyle name="Normal 41 20 9 3 2 2" xfId="30241" xr:uid="{00000000-0005-0000-0000-00000E620000}"/>
    <cellStyle name="Normal 41 20 9 3 2 2 2" xfId="51847" xr:uid="{00000000-0005-0000-0000-00000F620000}"/>
    <cellStyle name="Normal 41 20 9 3 2 3" xfId="24274" xr:uid="{00000000-0005-0000-0000-000010620000}"/>
    <cellStyle name="Normal 41 20 9 3 2 3 2" xfId="45911" xr:uid="{00000000-0005-0000-0000-000011620000}"/>
    <cellStyle name="Normal 41 20 9 3 2 4" xfId="39929" xr:uid="{00000000-0005-0000-0000-000012620000}"/>
    <cellStyle name="Normal 41 20 9 3 3" xfId="27259" xr:uid="{00000000-0005-0000-0000-000013620000}"/>
    <cellStyle name="Normal 41 20 9 3 3 2" xfId="48873" xr:uid="{00000000-0005-0000-0000-000014620000}"/>
    <cellStyle name="Normal 41 20 9 3 4" xfId="21292" xr:uid="{00000000-0005-0000-0000-000015620000}"/>
    <cellStyle name="Normal 41 20 9 3 4 2" xfId="42934" xr:uid="{00000000-0005-0000-0000-000016620000}"/>
    <cellStyle name="Normal 41 20 9 3 5" xfId="36926" xr:uid="{00000000-0005-0000-0000-000017620000}"/>
    <cellStyle name="Normal 41 20 9 4" xfId="16324" xr:uid="{00000000-0005-0000-0000-000018620000}"/>
    <cellStyle name="Normal 41 20 9 4 2" xfId="28293" xr:uid="{00000000-0005-0000-0000-000019620000}"/>
    <cellStyle name="Normal 41 20 9 4 2 2" xfId="49899" xr:uid="{00000000-0005-0000-0000-00001A620000}"/>
    <cellStyle name="Normal 41 20 9 4 3" xfId="22326" xr:uid="{00000000-0005-0000-0000-00001B620000}"/>
    <cellStyle name="Normal 41 20 9 4 3 2" xfId="43963" xr:uid="{00000000-0005-0000-0000-00001C620000}"/>
    <cellStyle name="Normal 41 20 9 4 4" xfId="37978" xr:uid="{00000000-0005-0000-0000-00001D620000}"/>
    <cellStyle name="Normal 41 20 9 5" xfId="25311" xr:uid="{00000000-0005-0000-0000-00001E620000}"/>
    <cellStyle name="Normal 41 20 9 5 2" xfId="46928" xr:uid="{00000000-0005-0000-0000-00001F620000}"/>
    <cellStyle name="Normal 41 20 9 6" xfId="19344" xr:uid="{00000000-0005-0000-0000-000020620000}"/>
    <cellStyle name="Normal 41 20 9 6 2" xfId="40986" xr:uid="{00000000-0005-0000-0000-000021620000}"/>
    <cellStyle name="Normal 41 20 9 7" xfId="34972"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0" xr:uid="{00000000-0005-0000-0000-000026620000}"/>
    <cellStyle name="Normal 41 21 10 2 2 2" xfId="50236" xr:uid="{00000000-0005-0000-0000-000027620000}"/>
    <cellStyle name="Normal 41 21 10 2 3" xfId="22663" xr:uid="{00000000-0005-0000-0000-000028620000}"/>
    <cellStyle name="Normal 41 21 10 2 3 2" xfId="44300" xr:uid="{00000000-0005-0000-0000-000029620000}"/>
    <cellStyle name="Normal 41 21 10 2 4" xfId="38315" xr:uid="{00000000-0005-0000-0000-00002A620000}"/>
    <cellStyle name="Normal 41 21 10 3" xfId="25648" xr:uid="{00000000-0005-0000-0000-00002B620000}"/>
    <cellStyle name="Normal 41 21 10 3 2" xfId="47262" xr:uid="{00000000-0005-0000-0000-00002C620000}"/>
    <cellStyle name="Normal 41 21 10 4" xfId="19681" xr:uid="{00000000-0005-0000-0000-00002D620000}"/>
    <cellStyle name="Normal 41 21 10 4 2" xfId="41323" xr:uid="{00000000-0005-0000-0000-00002E620000}"/>
    <cellStyle name="Normal 41 21 10 5" xfId="35311" xr:uid="{00000000-0005-0000-0000-00002F620000}"/>
    <cellStyle name="Normal 41 21 11" xfId="14550" xr:uid="{00000000-0005-0000-0000-000030620000}"/>
    <cellStyle name="Normal 41 21 11 2" xfId="17635" xr:uid="{00000000-0005-0000-0000-000031620000}"/>
    <cellStyle name="Normal 41 21 11 2 2" xfId="29602" xr:uid="{00000000-0005-0000-0000-000032620000}"/>
    <cellStyle name="Normal 41 21 11 2 2 2" xfId="51208" xr:uid="{00000000-0005-0000-0000-000033620000}"/>
    <cellStyle name="Normal 41 21 11 2 3" xfId="23635" xr:uid="{00000000-0005-0000-0000-000034620000}"/>
    <cellStyle name="Normal 41 21 11 2 3 2" xfId="45272" xr:uid="{00000000-0005-0000-0000-000035620000}"/>
    <cellStyle name="Normal 41 21 11 2 4" xfId="39289" xr:uid="{00000000-0005-0000-0000-000036620000}"/>
    <cellStyle name="Normal 41 21 11 3" xfId="26620" xr:uid="{00000000-0005-0000-0000-000037620000}"/>
    <cellStyle name="Normal 41 21 11 3 2" xfId="48234" xr:uid="{00000000-0005-0000-0000-000038620000}"/>
    <cellStyle name="Normal 41 21 11 4" xfId="20653" xr:uid="{00000000-0005-0000-0000-000039620000}"/>
    <cellStyle name="Normal 41 21 11 4 2" xfId="42295" xr:uid="{00000000-0005-0000-0000-00003A620000}"/>
    <cellStyle name="Normal 41 21 11 5" xfId="36286" xr:uid="{00000000-0005-0000-0000-00003B620000}"/>
    <cellStyle name="Normal 41 21 12" xfId="15663" xr:uid="{00000000-0005-0000-0000-00003C620000}"/>
    <cellStyle name="Normal 41 21 12 2" xfId="27634" xr:uid="{00000000-0005-0000-0000-00003D620000}"/>
    <cellStyle name="Normal 41 21 12 2 2" xfId="49240" xr:uid="{00000000-0005-0000-0000-00003E620000}"/>
    <cellStyle name="Normal 41 21 12 3" xfId="21667" xr:uid="{00000000-0005-0000-0000-00003F620000}"/>
    <cellStyle name="Normal 41 21 12 3 2" xfId="43304" xr:uid="{00000000-0005-0000-0000-000040620000}"/>
    <cellStyle name="Normal 41 21 12 4" xfId="37317" xr:uid="{00000000-0005-0000-0000-000041620000}"/>
    <cellStyle name="Normal 41 21 13" xfId="24649" xr:uid="{00000000-0005-0000-0000-000042620000}"/>
    <cellStyle name="Normal 41 21 13 2" xfId="46269" xr:uid="{00000000-0005-0000-0000-000043620000}"/>
    <cellStyle name="Normal 41 21 14" xfId="18682" xr:uid="{00000000-0005-0000-0000-000044620000}"/>
    <cellStyle name="Normal 41 21 14 2" xfId="40324" xr:uid="{00000000-0005-0000-0000-000045620000}"/>
    <cellStyle name="Normal 41 21 15" xfId="31247"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39" xr:uid="{00000000-0005-0000-0000-00004B620000}"/>
    <cellStyle name="Normal 41 21 2 2 2 2 2 2" xfId="50645" xr:uid="{00000000-0005-0000-0000-00004C620000}"/>
    <cellStyle name="Normal 41 21 2 2 2 2 3" xfId="23072" xr:uid="{00000000-0005-0000-0000-00004D620000}"/>
    <cellStyle name="Normal 41 21 2 2 2 2 3 2" xfId="44709" xr:uid="{00000000-0005-0000-0000-00004E620000}"/>
    <cellStyle name="Normal 41 21 2 2 2 2 4" xfId="38725" xr:uid="{00000000-0005-0000-0000-00004F620000}"/>
    <cellStyle name="Normal 41 21 2 2 2 3" xfId="26057" xr:uid="{00000000-0005-0000-0000-000050620000}"/>
    <cellStyle name="Normal 41 21 2 2 2 3 2" xfId="47671" xr:uid="{00000000-0005-0000-0000-000051620000}"/>
    <cellStyle name="Normal 41 21 2 2 2 4" xfId="20090" xr:uid="{00000000-0005-0000-0000-000052620000}"/>
    <cellStyle name="Normal 41 21 2 2 2 4 2" xfId="41732" xr:uid="{00000000-0005-0000-0000-000053620000}"/>
    <cellStyle name="Normal 41 21 2 2 2 5" xfId="35722" xr:uid="{00000000-0005-0000-0000-000054620000}"/>
    <cellStyle name="Normal 41 21 2 2 3" xfId="14960" xr:uid="{00000000-0005-0000-0000-000055620000}"/>
    <cellStyle name="Normal 41 21 2 2 3 2" xfId="18045" xr:uid="{00000000-0005-0000-0000-000056620000}"/>
    <cellStyle name="Normal 41 21 2 2 3 2 2" xfId="30011" xr:uid="{00000000-0005-0000-0000-000057620000}"/>
    <cellStyle name="Normal 41 21 2 2 3 2 2 2" xfId="51617" xr:uid="{00000000-0005-0000-0000-000058620000}"/>
    <cellStyle name="Normal 41 21 2 2 3 2 3" xfId="24044" xr:uid="{00000000-0005-0000-0000-000059620000}"/>
    <cellStyle name="Normal 41 21 2 2 3 2 3 2" xfId="45681" xr:uid="{00000000-0005-0000-0000-00005A620000}"/>
    <cellStyle name="Normal 41 21 2 2 3 2 4" xfId="39699" xr:uid="{00000000-0005-0000-0000-00005B620000}"/>
    <cellStyle name="Normal 41 21 2 2 3 3" xfId="27029" xr:uid="{00000000-0005-0000-0000-00005C620000}"/>
    <cellStyle name="Normal 41 21 2 2 3 3 2" xfId="48643" xr:uid="{00000000-0005-0000-0000-00005D620000}"/>
    <cellStyle name="Normal 41 21 2 2 3 4" xfId="21062" xr:uid="{00000000-0005-0000-0000-00005E620000}"/>
    <cellStyle name="Normal 41 21 2 2 3 4 2" xfId="42704" xr:uid="{00000000-0005-0000-0000-00005F620000}"/>
    <cellStyle name="Normal 41 21 2 2 3 5" xfId="36696" xr:uid="{00000000-0005-0000-0000-000060620000}"/>
    <cellStyle name="Normal 41 21 2 2 4" xfId="16094" xr:uid="{00000000-0005-0000-0000-000061620000}"/>
    <cellStyle name="Normal 41 21 2 2 4 2" xfId="28063" xr:uid="{00000000-0005-0000-0000-000062620000}"/>
    <cellStyle name="Normal 41 21 2 2 4 2 2" xfId="49669" xr:uid="{00000000-0005-0000-0000-000063620000}"/>
    <cellStyle name="Normal 41 21 2 2 4 3" xfId="22096" xr:uid="{00000000-0005-0000-0000-000064620000}"/>
    <cellStyle name="Normal 41 21 2 2 4 3 2" xfId="43733" xr:uid="{00000000-0005-0000-0000-000065620000}"/>
    <cellStyle name="Normal 41 21 2 2 4 4" xfId="37748" xr:uid="{00000000-0005-0000-0000-000066620000}"/>
    <cellStyle name="Normal 41 21 2 2 5" xfId="25081" xr:uid="{00000000-0005-0000-0000-000067620000}"/>
    <cellStyle name="Normal 41 21 2 2 5 2" xfId="46698" xr:uid="{00000000-0005-0000-0000-000068620000}"/>
    <cellStyle name="Normal 41 21 2 2 6" xfId="19114" xr:uid="{00000000-0005-0000-0000-000069620000}"/>
    <cellStyle name="Normal 41 21 2 2 6 2" xfId="40756" xr:uid="{00000000-0005-0000-0000-00006A620000}"/>
    <cellStyle name="Normal 41 21 2 2 7" xfId="34742"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59" xr:uid="{00000000-0005-0000-0000-00006F620000}"/>
    <cellStyle name="Normal 41 21 2 3 2 2 2 2" xfId="50965" xr:uid="{00000000-0005-0000-0000-000070620000}"/>
    <cellStyle name="Normal 41 21 2 3 2 2 3" xfId="23392" xr:uid="{00000000-0005-0000-0000-000071620000}"/>
    <cellStyle name="Normal 41 21 2 3 2 2 3 2" xfId="45029" xr:uid="{00000000-0005-0000-0000-000072620000}"/>
    <cellStyle name="Normal 41 21 2 3 2 2 4" xfId="39045" xr:uid="{00000000-0005-0000-0000-000073620000}"/>
    <cellStyle name="Normal 41 21 2 3 2 3" xfId="26377" xr:uid="{00000000-0005-0000-0000-000074620000}"/>
    <cellStyle name="Normal 41 21 2 3 2 3 2" xfId="47991" xr:uid="{00000000-0005-0000-0000-000075620000}"/>
    <cellStyle name="Normal 41 21 2 3 2 4" xfId="20410" xr:uid="{00000000-0005-0000-0000-000076620000}"/>
    <cellStyle name="Normal 41 21 2 3 2 4 2" xfId="42052" xr:uid="{00000000-0005-0000-0000-000077620000}"/>
    <cellStyle name="Normal 41 21 2 3 2 5" xfId="36042" xr:uid="{00000000-0005-0000-0000-000078620000}"/>
    <cellStyle name="Normal 41 21 2 3 3" xfId="15280" xr:uid="{00000000-0005-0000-0000-000079620000}"/>
    <cellStyle name="Normal 41 21 2 3 3 2" xfId="18365" xr:uid="{00000000-0005-0000-0000-00007A620000}"/>
    <cellStyle name="Normal 41 21 2 3 3 2 2" xfId="30331" xr:uid="{00000000-0005-0000-0000-00007B620000}"/>
    <cellStyle name="Normal 41 21 2 3 3 2 2 2" xfId="51937" xr:uid="{00000000-0005-0000-0000-00007C620000}"/>
    <cellStyle name="Normal 41 21 2 3 3 2 3" xfId="24364" xr:uid="{00000000-0005-0000-0000-00007D620000}"/>
    <cellStyle name="Normal 41 21 2 3 3 2 3 2" xfId="46001" xr:uid="{00000000-0005-0000-0000-00007E620000}"/>
    <cellStyle name="Normal 41 21 2 3 3 2 4" xfId="40019" xr:uid="{00000000-0005-0000-0000-00007F620000}"/>
    <cellStyle name="Normal 41 21 2 3 3 3" xfId="27349" xr:uid="{00000000-0005-0000-0000-000080620000}"/>
    <cellStyle name="Normal 41 21 2 3 3 3 2" xfId="48963" xr:uid="{00000000-0005-0000-0000-000081620000}"/>
    <cellStyle name="Normal 41 21 2 3 3 4" xfId="21382" xr:uid="{00000000-0005-0000-0000-000082620000}"/>
    <cellStyle name="Normal 41 21 2 3 3 4 2" xfId="43024" xr:uid="{00000000-0005-0000-0000-000083620000}"/>
    <cellStyle name="Normal 41 21 2 3 3 5" xfId="37016" xr:uid="{00000000-0005-0000-0000-000084620000}"/>
    <cellStyle name="Normal 41 21 2 3 4" xfId="16414" xr:uid="{00000000-0005-0000-0000-000085620000}"/>
    <cellStyle name="Normal 41 21 2 3 4 2" xfId="28383" xr:uid="{00000000-0005-0000-0000-000086620000}"/>
    <cellStyle name="Normal 41 21 2 3 4 2 2" xfId="49989" xr:uid="{00000000-0005-0000-0000-000087620000}"/>
    <cellStyle name="Normal 41 21 2 3 4 3" xfId="22416" xr:uid="{00000000-0005-0000-0000-000088620000}"/>
    <cellStyle name="Normal 41 21 2 3 4 3 2" xfId="44053" xr:uid="{00000000-0005-0000-0000-000089620000}"/>
    <cellStyle name="Normal 41 21 2 3 4 4" xfId="38068" xr:uid="{00000000-0005-0000-0000-00008A620000}"/>
    <cellStyle name="Normal 41 21 2 3 5" xfId="25401" xr:uid="{00000000-0005-0000-0000-00008B620000}"/>
    <cellStyle name="Normal 41 21 2 3 5 2" xfId="47018" xr:uid="{00000000-0005-0000-0000-00008C620000}"/>
    <cellStyle name="Normal 41 21 2 3 6" xfId="19434" xr:uid="{00000000-0005-0000-0000-00008D620000}"/>
    <cellStyle name="Normal 41 21 2 3 6 2" xfId="41076" xr:uid="{00000000-0005-0000-0000-00008E620000}"/>
    <cellStyle name="Normal 41 21 2 3 7" xfId="35062" xr:uid="{00000000-0005-0000-0000-00008F620000}"/>
    <cellStyle name="Normal 41 21 2 4" xfId="13665" xr:uid="{00000000-0005-0000-0000-000090620000}"/>
    <cellStyle name="Normal 41 21 2 4 2" xfId="16751" xr:uid="{00000000-0005-0000-0000-000091620000}"/>
    <cellStyle name="Normal 41 21 2 4 2 2" xfId="28719" xr:uid="{00000000-0005-0000-0000-000092620000}"/>
    <cellStyle name="Normal 41 21 2 4 2 2 2" xfId="50325" xr:uid="{00000000-0005-0000-0000-000093620000}"/>
    <cellStyle name="Normal 41 21 2 4 2 3" xfId="22752" xr:uid="{00000000-0005-0000-0000-000094620000}"/>
    <cellStyle name="Normal 41 21 2 4 2 3 2" xfId="44389" xr:uid="{00000000-0005-0000-0000-000095620000}"/>
    <cellStyle name="Normal 41 21 2 4 2 4" xfId="38405" xr:uid="{00000000-0005-0000-0000-000096620000}"/>
    <cellStyle name="Normal 41 21 2 4 3" xfId="25737" xr:uid="{00000000-0005-0000-0000-000097620000}"/>
    <cellStyle name="Normal 41 21 2 4 3 2" xfId="47351" xr:uid="{00000000-0005-0000-0000-000098620000}"/>
    <cellStyle name="Normal 41 21 2 4 4" xfId="19770" xr:uid="{00000000-0005-0000-0000-000099620000}"/>
    <cellStyle name="Normal 41 21 2 4 4 2" xfId="41412" xr:uid="{00000000-0005-0000-0000-00009A620000}"/>
    <cellStyle name="Normal 41 21 2 4 5" xfId="35401" xr:uid="{00000000-0005-0000-0000-00009B620000}"/>
    <cellStyle name="Normal 41 21 2 5" xfId="14639" xr:uid="{00000000-0005-0000-0000-00009C620000}"/>
    <cellStyle name="Normal 41 21 2 5 2" xfId="17724" xr:uid="{00000000-0005-0000-0000-00009D620000}"/>
    <cellStyle name="Normal 41 21 2 5 2 2" xfId="29691" xr:uid="{00000000-0005-0000-0000-00009E620000}"/>
    <cellStyle name="Normal 41 21 2 5 2 2 2" xfId="51297" xr:uid="{00000000-0005-0000-0000-00009F620000}"/>
    <cellStyle name="Normal 41 21 2 5 2 3" xfId="23724" xr:uid="{00000000-0005-0000-0000-0000A0620000}"/>
    <cellStyle name="Normal 41 21 2 5 2 3 2" xfId="45361" xr:uid="{00000000-0005-0000-0000-0000A1620000}"/>
    <cellStyle name="Normal 41 21 2 5 2 4" xfId="39378" xr:uid="{00000000-0005-0000-0000-0000A2620000}"/>
    <cellStyle name="Normal 41 21 2 5 3" xfId="26709" xr:uid="{00000000-0005-0000-0000-0000A3620000}"/>
    <cellStyle name="Normal 41 21 2 5 3 2" xfId="48323" xr:uid="{00000000-0005-0000-0000-0000A4620000}"/>
    <cellStyle name="Normal 41 21 2 5 4" xfId="20742" xr:uid="{00000000-0005-0000-0000-0000A5620000}"/>
    <cellStyle name="Normal 41 21 2 5 4 2" xfId="42384" xr:uid="{00000000-0005-0000-0000-0000A6620000}"/>
    <cellStyle name="Normal 41 21 2 5 5" xfId="36375" xr:uid="{00000000-0005-0000-0000-0000A7620000}"/>
    <cellStyle name="Normal 41 21 2 6" xfId="15752" xr:uid="{00000000-0005-0000-0000-0000A8620000}"/>
    <cellStyle name="Normal 41 21 2 6 2" xfId="27723" xr:uid="{00000000-0005-0000-0000-0000A9620000}"/>
    <cellStyle name="Normal 41 21 2 6 2 2" xfId="49329" xr:uid="{00000000-0005-0000-0000-0000AA620000}"/>
    <cellStyle name="Normal 41 21 2 6 3" xfId="21756" xr:uid="{00000000-0005-0000-0000-0000AB620000}"/>
    <cellStyle name="Normal 41 21 2 6 3 2" xfId="43393" xr:uid="{00000000-0005-0000-0000-0000AC620000}"/>
    <cellStyle name="Normal 41 21 2 6 4" xfId="37406" xr:uid="{00000000-0005-0000-0000-0000AD620000}"/>
    <cellStyle name="Normal 41 21 2 7" xfId="24738" xr:uid="{00000000-0005-0000-0000-0000AE620000}"/>
    <cellStyle name="Normal 41 21 2 7 2" xfId="46358" xr:uid="{00000000-0005-0000-0000-0000AF620000}"/>
    <cellStyle name="Normal 41 21 2 8" xfId="18771" xr:uid="{00000000-0005-0000-0000-0000B0620000}"/>
    <cellStyle name="Normal 41 21 2 8 2" xfId="40413" xr:uid="{00000000-0005-0000-0000-0000B1620000}"/>
    <cellStyle name="Normal 41 21 2 9" xfId="31584"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5" xr:uid="{00000000-0005-0000-0000-0000B7620000}"/>
    <cellStyle name="Normal 41 21 3 2 2 2 2 2" xfId="50601" xr:uid="{00000000-0005-0000-0000-0000B8620000}"/>
    <cellStyle name="Normal 41 21 3 2 2 2 3" xfId="23028" xr:uid="{00000000-0005-0000-0000-0000B9620000}"/>
    <cellStyle name="Normal 41 21 3 2 2 2 3 2" xfId="44665" xr:uid="{00000000-0005-0000-0000-0000BA620000}"/>
    <cellStyle name="Normal 41 21 3 2 2 2 4" xfId="38681" xr:uid="{00000000-0005-0000-0000-0000BB620000}"/>
    <cellStyle name="Normal 41 21 3 2 2 3" xfId="26013" xr:uid="{00000000-0005-0000-0000-0000BC620000}"/>
    <cellStyle name="Normal 41 21 3 2 2 3 2" xfId="47627" xr:uid="{00000000-0005-0000-0000-0000BD620000}"/>
    <cellStyle name="Normal 41 21 3 2 2 4" xfId="20046" xr:uid="{00000000-0005-0000-0000-0000BE620000}"/>
    <cellStyle name="Normal 41 21 3 2 2 4 2" xfId="41688" xr:uid="{00000000-0005-0000-0000-0000BF620000}"/>
    <cellStyle name="Normal 41 21 3 2 2 5" xfId="35678" xr:uid="{00000000-0005-0000-0000-0000C0620000}"/>
    <cellStyle name="Normal 41 21 3 2 3" xfId="14916" xr:uid="{00000000-0005-0000-0000-0000C1620000}"/>
    <cellStyle name="Normal 41 21 3 2 3 2" xfId="18001" xr:uid="{00000000-0005-0000-0000-0000C2620000}"/>
    <cellStyle name="Normal 41 21 3 2 3 2 2" xfId="29967" xr:uid="{00000000-0005-0000-0000-0000C3620000}"/>
    <cellStyle name="Normal 41 21 3 2 3 2 2 2" xfId="51573" xr:uid="{00000000-0005-0000-0000-0000C4620000}"/>
    <cellStyle name="Normal 41 21 3 2 3 2 3" xfId="24000" xr:uid="{00000000-0005-0000-0000-0000C5620000}"/>
    <cellStyle name="Normal 41 21 3 2 3 2 3 2" xfId="45637" xr:uid="{00000000-0005-0000-0000-0000C6620000}"/>
    <cellStyle name="Normal 41 21 3 2 3 2 4" xfId="39655" xr:uid="{00000000-0005-0000-0000-0000C7620000}"/>
    <cellStyle name="Normal 41 21 3 2 3 3" xfId="26985" xr:uid="{00000000-0005-0000-0000-0000C8620000}"/>
    <cellStyle name="Normal 41 21 3 2 3 3 2" xfId="48599" xr:uid="{00000000-0005-0000-0000-0000C9620000}"/>
    <cellStyle name="Normal 41 21 3 2 3 4" xfId="21018" xr:uid="{00000000-0005-0000-0000-0000CA620000}"/>
    <cellStyle name="Normal 41 21 3 2 3 4 2" xfId="42660" xr:uid="{00000000-0005-0000-0000-0000CB620000}"/>
    <cellStyle name="Normal 41 21 3 2 3 5" xfId="36652" xr:uid="{00000000-0005-0000-0000-0000CC620000}"/>
    <cellStyle name="Normal 41 21 3 2 4" xfId="16050" xr:uid="{00000000-0005-0000-0000-0000CD620000}"/>
    <cellStyle name="Normal 41 21 3 2 4 2" xfId="28019" xr:uid="{00000000-0005-0000-0000-0000CE620000}"/>
    <cellStyle name="Normal 41 21 3 2 4 2 2" xfId="49625" xr:uid="{00000000-0005-0000-0000-0000CF620000}"/>
    <cellStyle name="Normal 41 21 3 2 4 3" xfId="22052" xr:uid="{00000000-0005-0000-0000-0000D0620000}"/>
    <cellStyle name="Normal 41 21 3 2 4 3 2" xfId="43689" xr:uid="{00000000-0005-0000-0000-0000D1620000}"/>
    <cellStyle name="Normal 41 21 3 2 4 4" xfId="37704" xr:uid="{00000000-0005-0000-0000-0000D2620000}"/>
    <cellStyle name="Normal 41 21 3 2 5" xfId="25037" xr:uid="{00000000-0005-0000-0000-0000D3620000}"/>
    <cellStyle name="Normal 41 21 3 2 5 2" xfId="46654" xr:uid="{00000000-0005-0000-0000-0000D4620000}"/>
    <cellStyle name="Normal 41 21 3 2 6" xfId="19070" xr:uid="{00000000-0005-0000-0000-0000D5620000}"/>
    <cellStyle name="Normal 41 21 3 2 6 2" xfId="40712" xr:uid="{00000000-0005-0000-0000-0000D6620000}"/>
    <cellStyle name="Normal 41 21 3 2 7" xfId="34698"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5" xr:uid="{00000000-0005-0000-0000-0000DB620000}"/>
    <cellStyle name="Normal 41 21 3 3 2 2 2 2" xfId="50921" xr:uid="{00000000-0005-0000-0000-0000DC620000}"/>
    <cellStyle name="Normal 41 21 3 3 2 2 3" xfId="23348" xr:uid="{00000000-0005-0000-0000-0000DD620000}"/>
    <cellStyle name="Normal 41 21 3 3 2 2 3 2" xfId="44985" xr:uid="{00000000-0005-0000-0000-0000DE620000}"/>
    <cellStyle name="Normal 41 21 3 3 2 2 4" xfId="39001" xr:uid="{00000000-0005-0000-0000-0000DF620000}"/>
    <cellStyle name="Normal 41 21 3 3 2 3" xfId="26333" xr:uid="{00000000-0005-0000-0000-0000E0620000}"/>
    <cellStyle name="Normal 41 21 3 3 2 3 2" xfId="47947" xr:uid="{00000000-0005-0000-0000-0000E1620000}"/>
    <cellStyle name="Normal 41 21 3 3 2 4" xfId="20366" xr:uid="{00000000-0005-0000-0000-0000E2620000}"/>
    <cellStyle name="Normal 41 21 3 3 2 4 2" xfId="42008" xr:uid="{00000000-0005-0000-0000-0000E3620000}"/>
    <cellStyle name="Normal 41 21 3 3 2 5" xfId="35998" xr:uid="{00000000-0005-0000-0000-0000E4620000}"/>
    <cellStyle name="Normal 41 21 3 3 3" xfId="15236" xr:uid="{00000000-0005-0000-0000-0000E5620000}"/>
    <cellStyle name="Normal 41 21 3 3 3 2" xfId="18321" xr:uid="{00000000-0005-0000-0000-0000E6620000}"/>
    <cellStyle name="Normal 41 21 3 3 3 2 2" xfId="30287" xr:uid="{00000000-0005-0000-0000-0000E7620000}"/>
    <cellStyle name="Normal 41 21 3 3 3 2 2 2" xfId="51893" xr:uid="{00000000-0005-0000-0000-0000E8620000}"/>
    <cellStyle name="Normal 41 21 3 3 3 2 3" xfId="24320" xr:uid="{00000000-0005-0000-0000-0000E9620000}"/>
    <cellStyle name="Normal 41 21 3 3 3 2 3 2" xfId="45957" xr:uid="{00000000-0005-0000-0000-0000EA620000}"/>
    <cellStyle name="Normal 41 21 3 3 3 2 4" xfId="39975" xr:uid="{00000000-0005-0000-0000-0000EB620000}"/>
    <cellStyle name="Normal 41 21 3 3 3 3" xfId="27305" xr:uid="{00000000-0005-0000-0000-0000EC620000}"/>
    <cellStyle name="Normal 41 21 3 3 3 3 2" xfId="48919" xr:uid="{00000000-0005-0000-0000-0000ED620000}"/>
    <cellStyle name="Normal 41 21 3 3 3 4" xfId="21338" xr:uid="{00000000-0005-0000-0000-0000EE620000}"/>
    <cellStyle name="Normal 41 21 3 3 3 4 2" xfId="42980" xr:uid="{00000000-0005-0000-0000-0000EF620000}"/>
    <cellStyle name="Normal 41 21 3 3 3 5" xfId="36972" xr:uid="{00000000-0005-0000-0000-0000F0620000}"/>
    <cellStyle name="Normal 41 21 3 3 4" xfId="16370" xr:uid="{00000000-0005-0000-0000-0000F1620000}"/>
    <cellStyle name="Normal 41 21 3 3 4 2" xfId="28339" xr:uid="{00000000-0005-0000-0000-0000F2620000}"/>
    <cellStyle name="Normal 41 21 3 3 4 2 2" xfId="49945" xr:uid="{00000000-0005-0000-0000-0000F3620000}"/>
    <cellStyle name="Normal 41 21 3 3 4 3" xfId="22372" xr:uid="{00000000-0005-0000-0000-0000F4620000}"/>
    <cellStyle name="Normal 41 21 3 3 4 3 2" xfId="44009" xr:uid="{00000000-0005-0000-0000-0000F5620000}"/>
    <cellStyle name="Normal 41 21 3 3 4 4" xfId="38024" xr:uid="{00000000-0005-0000-0000-0000F6620000}"/>
    <cellStyle name="Normal 41 21 3 3 5" xfId="25357" xr:uid="{00000000-0005-0000-0000-0000F7620000}"/>
    <cellStyle name="Normal 41 21 3 3 5 2" xfId="46974" xr:uid="{00000000-0005-0000-0000-0000F8620000}"/>
    <cellStyle name="Normal 41 21 3 3 6" xfId="19390" xr:uid="{00000000-0005-0000-0000-0000F9620000}"/>
    <cellStyle name="Normal 41 21 3 3 6 2" xfId="41032" xr:uid="{00000000-0005-0000-0000-0000FA620000}"/>
    <cellStyle name="Normal 41 21 3 3 7" xfId="35018" xr:uid="{00000000-0005-0000-0000-0000FB620000}"/>
    <cellStyle name="Normal 41 21 3 4" xfId="13621" xr:uid="{00000000-0005-0000-0000-0000FC620000}"/>
    <cellStyle name="Normal 41 21 3 4 2" xfId="16707" xr:uid="{00000000-0005-0000-0000-0000FD620000}"/>
    <cellStyle name="Normal 41 21 3 4 2 2" xfId="28675" xr:uid="{00000000-0005-0000-0000-0000FE620000}"/>
    <cellStyle name="Normal 41 21 3 4 2 2 2" xfId="50281" xr:uid="{00000000-0005-0000-0000-0000FF620000}"/>
    <cellStyle name="Normal 41 21 3 4 2 3" xfId="22708" xr:uid="{00000000-0005-0000-0000-000000630000}"/>
    <cellStyle name="Normal 41 21 3 4 2 3 2" xfId="44345" xr:uid="{00000000-0005-0000-0000-000001630000}"/>
    <cellStyle name="Normal 41 21 3 4 2 4" xfId="38361" xr:uid="{00000000-0005-0000-0000-000002630000}"/>
    <cellStyle name="Normal 41 21 3 4 3" xfId="25693" xr:uid="{00000000-0005-0000-0000-000003630000}"/>
    <cellStyle name="Normal 41 21 3 4 3 2" xfId="47307" xr:uid="{00000000-0005-0000-0000-000004630000}"/>
    <cellStyle name="Normal 41 21 3 4 4" xfId="19726" xr:uid="{00000000-0005-0000-0000-000005630000}"/>
    <cellStyle name="Normal 41 21 3 4 4 2" xfId="41368" xr:uid="{00000000-0005-0000-0000-000006630000}"/>
    <cellStyle name="Normal 41 21 3 4 5" xfId="35357" xr:uid="{00000000-0005-0000-0000-000007630000}"/>
    <cellStyle name="Normal 41 21 3 5" xfId="14595" xr:uid="{00000000-0005-0000-0000-000008630000}"/>
    <cellStyle name="Normal 41 21 3 5 2" xfId="17680" xr:uid="{00000000-0005-0000-0000-000009630000}"/>
    <cellStyle name="Normal 41 21 3 5 2 2" xfId="29647" xr:uid="{00000000-0005-0000-0000-00000A630000}"/>
    <cellStyle name="Normal 41 21 3 5 2 2 2" xfId="51253" xr:uid="{00000000-0005-0000-0000-00000B630000}"/>
    <cellStyle name="Normal 41 21 3 5 2 3" xfId="23680" xr:uid="{00000000-0005-0000-0000-00000C630000}"/>
    <cellStyle name="Normal 41 21 3 5 2 3 2" xfId="45317" xr:uid="{00000000-0005-0000-0000-00000D630000}"/>
    <cellStyle name="Normal 41 21 3 5 2 4" xfId="39334" xr:uid="{00000000-0005-0000-0000-00000E630000}"/>
    <cellStyle name="Normal 41 21 3 5 3" xfId="26665" xr:uid="{00000000-0005-0000-0000-00000F630000}"/>
    <cellStyle name="Normal 41 21 3 5 3 2" xfId="48279" xr:uid="{00000000-0005-0000-0000-000010630000}"/>
    <cellStyle name="Normal 41 21 3 5 4" xfId="20698" xr:uid="{00000000-0005-0000-0000-000011630000}"/>
    <cellStyle name="Normal 41 21 3 5 4 2" xfId="42340" xr:uid="{00000000-0005-0000-0000-000012630000}"/>
    <cellStyle name="Normal 41 21 3 5 5" xfId="36331" xr:uid="{00000000-0005-0000-0000-000013630000}"/>
    <cellStyle name="Normal 41 21 3 6" xfId="15708" xr:uid="{00000000-0005-0000-0000-000014630000}"/>
    <cellStyle name="Normal 41 21 3 6 2" xfId="27679" xr:uid="{00000000-0005-0000-0000-000015630000}"/>
    <cellStyle name="Normal 41 21 3 6 2 2" xfId="49285" xr:uid="{00000000-0005-0000-0000-000016630000}"/>
    <cellStyle name="Normal 41 21 3 6 3" xfId="21712" xr:uid="{00000000-0005-0000-0000-000017630000}"/>
    <cellStyle name="Normal 41 21 3 6 3 2" xfId="43349" xr:uid="{00000000-0005-0000-0000-000018630000}"/>
    <cellStyle name="Normal 41 21 3 6 4" xfId="37362" xr:uid="{00000000-0005-0000-0000-000019630000}"/>
    <cellStyle name="Normal 41 21 3 7" xfId="24694" xr:uid="{00000000-0005-0000-0000-00001A630000}"/>
    <cellStyle name="Normal 41 21 3 7 2" xfId="46314" xr:uid="{00000000-0005-0000-0000-00001B630000}"/>
    <cellStyle name="Normal 41 21 3 8" xfId="18727" xr:uid="{00000000-0005-0000-0000-00001C630000}"/>
    <cellStyle name="Normal 41 21 3 8 2" xfId="40369" xr:uid="{00000000-0005-0000-0000-00001D630000}"/>
    <cellStyle name="Normal 41 21 3 9" xfId="31427"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1" xr:uid="{00000000-0005-0000-0000-000023630000}"/>
    <cellStyle name="Normal 41 21 4 2 2 2 2 2" xfId="50687" xr:uid="{00000000-0005-0000-0000-000024630000}"/>
    <cellStyle name="Normal 41 21 4 2 2 2 3" xfId="23114" xr:uid="{00000000-0005-0000-0000-000025630000}"/>
    <cellStyle name="Normal 41 21 4 2 2 2 3 2" xfId="44751" xr:uid="{00000000-0005-0000-0000-000026630000}"/>
    <cellStyle name="Normal 41 21 4 2 2 2 4" xfId="38767" xr:uid="{00000000-0005-0000-0000-000027630000}"/>
    <cellStyle name="Normal 41 21 4 2 2 3" xfId="26099" xr:uid="{00000000-0005-0000-0000-000028630000}"/>
    <cellStyle name="Normal 41 21 4 2 2 3 2" xfId="47713" xr:uid="{00000000-0005-0000-0000-000029630000}"/>
    <cellStyle name="Normal 41 21 4 2 2 4" xfId="20132" xr:uid="{00000000-0005-0000-0000-00002A630000}"/>
    <cellStyle name="Normal 41 21 4 2 2 4 2" xfId="41774" xr:uid="{00000000-0005-0000-0000-00002B630000}"/>
    <cellStyle name="Normal 41 21 4 2 2 5" xfId="35764" xr:uid="{00000000-0005-0000-0000-00002C630000}"/>
    <cellStyle name="Normal 41 21 4 2 3" xfId="15002" xr:uid="{00000000-0005-0000-0000-00002D630000}"/>
    <cellStyle name="Normal 41 21 4 2 3 2" xfId="18087" xr:uid="{00000000-0005-0000-0000-00002E630000}"/>
    <cellStyle name="Normal 41 21 4 2 3 2 2" xfId="30053" xr:uid="{00000000-0005-0000-0000-00002F630000}"/>
    <cellStyle name="Normal 41 21 4 2 3 2 2 2" xfId="51659" xr:uid="{00000000-0005-0000-0000-000030630000}"/>
    <cellStyle name="Normal 41 21 4 2 3 2 3" xfId="24086" xr:uid="{00000000-0005-0000-0000-000031630000}"/>
    <cellStyle name="Normal 41 21 4 2 3 2 3 2" xfId="45723" xr:uid="{00000000-0005-0000-0000-000032630000}"/>
    <cellStyle name="Normal 41 21 4 2 3 2 4" xfId="39741" xr:uid="{00000000-0005-0000-0000-000033630000}"/>
    <cellStyle name="Normal 41 21 4 2 3 3" xfId="27071" xr:uid="{00000000-0005-0000-0000-000034630000}"/>
    <cellStyle name="Normal 41 21 4 2 3 3 2" xfId="48685" xr:uid="{00000000-0005-0000-0000-000035630000}"/>
    <cellStyle name="Normal 41 21 4 2 3 4" xfId="21104" xr:uid="{00000000-0005-0000-0000-000036630000}"/>
    <cellStyle name="Normal 41 21 4 2 3 4 2" xfId="42746" xr:uid="{00000000-0005-0000-0000-000037630000}"/>
    <cellStyle name="Normal 41 21 4 2 3 5" xfId="36738" xr:uid="{00000000-0005-0000-0000-000038630000}"/>
    <cellStyle name="Normal 41 21 4 2 4" xfId="16136" xr:uid="{00000000-0005-0000-0000-000039630000}"/>
    <cellStyle name="Normal 41 21 4 2 4 2" xfId="28105" xr:uid="{00000000-0005-0000-0000-00003A630000}"/>
    <cellStyle name="Normal 41 21 4 2 4 2 2" xfId="49711" xr:uid="{00000000-0005-0000-0000-00003B630000}"/>
    <cellStyle name="Normal 41 21 4 2 4 3" xfId="22138" xr:uid="{00000000-0005-0000-0000-00003C630000}"/>
    <cellStyle name="Normal 41 21 4 2 4 3 2" xfId="43775" xr:uid="{00000000-0005-0000-0000-00003D630000}"/>
    <cellStyle name="Normal 41 21 4 2 4 4" xfId="37790" xr:uid="{00000000-0005-0000-0000-00003E630000}"/>
    <cellStyle name="Normal 41 21 4 2 5" xfId="25123" xr:uid="{00000000-0005-0000-0000-00003F630000}"/>
    <cellStyle name="Normal 41 21 4 2 5 2" xfId="46740" xr:uid="{00000000-0005-0000-0000-000040630000}"/>
    <cellStyle name="Normal 41 21 4 2 6" xfId="19156" xr:uid="{00000000-0005-0000-0000-000041630000}"/>
    <cellStyle name="Normal 41 21 4 2 6 2" xfId="40798" xr:uid="{00000000-0005-0000-0000-000042630000}"/>
    <cellStyle name="Normal 41 21 4 2 7" xfId="34784"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1" xr:uid="{00000000-0005-0000-0000-000047630000}"/>
    <cellStyle name="Normal 41 21 4 3 2 2 2 2" xfId="51007" xr:uid="{00000000-0005-0000-0000-000048630000}"/>
    <cellStyle name="Normal 41 21 4 3 2 2 3" xfId="23434" xr:uid="{00000000-0005-0000-0000-000049630000}"/>
    <cellStyle name="Normal 41 21 4 3 2 2 3 2" xfId="45071" xr:uid="{00000000-0005-0000-0000-00004A630000}"/>
    <cellStyle name="Normal 41 21 4 3 2 2 4" xfId="39087" xr:uid="{00000000-0005-0000-0000-00004B630000}"/>
    <cellStyle name="Normal 41 21 4 3 2 3" xfId="26419" xr:uid="{00000000-0005-0000-0000-00004C630000}"/>
    <cellStyle name="Normal 41 21 4 3 2 3 2" xfId="48033" xr:uid="{00000000-0005-0000-0000-00004D630000}"/>
    <cellStyle name="Normal 41 21 4 3 2 4" xfId="20452" xr:uid="{00000000-0005-0000-0000-00004E630000}"/>
    <cellStyle name="Normal 41 21 4 3 2 4 2" xfId="42094" xr:uid="{00000000-0005-0000-0000-00004F630000}"/>
    <cellStyle name="Normal 41 21 4 3 2 5" xfId="36084" xr:uid="{00000000-0005-0000-0000-000050630000}"/>
    <cellStyle name="Normal 41 21 4 3 3" xfId="15322" xr:uid="{00000000-0005-0000-0000-000051630000}"/>
    <cellStyle name="Normal 41 21 4 3 3 2" xfId="18407" xr:uid="{00000000-0005-0000-0000-000052630000}"/>
    <cellStyle name="Normal 41 21 4 3 3 2 2" xfId="30373" xr:uid="{00000000-0005-0000-0000-000053630000}"/>
    <cellStyle name="Normal 41 21 4 3 3 2 2 2" xfId="51979" xr:uid="{00000000-0005-0000-0000-000054630000}"/>
    <cellStyle name="Normal 41 21 4 3 3 2 3" xfId="24406" xr:uid="{00000000-0005-0000-0000-000055630000}"/>
    <cellStyle name="Normal 41 21 4 3 3 2 3 2" xfId="46043" xr:uid="{00000000-0005-0000-0000-000056630000}"/>
    <cellStyle name="Normal 41 21 4 3 3 2 4" xfId="40061" xr:uid="{00000000-0005-0000-0000-000057630000}"/>
    <cellStyle name="Normal 41 21 4 3 3 3" xfId="27391" xr:uid="{00000000-0005-0000-0000-000058630000}"/>
    <cellStyle name="Normal 41 21 4 3 3 3 2" xfId="49005" xr:uid="{00000000-0005-0000-0000-000059630000}"/>
    <cellStyle name="Normal 41 21 4 3 3 4" xfId="21424" xr:uid="{00000000-0005-0000-0000-00005A630000}"/>
    <cellStyle name="Normal 41 21 4 3 3 4 2" xfId="43066" xr:uid="{00000000-0005-0000-0000-00005B630000}"/>
    <cellStyle name="Normal 41 21 4 3 3 5" xfId="37058" xr:uid="{00000000-0005-0000-0000-00005C630000}"/>
    <cellStyle name="Normal 41 21 4 3 4" xfId="16456" xr:uid="{00000000-0005-0000-0000-00005D630000}"/>
    <cellStyle name="Normal 41 21 4 3 4 2" xfId="28425" xr:uid="{00000000-0005-0000-0000-00005E630000}"/>
    <cellStyle name="Normal 41 21 4 3 4 2 2" xfId="50031" xr:uid="{00000000-0005-0000-0000-00005F630000}"/>
    <cellStyle name="Normal 41 21 4 3 4 3" xfId="22458" xr:uid="{00000000-0005-0000-0000-000060630000}"/>
    <cellStyle name="Normal 41 21 4 3 4 3 2" xfId="44095" xr:uid="{00000000-0005-0000-0000-000061630000}"/>
    <cellStyle name="Normal 41 21 4 3 4 4" xfId="38110" xr:uid="{00000000-0005-0000-0000-000062630000}"/>
    <cellStyle name="Normal 41 21 4 3 5" xfId="25443" xr:uid="{00000000-0005-0000-0000-000063630000}"/>
    <cellStyle name="Normal 41 21 4 3 5 2" xfId="47060" xr:uid="{00000000-0005-0000-0000-000064630000}"/>
    <cellStyle name="Normal 41 21 4 3 6" xfId="19476" xr:uid="{00000000-0005-0000-0000-000065630000}"/>
    <cellStyle name="Normal 41 21 4 3 6 2" xfId="41118" xr:uid="{00000000-0005-0000-0000-000066630000}"/>
    <cellStyle name="Normal 41 21 4 3 7" xfId="35104" xr:uid="{00000000-0005-0000-0000-000067630000}"/>
    <cellStyle name="Normal 41 21 4 4" xfId="13707" xr:uid="{00000000-0005-0000-0000-000068630000}"/>
    <cellStyle name="Normal 41 21 4 4 2" xfId="16793" xr:uid="{00000000-0005-0000-0000-000069630000}"/>
    <cellStyle name="Normal 41 21 4 4 2 2" xfId="28761" xr:uid="{00000000-0005-0000-0000-00006A630000}"/>
    <cellStyle name="Normal 41 21 4 4 2 2 2" xfId="50367" xr:uid="{00000000-0005-0000-0000-00006B630000}"/>
    <cellStyle name="Normal 41 21 4 4 2 3" xfId="22794" xr:uid="{00000000-0005-0000-0000-00006C630000}"/>
    <cellStyle name="Normal 41 21 4 4 2 3 2" xfId="44431" xr:uid="{00000000-0005-0000-0000-00006D630000}"/>
    <cellStyle name="Normal 41 21 4 4 2 4" xfId="38447" xr:uid="{00000000-0005-0000-0000-00006E630000}"/>
    <cellStyle name="Normal 41 21 4 4 3" xfId="25779" xr:uid="{00000000-0005-0000-0000-00006F630000}"/>
    <cellStyle name="Normal 41 21 4 4 3 2" xfId="47393" xr:uid="{00000000-0005-0000-0000-000070630000}"/>
    <cellStyle name="Normal 41 21 4 4 4" xfId="19812" xr:uid="{00000000-0005-0000-0000-000071630000}"/>
    <cellStyle name="Normal 41 21 4 4 4 2" xfId="41454" xr:uid="{00000000-0005-0000-0000-000072630000}"/>
    <cellStyle name="Normal 41 21 4 4 5" xfId="35443" xr:uid="{00000000-0005-0000-0000-000073630000}"/>
    <cellStyle name="Normal 41 21 4 5" xfId="14681" xr:uid="{00000000-0005-0000-0000-000074630000}"/>
    <cellStyle name="Normal 41 21 4 5 2" xfId="17766" xr:uid="{00000000-0005-0000-0000-000075630000}"/>
    <cellStyle name="Normal 41 21 4 5 2 2" xfId="29733" xr:uid="{00000000-0005-0000-0000-000076630000}"/>
    <cellStyle name="Normal 41 21 4 5 2 2 2" xfId="51339" xr:uid="{00000000-0005-0000-0000-000077630000}"/>
    <cellStyle name="Normal 41 21 4 5 2 3" xfId="23766" xr:uid="{00000000-0005-0000-0000-000078630000}"/>
    <cellStyle name="Normal 41 21 4 5 2 3 2" xfId="45403" xr:uid="{00000000-0005-0000-0000-000079630000}"/>
    <cellStyle name="Normal 41 21 4 5 2 4" xfId="39420" xr:uid="{00000000-0005-0000-0000-00007A630000}"/>
    <cellStyle name="Normal 41 21 4 5 3" xfId="26751" xr:uid="{00000000-0005-0000-0000-00007B630000}"/>
    <cellStyle name="Normal 41 21 4 5 3 2" xfId="48365" xr:uid="{00000000-0005-0000-0000-00007C630000}"/>
    <cellStyle name="Normal 41 21 4 5 4" xfId="20784" xr:uid="{00000000-0005-0000-0000-00007D630000}"/>
    <cellStyle name="Normal 41 21 4 5 4 2" xfId="42426" xr:uid="{00000000-0005-0000-0000-00007E630000}"/>
    <cellStyle name="Normal 41 21 4 5 5" xfId="36417" xr:uid="{00000000-0005-0000-0000-00007F630000}"/>
    <cellStyle name="Normal 41 21 4 6" xfId="15794" xr:uid="{00000000-0005-0000-0000-000080630000}"/>
    <cellStyle name="Normal 41 21 4 6 2" xfId="27765" xr:uid="{00000000-0005-0000-0000-000081630000}"/>
    <cellStyle name="Normal 41 21 4 6 2 2" xfId="49371" xr:uid="{00000000-0005-0000-0000-000082630000}"/>
    <cellStyle name="Normal 41 21 4 6 3" xfId="21798" xr:uid="{00000000-0005-0000-0000-000083630000}"/>
    <cellStyle name="Normal 41 21 4 6 3 2" xfId="43435" xr:uid="{00000000-0005-0000-0000-000084630000}"/>
    <cellStyle name="Normal 41 21 4 6 4" xfId="37448" xr:uid="{00000000-0005-0000-0000-000085630000}"/>
    <cellStyle name="Normal 41 21 4 7" xfId="24780" xr:uid="{00000000-0005-0000-0000-000086630000}"/>
    <cellStyle name="Normal 41 21 4 7 2" xfId="46400" xr:uid="{00000000-0005-0000-0000-000087630000}"/>
    <cellStyle name="Normal 41 21 4 8" xfId="18813" xr:uid="{00000000-0005-0000-0000-000088630000}"/>
    <cellStyle name="Normal 41 21 4 8 2" xfId="40455" xr:uid="{00000000-0005-0000-0000-000089630000}"/>
    <cellStyle name="Normal 41 21 4 9" xfId="31695"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5" xr:uid="{00000000-0005-0000-0000-00008F630000}"/>
    <cellStyle name="Normal 41 21 5 2 2 2 2 2" xfId="50771" xr:uid="{00000000-0005-0000-0000-000090630000}"/>
    <cellStyle name="Normal 41 21 5 2 2 2 3" xfId="23198" xr:uid="{00000000-0005-0000-0000-000091630000}"/>
    <cellStyle name="Normal 41 21 5 2 2 2 3 2" xfId="44835" xr:uid="{00000000-0005-0000-0000-000092630000}"/>
    <cellStyle name="Normal 41 21 5 2 2 2 4" xfId="38851" xr:uid="{00000000-0005-0000-0000-000093630000}"/>
    <cellStyle name="Normal 41 21 5 2 2 3" xfId="26183" xr:uid="{00000000-0005-0000-0000-000094630000}"/>
    <cellStyle name="Normal 41 21 5 2 2 3 2" xfId="47797" xr:uid="{00000000-0005-0000-0000-000095630000}"/>
    <cellStyle name="Normal 41 21 5 2 2 4" xfId="20216" xr:uid="{00000000-0005-0000-0000-000096630000}"/>
    <cellStyle name="Normal 41 21 5 2 2 4 2" xfId="41858" xr:uid="{00000000-0005-0000-0000-000097630000}"/>
    <cellStyle name="Normal 41 21 5 2 2 5" xfId="35848" xr:uid="{00000000-0005-0000-0000-000098630000}"/>
    <cellStyle name="Normal 41 21 5 2 3" xfId="15086" xr:uid="{00000000-0005-0000-0000-000099630000}"/>
    <cellStyle name="Normal 41 21 5 2 3 2" xfId="18171" xr:uid="{00000000-0005-0000-0000-00009A630000}"/>
    <cellStyle name="Normal 41 21 5 2 3 2 2" xfId="30137" xr:uid="{00000000-0005-0000-0000-00009B630000}"/>
    <cellStyle name="Normal 41 21 5 2 3 2 2 2" xfId="51743" xr:uid="{00000000-0005-0000-0000-00009C630000}"/>
    <cellStyle name="Normal 41 21 5 2 3 2 3" xfId="24170" xr:uid="{00000000-0005-0000-0000-00009D630000}"/>
    <cellStyle name="Normal 41 21 5 2 3 2 3 2" xfId="45807" xr:uid="{00000000-0005-0000-0000-00009E630000}"/>
    <cellStyle name="Normal 41 21 5 2 3 2 4" xfId="39825" xr:uid="{00000000-0005-0000-0000-00009F630000}"/>
    <cellStyle name="Normal 41 21 5 2 3 3" xfId="27155" xr:uid="{00000000-0005-0000-0000-0000A0630000}"/>
    <cellStyle name="Normal 41 21 5 2 3 3 2" xfId="48769" xr:uid="{00000000-0005-0000-0000-0000A1630000}"/>
    <cellStyle name="Normal 41 21 5 2 3 4" xfId="21188" xr:uid="{00000000-0005-0000-0000-0000A2630000}"/>
    <cellStyle name="Normal 41 21 5 2 3 4 2" xfId="42830" xr:uid="{00000000-0005-0000-0000-0000A3630000}"/>
    <cellStyle name="Normal 41 21 5 2 3 5" xfId="36822" xr:uid="{00000000-0005-0000-0000-0000A4630000}"/>
    <cellStyle name="Normal 41 21 5 2 4" xfId="16220" xr:uid="{00000000-0005-0000-0000-0000A5630000}"/>
    <cellStyle name="Normal 41 21 5 2 4 2" xfId="28189" xr:uid="{00000000-0005-0000-0000-0000A6630000}"/>
    <cellStyle name="Normal 41 21 5 2 4 2 2" xfId="49795" xr:uid="{00000000-0005-0000-0000-0000A7630000}"/>
    <cellStyle name="Normal 41 21 5 2 4 3" xfId="22222" xr:uid="{00000000-0005-0000-0000-0000A8630000}"/>
    <cellStyle name="Normal 41 21 5 2 4 3 2" xfId="43859" xr:uid="{00000000-0005-0000-0000-0000A9630000}"/>
    <cellStyle name="Normal 41 21 5 2 4 4" xfId="37874" xr:uid="{00000000-0005-0000-0000-0000AA630000}"/>
    <cellStyle name="Normal 41 21 5 2 5" xfId="25207" xr:uid="{00000000-0005-0000-0000-0000AB630000}"/>
    <cellStyle name="Normal 41 21 5 2 5 2" xfId="46824" xr:uid="{00000000-0005-0000-0000-0000AC630000}"/>
    <cellStyle name="Normal 41 21 5 2 6" xfId="19240" xr:uid="{00000000-0005-0000-0000-0000AD630000}"/>
    <cellStyle name="Normal 41 21 5 2 6 2" xfId="40882" xr:uid="{00000000-0005-0000-0000-0000AE630000}"/>
    <cellStyle name="Normal 41 21 5 2 7" xfId="34868"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5" xr:uid="{00000000-0005-0000-0000-0000B3630000}"/>
    <cellStyle name="Normal 41 21 5 3 2 2 2 2" xfId="51091" xr:uid="{00000000-0005-0000-0000-0000B4630000}"/>
    <cellStyle name="Normal 41 21 5 3 2 2 3" xfId="23518" xr:uid="{00000000-0005-0000-0000-0000B5630000}"/>
    <cellStyle name="Normal 41 21 5 3 2 2 3 2" xfId="45155" xr:uid="{00000000-0005-0000-0000-0000B6630000}"/>
    <cellStyle name="Normal 41 21 5 3 2 2 4" xfId="39171" xr:uid="{00000000-0005-0000-0000-0000B7630000}"/>
    <cellStyle name="Normal 41 21 5 3 2 3" xfId="26503" xr:uid="{00000000-0005-0000-0000-0000B8630000}"/>
    <cellStyle name="Normal 41 21 5 3 2 3 2" xfId="48117" xr:uid="{00000000-0005-0000-0000-0000B9630000}"/>
    <cellStyle name="Normal 41 21 5 3 2 4" xfId="20536" xr:uid="{00000000-0005-0000-0000-0000BA630000}"/>
    <cellStyle name="Normal 41 21 5 3 2 4 2" xfId="42178" xr:uid="{00000000-0005-0000-0000-0000BB630000}"/>
    <cellStyle name="Normal 41 21 5 3 2 5" xfId="36168" xr:uid="{00000000-0005-0000-0000-0000BC630000}"/>
    <cellStyle name="Normal 41 21 5 3 3" xfId="15406" xr:uid="{00000000-0005-0000-0000-0000BD630000}"/>
    <cellStyle name="Normal 41 21 5 3 3 2" xfId="18491" xr:uid="{00000000-0005-0000-0000-0000BE630000}"/>
    <cellStyle name="Normal 41 21 5 3 3 2 2" xfId="30457" xr:uid="{00000000-0005-0000-0000-0000BF630000}"/>
    <cellStyle name="Normal 41 21 5 3 3 2 2 2" xfId="52063" xr:uid="{00000000-0005-0000-0000-0000C0630000}"/>
    <cellStyle name="Normal 41 21 5 3 3 2 3" xfId="24490" xr:uid="{00000000-0005-0000-0000-0000C1630000}"/>
    <cellStyle name="Normal 41 21 5 3 3 2 3 2" xfId="46127" xr:uid="{00000000-0005-0000-0000-0000C2630000}"/>
    <cellStyle name="Normal 41 21 5 3 3 2 4" xfId="40145" xr:uid="{00000000-0005-0000-0000-0000C3630000}"/>
    <cellStyle name="Normal 41 21 5 3 3 3" xfId="27475" xr:uid="{00000000-0005-0000-0000-0000C4630000}"/>
    <cellStyle name="Normal 41 21 5 3 3 3 2" xfId="49089" xr:uid="{00000000-0005-0000-0000-0000C5630000}"/>
    <cellStyle name="Normal 41 21 5 3 3 4" xfId="21508" xr:uid="{00000000-0005-0000-0000-0000C6630000}"/>
    <cellStyle name="Normal 41 21 5 3 3 4 2" xfId="43150" xr:uid="{00000000-0005-0000-0000-0000C7630000}"/>
    <cellStyle name="Normal 41 21 5 3 3 5" xfId="37142" xr:uid="{00000000-0005-0000-0000-0000C8630000}"/>
    <cellStyle name="Normal 41 21 5 3 4" xfId="16540" xr:uid="{00000000-0005-0000-0000-0000C9630000}"/>
    <cellStyle name="Normal 41 21 5 3 4 2" xfId="28509" xr:uid="{00000000-0005-0000-0000-0000CA630000}"/>
    <cellStyle name="Normal 41 21 5 3 4 2 2" xfId="50115" xr:uid="{00000000-0005-0000-0000-0000CB630000}"/>
    <cellStyle name="Normal 41 21 5 3 4 3" xfId="22542" xr:uid="{00000000-0005-0000-0000-0000CC630000}"/>
    <cellStyle name="Normal 41 21 5 3 4 3 2" xfId="44179" xr:uid="{00000000-0005-0000-0000-0000CD630000}"/>
    <cellStyle name="Normal 41 21 5 3 4 4" xfId="38194" xr:uid="{00000000-0005-0000-0000-0000CE630000}"/>
    <cellStyle name="Normal 41 21 5 3 5" xfId="25527" xr:uid="{00000000-0005-0000-0000-0000CF630000}"/>
    <cellStyle name="Normal 41 21 5 3 5 2" xfId="47144" xr:uid="{00000000-0005-0000-0000-0000D0630000}"/>
    <cellStyle name="Normal 41 21 5 3 6" xfId="19560" xr:uid="{00000000-0005-0000-0000-0000D1630000}"/>
    <cellStyle name="Normal 41 21 5 3 6 2" xfId="41202" xr:uid="{00000000-0005-0000-0000-0000D2630000}"/>
    <cellStyle name="Normal 41 21 5 3 7" xfId="35188" xr:uid="{00000000-0005-0000-0000-0000D3630000}"/>
    <cellStyle name="Normal 41 21 5 4" xfId="13791" xr:uid="{00000000-0005-0000-0000-0000D4630000}"/>
    <cellStyle name="Normal 41 21 5 4 2" xfId="16877" xr:uid="{00000000-0005-0000-0000-0000D5630000}"/>
    <cellStyle name="Normal 41 21 5 4 2 2" xfId="28845" xr:uid="{00000000-0005-0000-0000-0000D6630000}"/>
    <cellStyle name="Normal 41 21 5 4 2 2 2" xfId="50451" xr:uid="{00000000-0005-0000-0000-0000D7630000}"/>
    <cellStyle name="Normal 41 21 5 4 2 3" xfId="22878" xr:uid="{00000000-0005-0000-0000-0000D8630000}"/>
    <cellStyle name="Normal 41 21 5 4 2 3 2" xfId="44515" xr:uid="{00000000-0005-0000-0000-0000D9630000}"/>
    <cellStyle name="Normal 41 21 5 4 2 4" xfId="38531" xr:uid="{00000000-0005-0000-0000-0000DA630000}"/>
    <cellStyle name="Normal 41 21 5 4 3" xfId="25863" xr:uid="{00000000-0005-0000-0000-0000DB630000}"/>
    <cellStyle name="Normal 41 21 5 4 3 2" xfId="47477" xr:uid="{00000000-0005-0000-0000-0000DC630000}"/>
    <cellStyle name="Normal 41 21 5 4 4" xfId="19896" xr:uid="{00000000-0005-0000-0000-0000DD630000}"/>
    <cellStyle name="Normal 41 21 5 4 4 2" xfId="41538" xr:uid="{00000000-0005-0000-0000-0000DE630000}"/>
    <cellStyle name="Normal 41 21 5 4 5" xfId="35527" xr:uid="{00000000-0005-0000-0000-0000DF630000}"/>
    <cellStyle name="Normal 41 21 5 5" xfId="14765" xr:uid="{00000000-0005-0000-0000-0000E0630000}"/>
    <cellStyle name="Normal 41 21 5 5 2" xfId="17850" xr:uid="{00000000-0005-0000-0000-0000E1630000}"/>
    <cellStyle name="Normal 41 21 5 5 2 2" xfId="29817" xr:uid="{00000000-0005-0000-0000-0000E2630000}"/>
    <cellStyle name="Normal 41 21 5 5 2 2 2" xfId="51423" xr:uid="{00000000-0005-0000-0000-0000E3630000}"/>
    <cellStyle name="Normal 41 21 5 5 2 3" xfId="23850" xr:uid="{00000000-0005-0000-0000-0000E4630000}"/>
    <cellStyle name="Normal 41 21 5 5 2 3 2" xfId="45487" xr:uid="{00000000-0005-0000-0000-0000E5630000}"/>
    <cellStyle name="Normal 41 21 5 5 2 4" xfId="39504" xr:uid="{00000000-0005-0000-0000-0000E6630000}"/>
    <cellStyle name="Normal 41 21 5 5 3" xfId="26835" xr:uid="{00000000-0005-0000-0000-0000E7630000}"/>
    <cellStyle name="Normal 41 21 5 5 3 2" xfId="48449" xr:uid="{00000000-0005-0000-0000-0000E8630000}"/>
    <cellStyle name="Normal 41 21 5 5 4" xfId="20868" xr:uid="{00000000-0005-0000-0000-0000E9630000}"/>
    <cellStyle name="Normal 41 21 5 5 4 2" xfId="42510" xr:uid="{00000000-0005-0000-0000-0000EA630000}"/>
    <cellStyle name="Normal 41 21 5 5 5" xfId="36501" xr:uid="{00000000-0005-0000-0000-0000EB630000}"/>
    <cellStyle name="Normal 41 21 5 6" xfId="15878" xr:uid="{00000000-0005-0000-0000-0000EC630000}"/>
    <cellStyle name="Normal 41 21 5 6 2" xfId="27849" xr:uid="{00000000-0005-0000-0000-0000ED630000}"/>
    <cellStyle name="Normal 41 21 5 6 2 2" xfId="49455" xr:uid="{00000000-0005-0000-0000-0000EE630000}"/>
    <cellStyle name="Normal 41 21 5 6 3" xfId="21882" xr:uid="{00000000-0005-0000-0000-0000EF630000}"/>
    <cellStyle name="Normal 41 21 5 6 3 2" xfId="43519" xr:uid="{00000000-0005-0000-0000-0000F0630000}"/>
    <cellStyle name="Normal 41 21 5 6 4" xfId="37532" xr:uid="{00000000-0005-0000-0000-0000F1630000}"/>
    <cellStyle name="Normal 41 21 5 7" xfId="24864" xr:uid="{00000000-0005-0000-0000-0000F2630000}"/>
    <cellStyle name="Normal 41 21 5 7 2" xfId="46484" xr:uid="{00000000-0005-0000-0000-0000F3630000}"/>
    <cellStyle name="Normal 41 21 5 8" xfId="18897" xr:uid="{00000000-0005-0000-0000-0000F4630000}"/>
    <cellStyle name="Normal 41 21 5 8 2" xfId="40539" xr:uid="{00000000-0005-0000-0000-0000F5630000}"/>
    <cellStyle name="Normal 41 21 5 9" xfId="31867"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0" xr:uid="{00000000-0005-0000-0000-0000FB630000}"/>
    <cellStyle name="Normal 41 21 6 2 2 2 2 2" xfId="50746" xr:uid="{00000000-0005-0000-0000-0000FC630000}"/>
    <cellStyle name="Normal 41 21 6 2 2 2 3" xfId="23173" xr:uid="{00000000-0005-0000-0000-0000FD630000}"/>
    <cellStyle name="Normal 41 21 6 2 2 2 3 2" xfId="44810" xr:uid="{00000000-0005-0000-0000-0000FE630000}"/>
    <cellStyle name="Normal 41 21 6 2 2 2 4" xfId="38826" xr:uid="{00000000-0005-0000-0000-0000FF630000}"/>
    <cellStyle name="Normal 41 21 6 2 2 3" xfId="26158" xr:uid="{00000000-0005-0000-0000-000000640000}"/>
    <cellStyle name="Normal 41 21 6 2 2 3 2" xfId="47772" xr:uid="{00000000-0005-0000-0000-000001640000}"/>
    <cellStyle name="Normal 41 21 6 2 2 4" xfId="20191" xr:uid="{00000000-0005-0000-0000-000002640000}"/>
    <cellStyle name="Normal 41 21 6 2 2 4 2" xfId="41833" xr:uid="{00000000-0005-0000-0000-000003640000}"/>
    <cellStyle name="Normal 41 21 6 2 2 5" xfId="35823" xr:uid="{00000000-0005-0000-0000-000004640000}"/>
    <cellStyle name="Normal 41 21 6 2 3" xfId="15061" xr:uid="{00000000-0005-0000-0000-000005640000}"/>
    <cellStyle name="Normal 41 21 6 2 3 2" xfId="18146" xr:uid="{00000000-0005-0000-0000-000006640000}"/>
    <cellStyle name="Normal 41 21 6 2 3 2 2" xfId="30112" xr:uid="{00000000-0005-0000-0000-000007640000}"/>
    <cellStyle name="Normal 41 21 6 2 3 2 2 2" xfId="51718" xr:uid="{00000000-0005-0000-0000-000008640000}"/>
    <cellStyle name="Normal 41 21 6 2 3 2 3" xfId="24145" xr:uid="{00000000-0005-0000-0000-000009640000}"/>
    <cellStyle name="Normal 41 21 6 2 3 2 3 2" xfId="45782" xr:uid="{00000000-0005-0000-0000-00000A640000}"/>
    <cellStyle name="Normal 41 21 6 2 3 2 4" xfId="39800" xr:uid="{00000000-0005-0000-0000-00000B640000}"/>
    <cellStyle name="Normal 41 21 6 2 3 3" xfId="27130" xr:uid="{00000000-0005-0000-0000-00000C640000}"/>
    <cellStyle name="Normal 41 21 6 2 3 3 2" xfId="48744" xr:uid="{00000000-0005-0000-0000-00000D640000}"/>
    <cellStyle name="Normal 41 21 6 2 3 4" xfId="21163" xr:uid="{00000000-0005-0000-0000-00000E640000}"/>
    <cellStyle name="Normal 41 21 6 2 3 4 2" xfId="42805" xr:uid="{00000000-0005-0000-0000-00000F640000}"/>
    <cellStyle name="Normal 41 21 6 2 3 5" xfId="36797" xr:uid="{00000000-0005-0000-0000-000010640000}"/>
    <cellStyle name="Normal 41 21 6 2 4" xfId="16195" xr:uid="{00000000-0005-0000-0000-000011640000}"/>
    <cellStyle name="Normal 41 21 6 2 4 2" xfId="28164" xr:uid="{00000000-0005-0000-0000-000012640000}"/>
    <cellStyle name="Normal 41 21 6 2 4 2 2" xfId="49770" xr:uid="{00000000-0005-0000-0000-000013640000}"/>
    <cellStyle name="Normal 41 21 6 2 4 3" xfId="22197" xr:uid="{00000000-0005-0000-0000-000014640000}"/>
    <cellStyle name="Normal 41 21 6 2 4 3 2" xfId="43834" xr:uid="{00000000-0005-0000-0000-000015640000}"/>
    <cellStyle name="Normal 41 21 6 2 4 4" xfId="37849" xr:uid="{00000000-0005-0000-0000-000016640000}"/>
    <cellStyle name="Normal 41 21 6 2 5" xfId="25182" xr:uid="{00000000-0005-0000-0000-000017640000}"/>
    <cellStyle name="Normal 41 21 6 2 5 2" xfId="46799" xr:uid="{00000000-0005-0000-0000-000018640000}"/>
    <cellStyle name="Normal 41 21 6 2 6" xfId="19215" xr:uid="{00000000-0005-0000-0000-000019640000}"/>
    <cellStyle name="Normal 41 21 6 2 6 2" xfId="40857" xr:uid="{00000000-0005-0000-0000-00001A640000}"/>
    <cellStyle name="Normal 41 21 6 2 7" xfId="34843"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0" xr:uid="{00000000-0005-0000-0000-00001F640000}"/>
    <cellStyle name="Normal 41 21 6 3 2 2 2 2" xfId="51066" xr:uid="{00000000-0005-0000-0000-000020640000}"/>
    <cellStyle name="Normal 41 21 6 3 2 2 3" xfId="23493" xr:uid="{00000000-0005-0000-0000-000021640000}"/>
    <cellStyle name="Normal 41 21 6 3 2 2 3 2" xfId="45130" xr:uid="{00000000-0005-0000-0000-000022640000}"/>
    <cellStyle name="Normal 41 21 6 3 2 2 4" xfId="39146" xr:uid="{00000000-0005-0000-0000-000023640000}"/>
    <cellStyle name="Normal 41 21 6 3 2 3" xfId="26478" xr:uid="{00000000-0005-0000-0000-000024640000}"/>
    <cellStyle name="Normal 41 21 6 3 2 3 2" xfId="48092" xr:uid="{00000000-0005-0000-0000-000025640000}"/>
    <cellStyle name="Normal 41 21 6 3 2 4" xfId="20511" xr:uid="{00000000-0005-0000-0000-000026640000}"/>
    <cellStyle name="Normal 41 21 6 3 2 4 2" xfId="42153" xr:uid="{00000000-0005-0000-0000-000027640000}"/>
    <cellStyle name="Normal 41 21 6 3 2 5" xfId="36143" xr:uid="{00000000-0005-0000-0000-000028640000}"/>
    <cellStyle name="Normal 41 21 6 3 3" xfId="15381" xr:uid="{00000000-0005-0000-0000-000029640000}"/>
    <cellStyle name="Normal 41 21 6 3 3 2" xfId="18466" xr:uid="{00000000-0005-0000-0000-00002A640000}"/>
    <cellStyle name="Normal 41 21 6 3 3 2 2" xfId="30432" xr:uid="{00000000-0005-0000-0000-00002B640000}"/>
    <cellStyle name="Normal 41 21 6 3 3 2 2 2" xfId="52038" xr:uid="{00000000-0005-0000-0000-00002C640000}"/>
    <cellStyle name="Normal 41 21 6 3 3 2 3" xfId="24465" xr:uid="{00000000-0005-0000-0000-00002D640000}"/>
    <cellStyle name="Normal 41 21 6 3 3 2 3 2" xfId="46102" xr:uid="{00000000-0005-0000-0000-00002E640000}"/>
    <cellStyle name="Normal 41 21 6 3 3 2 4" xfId="40120" xr:uid="{00000000-0005-0000-0000-00002F640000}"/>
    <cellStyle name="Normal 41 21 6 3 3 3" xfId="27450" xr:uid="{00000000-0005-0000-0000-000030640000}"/>
    <cellStyle name="Normal 41 21 6 3 3 3 2" xfId="49064" xr:uid="{00000000-0005-0000-0000-000031640000}"/>
    <cellStyle name="Normal 41 21 6 3 3 4" xfId="21483" xr:uid="{00000000-0005-0000-0000-000032640000}"/>
    <cellStyle name="Normal 41 21 6 3 3 4 2" xfId="43125" xr:uid="{00000000-0005-0000-0000-000033640000}"/>
    <cellStyle name="Normal 41 21 6 3 3 5" xfId="37117" xr:uid="{00000000-0005-0000-0000-000034640000}"/>
    <cellStyle name="Normal 41 21 6 3 4" xfId="16515" xr:uid="{00000000-0005-0000-0000-000035640000}"/>
    <cellStyle name="Normal 41 21 6 3 4 2" xfId="28484" xr:uid="{00000000-0005-0000-0000-000036640000}"/>
    <cellStyle name="Normal 41 21 6 3 4 2 2" xfId="50090" xr:uid="{00000000-0005-0000-0000-000037640000}"/>
    <cellStyle name="Normal 41 21 6 3 4 3" xfId="22517" xr:uid="{00000000-0005-0000-0000-000038640000}"/>
    <cellStyle name="Normal 41 21 6 3 4 3 2" xfId="44154" xr:uid="{00000000-0005-0000-0000-000039640000}"/>
    <cellStyle name="Normal 41 21 6 3 4 4" xfId="38169" xr:uid="{00000000-0005-0000-0000-00003A640000}"/>
    <cellStyle name="Normal 41 21 6 3 5" xfId="25502" xr:uid="{00000000-0005-0000-0000-00003B640000}"/>
    <cellStyle name="Normal 41 21 6 3 5 2" xfId="47119" xr:uid="{00000000-0005-0000-0000-00003C640000}"/>
    <cellStyle name="Normal 41 21 6 3 6" xfId="19535" xr:uid="{00000000-0005-0000-0000-00003D640000}"/>
    <cellStyle name="Normal 41 21 6 3 6 2" xfId="41177" xr:uid="{00000000-0005-0000-0000-00003E640000}"/>
    <cellStyle name="Normal 41 21 6 3 7" xfId="35163" xr:uid="{00000000-0005-0000-0000-00003F640000}"/>
    <cellStyle name="Normal 41 21 6 4" xfId="13766" xr:uid="{00000000-0005-0000-0000-000040640000}"/>
    <cellStyle name="Normal 41 21 6 4 2" xfId="16852" xr:uid="{00000000-0005-0000-0000-000041640000}"/>
    <cellStyle name="Normal 41 21 6 4 2 2" xfId="28820" xr:uid="{00000000-0005-0000-0000-000042640000}"/>
    <cellStyle name="Normal 41 21 6 4 2 2 2" xfId="50426" xr:uid="{00000000-0005-0000-0000-000043640000}"/>
    <cellStyle name="Normal 41 21 6 4 2 3" xfId="22853" xr:uid="{00000000-0005-0000-0000-000044640000}"/>
    <cellStyle name="Normal 41 21 6 4 2 3 2" xfId="44490" xr:uid="{00000000-0005-0000-0000-000045640000}"/>
    <cellStyle name="Normal 41 21 6 4 2 4" xfId="38506" xr:uid="{00000000-0005-0000-0000-000046640000}"/>
    <cellStyle name="Normal 41 21 6 4 3" xfId="25838" xr:uid="{00000000-0005-0000-0000-000047640000}"/>
    <cellStyle name="Normal 41 21 6 4 3 2" xfId="47452" xr:uid="{00000000-0005-0000-0000-000048640000}"/>
    <cellStyle name="Normal 41 21 6 4 4" xfId="19871" xr:uid="{00000000-0005-0000-0000-000049640000}"/>
    <cellStyle name="Normal 41 21 6 4 4 2" xfId="41513" xr:uid="{00000000-0005-0000-0000-00004A640000}"/>
    <cellStyle name="Normal 41 21 6 4 5" xfId="35502" xr:uid="{00000000-0005-0000-0000-00004B640000}"/>
    <cellStyle name="Normal 41 21 6 5" xfId="14740" xr:uid="{00000000-0005-0000-0000-00004C640000}"/>
    <cellStyle name="Normal 41 21 6 5 2" xfId="17825" xr:uid="{00000000-0005-0000-0000-00004D640000}"/>
    <cellStyle name="Normal 41 21 6 5 2 2" xfId="29792" xr:uid="{00000000-0005-0000-0000-00004E640000}"/>
    <cellStyle name="Normal 41 21 6 5 2 2 2" xfId="51398" xr:uid="{00000000-0005-0000-0000-00004F640000}"/>
    <cellStyle name="Normal 41 21 6 5 2 3" xfId="23825" xr:uid="{00000000-0005-0000-0000-000050640000}"/>
    <cellStyle name="Normal 41 21 6 5 2 3 2" xfId="45462" xr:uid="{00000000-0005-0000-0000-000051640000}"/>
    <cellStyle name="Normal 41 21 6 5 2 4" xfId="39479" xr:uid="{00000000-0005-0000-0000-000052640000}"/>
    <cellStyle name="Normal 41 21 6 5 3" xfId="26810" xr:uid="{00000000-0005-0000-0000-000053640000}"/>
    <cellStyle name="Normal 41 21 6 5 3 2" xfId="48424" xr:uid="{00000000-0005-0000-0000-000054640000}"/>
    <cellStyle name="Normal 41 21 6 5 4" xfId="20843" xr:uid="{00000000-0005-0000-0000-000055640000}"/>
    <cellStyle name="Normal 41 21 6 5 4 2" xfId="42485" xr:uid="{00000000-0005-0000-0000-000056640000}"/>
    <cellStyle name="Normal 41 21 6 5 5" xfId="36476" xr:uid="{00000000-0005-0000-0000-000057640000}"/>
    <cellStyle name="Normal 41 21 6 6" xfId="15853" xr:uid="{00000000-0005-0000-0000-000058640000}"/>
    <cellStyle name="Normal 41 21 6 6 2" xfId="27824" xr:uid="{00000000-0005-0000-0000-000059640000}"/>
    <cellStyle name="Normal 41 21 6 6 2 2" xfId="49430" xr:uid="{00000000-0005-0000-0000-00005A640000}"/>
    <cellStyle name="Normal 41 21 6 6 3" xfId="21857" xr:uid="{00000000-0005-0000-0000-00005B640000}"/>
    <cellStyle name="Normal 41 21 6 6 3 2" xfId="43494" xr:uid="{00000000-0005-0000-0000-00005C640000}"/>
    <cellStyle name="Normal 41 21 6 6 4" xfId="37507" xr:uid="{00000000-0005-0000-0000-00005D640000}"/>
    <cellStyle name="Normal 41 21 6 7" xfId="24839" xr:uid="{00000000-0005-0000-0000-00005E640000}"/>
    <cellStyle name="Normal 41 21 6 7 2" xfId="46459" xr:uid="{00000000-0005-0000-0000-00005F640000}"/>
    <cellStyle name="Normal 41 21 6 8" xfId="18872" xr:uid="{00000000-0005-0000-0000-000060640000}"/>
    <cellStyle name="Normal 41 21 6 8 2" xfId="40514" xr:uid="{00000000-0005-0000-0000-000061640000}"/>
    <cellStyle name="Normal 41 21 6 9" xfId="31829"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8" xr:uid="{00000000-0005-0000-0000-000067640000}"/>
    <cellStyle name="Normal 41 21 7 2 2 2 2 2" xfId="50814" xr:uid="{00000000-0005-0000-0000-000068640000}"/>
    <cellStyle name="Normal 41 21 7 2 2 2 3" xfId="23241" xr:uid="{00000000-0005-0000-0000-000069640000}"/>
    <cellStyle name="Normal 41 21 7 2 2 2 3 2" xfId="44878" xr:uid="{00000000-0005-0000-0000-00006A640000}"/>
    <cellStyle name="Normal 41 21 7 2 2 2 4" xfId="38894" xr:uid="{00000000-0005-0000-0000-00006B640000}"/>
    <cellStyle name="Normal 41 21 7 2 2 3" xfId="26226" xr:uid="{00000000-0005-0000-0000-00006C640000}"/>
    <cellStyle name="Normal 41 21 7 2 2 3 2" xfId="47840" xr:uid="{00000000-0005-0000-0000-00006D640000}"/>
    <cellStyle name="Normal 41 21 7 2 2 4" xfId="20259" xr:uid="{00000000-0005-0000-0000-00006E640000}"/>
    <cellStyle name="Normal 41 21 7 2 2 4 2" xfId="41901" xr:uid="{00000000-0005-0000-0000-00006F640000}"/>
    <cellStyle name="Normal 41 21 7 2 2 5" xfId="35891" xr:uid="{00000000-0005-0000-0000-000070640000}"/>
    <cellStyle name="Normal 41 21 7 2 3" xfId="15129" xr:uid="{00000000-0005-0000-0000-000071640000}"/>
    <cellStyle name="Normal 41 21 7 2 3 2" xfId="18214" xr:uid="{00000000-0005-0000-0000-000072640000}"/>
    <cellStyle name="Normal 41 21 7 2 3 2 2" xfId="30180" xr:uid="{00000000-0005-0000-0000-000073640000}"/>
    <cellStyle name="Normal 41 21 7 2 3 2 2 2" xfId="51786" xr:uid="{00000000-0005-0000-0000-000074640000}"/>
    <cellStyle name="Normal 41 21 7 2 3 2 3" xfId="24213" xr:uid="{00000000-0005-0000-0000-000075640000}"/>
    <cellStyle name="Normal 41 21 7 2 3 2 3 2" xfId="45850" xr:uid="{00000000-0005-0000-0000-000076640000}"/>
    <cellStyle name="Normal 41 21 7 2 3 2 4" xfId="39868" xr:uid="{00000000-0005-0000-0000-000077640000}"/>
    <cellStyle name="Normal 41 21 7 2 3 3" xfId="27198" xr:uid="{00000000-0005-0000-0000-000078640000}"/>
    <cellStyle name="Normal 41 21 7 2 3 3 2" xfId="48812" xr:uid="{00000000-0005-0000-0000-000079640000}"/>
    <cellStyle name="Normal 41 21 7 2 3 4" xfId="21231" xr:uid="{00000000-0005-0000-0000-00007A640000}"/>
    <cellStyle name="Normal 41 21 7 2 3 4 2" xfId="42873" xr:uid="{00000000-0005-0000-0000-00007B640000}"/>
    <cellStyle name="Normal 41 21 7 2 3 5" xfId="36865" xr:uid="{00000000-0005-0000-0000-00007C640000}"/>
    <cellStyle name="Normal 41 21 7 2 4" xfId="16263" xr:uid="{00000000-0005-0000-0000-00007D640000}"/>
    <cellStyle name="Normal 41 21 7 2 4 2" xfId="28232" xr:uid="{00000000-0005-0000-0000-00007E640000}"/>
    <cellStyle name="Normal 41 21 7 2 4 2 2" xfId="49838" xr:uid="{00000000-0005-0000-0000-00007F640000}"/>
    <cellStyle name="Normal 41 21 7 2 4 3" xfId="22265" xr:uid="{00000000-0005-0000-0000-000080640000}"/>
    <cellStyle name="Normal 41 21 7 2 4 3 2" xfId="43902" xr:uid="{00000000-0005-0000-0000-000081640000}"/>
    <cellStyle name="Normal 41 21 7 2 4 4" xfId="37917" xr:uid="{00000000-0005-0000-0000-000082640000}"/>
    <cellStyle name="Normal 41 21 7 2 5" xfId="25250" xr:uid="{00000000-0005-0000-0000-000083640000}"/>
    <cellStyle name="Normal 41 21 7 2 5 2" xfId="46867" xr:uid="{00000000-0005-0000-0000-000084640000}"/>
    <cellStyle name="Normal 41 21 7 2 6" xfId="19283" xr:uid="{00000000-0005-0000-0000-000085640000}"/>
    <cellStyle name="Normal 41 21 7 2 6 2" xfId="40925" xr:uid="{00000000-0005-0000-0000-000086640000}"/>
    <cellStyle name="Normal 41 21 7 2 7" xfId="34911"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8" xr:uid="{00000000-0005-0000-0000-00008B640000}"/>
    <cellStyle name="Normal 41 21 7 3 2 2 2 2" xfId="51134" xr:uid="{00000000-0005-0000-0000-00008C640000}"/>
    <cellStyle name="Normal 41 21 7 3 2 2 3" xfId="23561" xr:uid="{00000000-0005-0000-0000-00008D640000}"/>
    <cellStyle name="Normal 41 21 7 3 2 2 3 2" xfId="45198" xr:uid="{00000000-0005-0000-0000-00008E640000}"/>
    <cellStyle name="Normal 41 21 7 3 2 2 4" xfId="39214" xr:uid="{00000000-0005-0000-0000-00008F640000}"/>
    <cellStyle name="Normal 41 21 7 3 2 3" xfId="26546" xr:uid="{00000000-0005-0000-0000-000090640000}"/>
    <cellStyle name="Normal 41 21 7 3 2 3 2" xfId="48160" xr:uid="{00000000-0005-0000-0000-000091640000}"/>
    <cellStyle name="Normal 41 21 7 3 2 4" xfId="20579" xr:uid="{00000000-0005-0000-0000-000092640000}"/>
    <cellStyle name="Normal 41 21 7 3 2 4 2" xfId="42221" xr:uid="{00000000-0005-0000-0000-000093640000}"/>
    <cellStyle name="Normal 41 21 7 3 2 5" xfId="36211" xr:uid="{00000000-0005-0000-0000-000094640000}"/>
    <cellStyle name="Normal 41 21 7 3 3" xfId="15449" xr:uid="{00000000-0005-0000-0000-000095640000}"/>
    <cellStyle name="Normal 41 21 7 3 3 2" xfId="18534" xr:uid="{00000000-0005-0000-0000-000096640000}"/>
    <cellStyle name="Normal 41 21 7 3 3 2 2" xfId="30500" xr:uid="{00000000-0005-0000-0000-000097640000}"/>
    <cellStyle name="Normal 41 21 7 3 3 2 2 2" xfId="52106" xr:uid="{00000000-0005-0000-0000-000098640000}"/>
    <cellStyle name="Normal 41 21 7 3 3 2 3" xfId="24533" xr:uid="{00000000-0005-0000-0000-000099640000}"/>
    <cellStyle name="Normal 41 21 7 3 3 2 3 2" xfId="46170" xr:uid="{00000000-0005-0000-0000-00009A640000}"/>
    <cellStyle name="Normal 41 21 7 3 3 2 4" xfId="40188" xr:uid="{00000000-0005-0000-0000-00009B640000}"/>
    <cellStyle name="Normal 41 21 7 3 3 3" xfId="27518" xr:uid="{00000000-0005-0000-0000-00009C640000}"/>
    <cellStyle name="Normal 41 21 7 3 3 3 2" xfId="49132" xr:uid="{00000000-0005-0000-0000-00009D640000}"/>
    <cellStyle name="Normal 41 21 7 3 3 4" xfId="21551" xr:uid="{00000000-0005-0000-0000-00009E640000}"/>
    <cellStyle name="Normal 41 21 7 3 3 4 2" xfId="43193" xr:uid="{00000000-0005-0000-0000-00009F640000}"/>
    <cellStyle name="Normal 41 21 7 3 3 5" xfId="37185" xr:uid="{00000000-0005-0000-0000-0000A0640000}"/>
    <cellStyle name="Normal 41 21 7 3 4" xfId="16583" xr:uid="{00000000-0005-0000-0000-0000A1640000}"/>
    <cellStyle name="Normal 41 21 7 3 4 2" xfId="28552" xr:uid="{00000000-0005-0000-0000-0000A2640000}"/>
    <cellStyle name="Normal 41 21 7 3 4 2 2" xfId="50158" xr:uid="{00000000-0005-0000-0000-0000A3640000}"/>
    <cellStyle name="Normal 41 21 7 3 4 3" xfId="22585" xr:uid="{00000000-0005-0000-0000-0000A4640000}"/>
    <cellStyle name="Normal 41 21 7 3 4 3 2" xfId="44222" xr:uid="{00000000-0005-0000-0000-0000A5640000}"/>
    <cellStyle name="Normal 41 21 7 3 4 4" xfId="38237" xr:uid="{00000000-0005-0000-0000-0000A6640000}"/>
    <cellStyle name="Normal 41 21 7 3 5" xfId="25570" xr:uid="{00000000-0005-0000-0000-0000A7640000}"/>
    <cellStyle name="Normal 41 21 7 3 5 2" xfId="47187" xr:uid="{00000000-0005-0000-0000-0000A8640000}"/>
    <cellStyle name="Normal 41 21 7 3 6" xfId="19603" xr:uid="{00000000-0005-0000-0000-0000A9640000}"/>
    <cellStyle name="Normal 41 21 7 3 6 2" xfId="41245" xr:uid="{00000000-0005-0000-0000-0000AA640000}"/>
    <cellStyle name="Normal 41 21 7 3 7" xfId="35231" xr:uid="{00000000-0005-0000-0000-0000AB640000}"/>
    <cellStyle name="Normal 41 21 7 4" xfId="13834" xr:uid="{00000000-0005-0000-0000-0000AC640000}"/>
    <cellStyle name="Normal 41 21 7 4 2" xfId="16920" xr:uid="{00000000-0005-0000-0000-0000AD640000}"/>
    <cellStyle name="Normal 41 21 7 4 2 2" xfId="28888" xr:uid="{00000000-0005-0000-0000-0000AE640000}"/>
    <cellStyle name="Normal 41 21 7 4 2 2 2" xfId="50494" xr:uid="{00000000-0005-0000-0000-0000AF640000}"/>
    <cellStyle name="Normal 41 21 7 4 2 3" xfId="22921" xr:uid="{00000000-0005-0000-0000-0000B0640000}"/>
    <cellStyle name="Normal 41 21 7 4 2 3 2" xfId="44558" xr:uid="{00000000-0005-0000-0000-0000B1640000}"/>
    <cellStyle name="Normal 41 21 7 4 2 4" xfId="38574" xr:uid="{00000000-0005-0000-0000-0000B2640000}"/>
    <cellStyle name="Normal 41 21 7 4 3" xfId="25906" xr:uid="{00000000-0005-0000-0000-0000B3640000}"/>
    <cellStyle name="Normal 41 21 7 4 3 2" xfId="47520" xr:uid="{00000000-0005-0000-0000-0000B4640000}"/>
    <cellStyle name="Normal 41 21 7 4 4" xfId="19939" xr:uid="{00000000-0005-0000-0000-0000B5640000}"/>
    <cellStyle name="Normal 41 21 7 4 4 2" xfId="41581" xr:uid="{00000000-0005-0000-0000-0000B6640000}"/>
    <cellStyle name="Normal 41 21 7 4 5" xfId="35570" xr:uid="{00000000-0005-0000-0000-0000B7640000}"/>
    <cellStyle name="Normal 41 21 7 5" xfId="14808" xr:uid="{00000000-0005-0000-0000-0000B8640000}"/>
    <cellStyle name="Normal 41 21 7 5 2" xfId="17893" xr:uid="{00000000-0005-0000-0000-0000B9640000}"/>
    <cellStyle name="Normal 41 21 7 5 2 2" xfId="29860" xr:uid="{00000000-0005-0000-0000-0000BA640000}"/>
    <cellStyle name="Normal 41 21 7 5 2 2 2" xfId="51466" xr:uid="{00000000-0005-0000-0000-0000BB640000}"/>
    <cellStyle name="Normal 41 21 7 5 2 3" xfId="23893" xr:uid="{00000000-0005-0000-0000-0000BC640000}"/>
    <cellStyle name="Normal 41 21 7 5 2 3 2" xfId="45530" xr:uid="{00000000-0005-0000-0000-0000BD640000}"/>
    <cellStyle name="Normal 41 21 7 5 2 4" xfId="39547" xr:uid="{00000000-0005-0000-0000-0000BE640000}"/>
    <cellStyle name="Normal 41 21 7 5 3" xfId="26878" xr:uid="{00000000-0005-0000-0000-0000BF640000}"/>
    <cellStyle name="Normal 41 21 7 5 3 2" xfId="48492" xr:uid="{00000000-0005-0000-0000-0000C0640000}"/>
    <cellStyle name="Normal 41 21 7 5 4" xfId="20911" xr:uid="{00000000-0005-0000-0000-0000C1640000}"/>
    <cellStyle name="Normal 41 21 7 5 4 2" xfId="42553" xr:uid="{00000000-0005-0000-0000-0000C2640000}"/>
    <cellStyle name="Normal 41 21 7 5 5" xfId="36544" xr:uid="{00000000-0005-0000-0000-0000C3640000}"/>
    <cellStyle name="Normal 41 21 7 6" xfId="15921" xr:uid="{00000000-0005-0000-0000-0000C4640000}"/>
    <cellStyle name="Normal 41 21 7 6 2" xfId="27892" xr:uid="{00000000-0005-0000-0000-0000C5640000}"/>
    <cellStyle name="Normal 41 21 7 6 2 2" xfId="49498" xr:uid="{00000000-0005-0000-0000-0000C6640000}"/>
    <cellStyle name="Normal 41 21 7 6 3" xfId="21925" xr:uid="{00000000-0005-0000-0000-0000C7640000}"/>
    <cellStyle name="Normal 41 21 7 6 3 2" xfId="43562" xr:uid="{00000000-0005-0000-0000-0000C8640000}"/>
    <cellStyle name="Normal 41 21 7 6 4" xfId="37575" xr:uid="{00000000-0005-0000-0000-0000C9640000}"/>
    <cellStyle name="Normal 41 21 7 7" xfId="24907" xr:uid="{00000000-0005-0000-0000-0000CA640000}"/>
    <cellStyle name="Normal 41 21 7 7 2" xfId="46527" xr:uid="{00000000-0005-0000-0000-0000CB640000}"/>
    <cellStyle name="Normal 41 21 7 8" xfId="18940" xr:uid="{00000000-0005-0000-0000-0000CC640000}"/>
    <cellStyle name="Normal 41 21 7 8 2" xfId="40582" xr:uid="{00000000-0005-0000-0000-0000CD640000}"/>
    <cellStyle name="Normal 41 21 7 9" xfId="31981"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0" xr:uid="{00000000-0005-0000-0000-0000D2640000}"/>
    <cellStyle name="Normal 41 21 8 2 2 2 2" xfId="50556" xr:uid="{00000000-0005-0000-0000-0000D3640000}"/>
    <cellStyle name="Normal 41 21 8 2 2 3" xfId="22983" xr:uid="{00000000-0005-0000-0000-0000D4640000}"/>
    <cellStyle name="Normal 41 21 8 2 2 3 2" xfId="44620" xr:uid="{00000000-0005-0000-0000-0000D5640000}"/>
    <cellStyle name="Normal 41 21 8 2 2 4" xfId="38636" xr:uid="{00000000-0005-0000-0000-0000D6640000}"/>
    <cellStyle name="Normal 41 21 8 2 3" xfId="25968" xr:uid="{00000000-0005-0000-0000-0000D7640000}"/>
    <cellStyle name="Normal 41 21 8 2 3 2" xfId="47582" xr:uid="{00000000-0005-0000-0000-0000D8640000}"/>
    <cellStyle name="Normal 41 21 8 2 4" xfId="20001" xr:uid="{00000000-0005-0000-0000-0000D9640000}"/>
    <cellStyle name="Normal 41 21 8 2 4 2" xfId="41643" xr:uid="{00000000-0005-0000-0000-0000DA640000}"/>
    <cellStyle name="Normal 41 21 8 2 5" xfId="35633" xr:uid="{00000000-0005-0000-0000-0000DB640000}"/>
    <cellStyle name="Normal 41 21 8 3" xfId="14871" xr:uid="{00000000-0005-0000-0000-0000DC640000}"/>
    <cellStyle name="Normal 41 21 8 3 2" xfId="17956" xr:uid="{00000000-0005-0000-0000-0000DD640000}"/>
    <cellStyle name="Normal 41 21 8 3 2 2" xfId="29922" xr:uid="{00000000-0005-0000-0000-0000DE640000}"/>
    <cellStyle name="Normal 41 21 8 3 2 2 2" xfId="51528" xr:uid="{00000000-0005-0000-0000-0000DF640000}"/>
    <cellStyle name="Normal 41 21 8 3 2 3" xfId="23955" xr:uid="{00000000-0005-0000-0000-0000E0640000}"/>
    <cellStyle name="Normal 41 21 8 3 2 3 2" xfId="45592" xr:uid="{00000000-0005-0000-0000-0000E1640000}"/>
    <cellStyle name="Normal 41 21 8 3 2 4" xfId="39610" xr:uid="{00000000-0005-0000-0000-0000E2640000}"/>
    <cellStyle name="Normal 41 21 8 3 3" xfId="26940" xr:uid="{00000000-0005-0000-0000-0000E3640000}"/>
    <cellStyle name="Normal 41 21 8 3 3 2" xfId="48554" xr:uid="{00000000-0005-0000-0000-0000E4640000}"/>
    <cellStyle name="Normal 41 21 8 3 4" xfId="20973" xr:uid="{00000000-0005-0000-0000-0000E5640000}"/>
    <cellStyle name="Normal 41 21 8 3 4 2" xfId="42615" xr:uid="{00000000-0005-0000-0000-0000E6640000}"/>
    <cellStyle name="Normal 41 21 8 3 5" xfId="36607" xr:uid="{00000000-0005-0000-0000-0000E7640000}"/>
    <cellStyle name="Normal 41 21 8 4" xfId="16005" xr:uid="{00000000-0005-0000-0000-0000E8640000}"/>
    <cellStyle name="Normal 41 21 8 4 2" xfId="27974" xr:uid="{00000000-0005-0000-0000-0000E9640000}"/>
    <cellStyle name="Normal 41 21 8 4 2 2" xfId="49580" xr:uid="{00000000-0005-0000-0000-0000EA640000}"/>
    <cellStyle name="Normal 41 21 8 4 3" xfId="22007" xr:uid="{00000000-0005-0000-0000-0000EB640000}"/>
    <cellStyle name="Normal 41 21 8 4 3 2" xfId="43644" xr:uid="{00000000-0005-0000-0000-0000EC640000}"/>
    <cellStyle name="Normal 41 21 8 4 4" xfId="37659" xr:uid="{00000000-0005-0000-0000-0000ED640000}"/>
    <cellStyle name="Normal 41 21 8 5" xfId="24992" xr:uid="{00000000-0005-0000-0000-0000EE640000}"/>
    <cellStyle name="Normal 41 21 8 5 2" xfId="46609" xr:uid="{00000000-0005-0000-0000-0000EF640000}"/>
    <cellStyle name="Normal 41 21 8 6" xfId="19025" xr:uid="{00000000-0005-0000-0000-0000F0640000}"/>
    <cellStyle name="Normal 41 21 8 6 2" xfId="40667" xr:uid="{00000000-0005-0000-0000-0000F1640000}"/>
    <cellStyle name="Normal 41 21 8 7" xfId="34653"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0" xr:uid="{00000000-0005-0000-0000-0000F6640000}"/>
    <cellStyle name="Normal 41 21 9 2 2 2 2" xfId="50876" xr:uid="{00000000-0005-0000-0000-0000F7640000}"/>
    <cellStyle name="Normal 41 21 9 2 2 3" xfId="23303" xr:uid="{00000000-0005-0000-0000-0000F8640000}"/>
    <cellStyle name="Normal 41 21 9 2 2 3 2" xfId="44940" xr:uid="{00000000-0005-0000-0000-0000F9640000}"/>
    <cellStyle name="Normal 41 21 9 2 2 4" xfId="38956" xr:uid="{00000000-0005-0000-0000-0000FA640000}"/>
    <cellStyle name="Normal 41 21 9 2 3" xfId="26288" xr:uid="{00000000-0005-0000-0000-0000FB640000}"/>
    <cellStyle name="Normal 41 21 9 2 3 2" xfId="47902" xr:uid="{00000000-0005-0000-0000-0000FC640000}"/>
    <cellStyle name="Normal 41 21 9 2 4" xfId="20321" xr:uid="{00000000-0005-0000-0000-0000FD640000}"/>
    <cellStyle name="Normal 41 21 9 2 4 2" xfId="41963" xr:uid="{00000000-0005-0000-0000-0000FE640000}"/>
    <cellStyle name="Normal 41 21 9 2 5" xfId="35953" xr:uid="{00000000-0005-0000-0000-0000FF640000}"/>
    <cellStyle name="Normal 41 21 9 3" xfId="15191" xr:uid="{00000000-0005-0000-0000-000000650000}"/>
    <cellStyle name="Normal 41 21 9 3 2" xfId="18276" xr:uid="{00000000-0005-0000-0000-000001650000}"/>
    <cellStyle name="Normal 41 21 9 3 2 2" xfId="30242" xr:uid="{00000000-0005-0000-0000-000002650000}"/>
    <cellStyle name="Normal 41 21 9 3 2 2 2" xfId="51848" xr:uid="{00000000-0005-0000-0000-000003650000}"/>
    <cellStyle name="Normal 41 21 9 3 2 3" xfId="24275" xr:uid="{00000000-0005-0000-0000-000004650000}"/>
    <cellStyle name="Normal 41 21 9 3 2 3 2" xfId="45912" xr:uid="{00000000-0005-0000-0000-000005650000}"/>
    <cellStyle name="Normal 41 21 9 3 2 4" xfId="39930" xr:uid="{00000000-0005-0000-0000-000006650000}"/>
    <cellStyle name="Normal 41 21 9 3 3" xfId="27260" xr:uid="{00000000-0005-0000-0000-000007650000}"/>
    <cellStyle name="Normal 41 21 9 3 3 2" xfId="48874" xr:uid="{00000000-0005-0000-0000-000008650000}"/>
    <cellStyle name="Normal 41 21 9 3 4" xfId="21293" xr:uid="{00000000-0005-0000-0000-000009650000}"/>
    <cellStyle name="Normal 41 21 9 3 4 2" xfId="42935" xr:uid="{00000000-0005-0000-0000-00000A650000}"/>
    <cellStyle name="Normal 41 21 9 3 5" xfId="36927" xr:uid="{00000000-0005-0000-0000-00000B650000}"/>
    <cellStyle name="Normal 41 21 9 4" xfId="16325" xr:uid="{00000000-0005-0000-0000-00000C650000}"/>
    <cellStyle name="Normal 41 21 9 4 2" xfId="28294" xr:uid="{00000000-0005-0000-0000-00000D650000}"/>
    <cellStyle name="Normal 41 21 9 4 2 2" xfId="49900" xr:uid="{00000000-0005-0000-0000-00000E650000}"/>
    <cellStyle name="Normal 41 21 9 4 3" xfId="22327" xr:uid="{00000000-0005-0000-0000-00000F650000}"/>
    <cellStyle name="Normal 41 21 9 4 3 2" xfId="43964" xr:uid="{00000000-0005-0000-0000-000010650000}"/>
    <cellStyle name="Normal 41 21 9 4 4" xfId="37979" xr:uid="{00000000-0005-0000-0000-000011650000}"/>
    <cellStyle name="Normal 41 21 9 5" xfId="25312" xr:uid="{00000000-0005-0000-0000-000012650000}"/>
    <cellStyle name="Normal 41 21 9 5 2" xfId="46929" xr:uid="{00000000-0005-0000-0000-000013650000}"/>
    <cellStyle name="Normal 41 21 9 6" xfId="19345" xr:uid="{00000000-0005-0000-0000-000014650000}"/>
    <cellStyle name="Normal 41 21 9 6 2" xfId="40987" xr:uid="{00000000-0005-0000-0000-000015650000}"/>
    <cellStyle name="Normal 41 21 9 7" xfId="34973"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1" xr:uid="{00000000-0005-0000-0000-00001A650000}"/>
    <cellStyle name="Normal 41 22 10 2 2 2" xfId="50237" xr:uid="{00000000-0005-0000-0000-00001B650000}"/>
    <cellStyle name="Normal 41 22 10 2 3" xfId="22664" xr:uid="{00000000-0005-0000-0000-00001C650000}"/>
    <cellStyle name="Normal 41 22 10 2 3 2" xfId="44301" xr:uid="{00000000-0005-0000-0000-00001D650000}"/>
    <cellStyle name="Normal 41 22 10 2 4" xfId="38316" xr:uid="{00000000-0005-0000-0000-00001E650000}"/>
    <cellStyle name="Normal 41 22 10 3" xfId="25649" xr:uid="{00000000-0005-0000-0000-00001F650000}"/>
    <cellStyle name="Normal 41 22 10 3 2" xfId="47263" xr:uid="{00000000-0005-0000-0000-000020650000}"/>
    <cellStyle name="Normal 41 22 10 4" xfId="19682" xr:uid="{00000000-0005-0000-0000-000021650000}"/>
    <cellStyle name="Normal 41 22 10 4 2" xfId="41324" xr:uid="{00000000-0005-0000-0000-000022650000}"/>
    <cellStyle name="Normal 41 22 10 5" xfId="35312" xr:uid="{00000000-0005-0000-0000-000023650000}"/>
    <cellStyle name="Normal 41 22 11" xfId="14551" xr:uid="{00000000-0005-0000-0000-000024650000}"/>
    <cellStyle name="Normal 41 22 11 2" xfId="17636" xr:uid="{00000000-0005-0000-0000-000025650000}"/>
    <cellStyle name="Normal 41 22 11 2 2" xfId="29603" xr:uid="{00000000-0005-0000-0000-000026650000}"/>
    <cellStyle name="Normal 41 22 11 2 2 2" xfId="51209" xr:uid="{00000000-0005-0000-0000-000027650000}"/>
    <cellStyle name="Normal 41 22 11 2 3" xfId="23636" xr:uid="{00000000-0005-0000-0000-000028650000}"/>
    <cellStyle name="Normal 41 22 11 2 3 2" xfId="45273" xr:uid="{00000000-0005-0000-0000-000029650000}"/>
    <cellStyle name="Normal 41 22 11 2 4" xfId="39290" xr:uid="{00000000-0005-0000-0000-00002A650000}"/>
    <cellStyle name="Normal 41 22 11 3" xfId="26621" xr:uid="{00000000-0005-0000-0000-00002B650000}"/>
    <cellStyle name="Normal 41 22 11 3 2" xfId="48235" xr:uid="{00000000-0005-0000-0000-00002C650000}"/>
    <cellStyle name="Normal 41 22 11 4" xfId="20654" xr:uid="{00000000-0005-0000-0000-00002D650000}"/>
    <cellStyle name="Normal 41 22 11 4 2" xfId="42296" xr:uid="{00000000-0005-0000-0000-00002E650000}"/>
    <cellStyle name="Normal 41 22 11 5" xfId="36287" xr:uid="{00000000-0005-0000-0000-00002F650000}"/>
    <cellStyle name="Normal 41 22 12" xfId="15664" xr:uid="{00000000-0005-0000-0000-000030650000}"/>
    <cellStyle name="Normal 41 22 12 2" xfId="27635" xr:uid="{00000000-0005-0000-0000-000031650000}"/>
    <cellStyle name="Normal 41 22 12 2 2" xfId="49241" xr:uid="{00000000-0005-0000-0000-000032650000}"/>
    <cellStyle name="Normal 41 22 12 3" xfId="21668" xr:uid="{00000000-0005-0000-0000-000033650000}"/>
    <cellStyle name="Normal 41 22 12 3 2" xfId="43305" xr:uid="{00000000-0005-0000-0000-000034650000}"/>
    <cellStyle name="Normal 41 22 12 4" xfId="37318" xr:uid="{00000000-0005-0000-0000-000035650000}"/>
    <cellStyle name="Normal 41 22 13" xfId="24650" xr:uid="{00000000-0005-0000-0000-000036650000}"/>
    <cellStyle name="Normal 41 22 13 2" xfId="46270" xr:uid="{00000000-0005-0000-0000-000037650000}"/>
    <cellStyle name="Normal 41 22 14" xfId="18683" xr:uid="{00000000-0005-0000-0000-000038650000}"/>
    <cellStyle name="Normal 41 22 14 2" xfId="40325" xr:uid="{00000000-0005-0000-0000-000039650000}"/>
    <cellStyle name="Normal 41 22 15" xfId="31248"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0" xr:uid="{00000000-0005-0000-0000-00003F650000}"/>
    <cellStyle name="Normal 41 22 2 2 2 2 2 2" xfId="50646" xr:uid="{00000000-0005-0000-0000-000040650000}"/>
    <cellStyle name="Normal 41 22 2 2 2 2 3" xfId="23073" xr:uid="{00000000-0005-0000-0000-000041650000}"/>
    <cellStyle name="Normal 41 22 2 2 2 2 3 2" xfId="44710" xr:uid="{00000000-0005-0000-0000-000042650000}"/>
    <cellStyle name="Normal 41 22 2 2 2 2 4" xfId="38726" xr:uid="{00000000-0005-0000-0000-000043650000}"/>
    <cellStyle name="Normal 41 22 2 2 2 3" xfId="26058" xr:uid="{00000000-0005-0000-0000-000044650000}"/>
    <cellStyle name="Normal 41 22 2 2 2 3 2" xfId="47672" xr:uid="{00000000-0005-0000-0000-000045650000}"/>
    <cellStyle name="Normal 41 22 2 2 2 4" xfId="20091" xr:uid="{00000000-0005-0000-0000-000046650000}"/>
    <cellStyle name="Normal 41 22 2 2 2 4 2" xfId="41733" xr:uid="{00000000-0005-0000-0000-000047650000}"/>
    <cellStyle name="Normal 41 22 2 2 2 5" xfId="35723" xr:uid="{00000000-0005-0000-0000-000048650000}"/>
    <cellStyle name="Normal 41 22 2 2 3" xfId="14961" xr:uid="{00000000-0005-0000-0000-000049650000}"/>
    <cellStyle name="Normal 41 22 2 2 3 2" xfId="18046" xr:uid="{00000000-0005-0000-0000-00004A650000}"/>
    <cellStyle name="Normal 41 22 2 2 3 2 2" xfId="30012" xr:uid="{00000000-0005-0000-0000-00004B650000}"/>
    <cellStyle name="Normal 41 22 2 2 3 2 2 2" xfId="51618" xr:uid="{00000000-0005-0000-0000-00004C650000}"/>
    <cellStyle name="Normal 41 22 2 2 3 2 3" xfId="24045" xr:uid="{00000000-0005-0000-0000-00004D650000}"/>
    <cellStyle name="Normal 41 22 2 2 3 2 3 2" xfId="45682" xr:uid="{00000000-0005-0000-0000-00004E650000}"/>
    <cellStyle name="Normal 41 22 2 2 3 2 4" xfId="39700" xr:uid="{00000000-0005-0000-0000-00004F650000}"/>
    <cellStyle name="Normal 41 22 2 2 3 3" xfId="27030" xr:uid="{00000000-0005-0000-0000-000050650000}"/>
    <cellStyle name="Normal 41 22 2 2 3 3 2" xfId="48644" xr:uid="{00000000-0005-0000-0000-000051650000}"/>
    <cellStyle name="Normal 41 22 2 2 3 4" xfId="21063" xr:uid="{00000000-0005-0000-0000-000052650000}"/>
    <cellStyle name="Normal 41 22 2 2 3 4 2" xfId="42705" xr:uid="{00000000-0005-0000-0000-000053650000}"/>
    <cellStyle name="Normal 41 22 2 2 3 5" xfId="36697" xr:uid="{00000000-0005-0000-0000-000054650000}"/>
    <cellStyle name="Normal 41 22 2 2 4" xfId="16095" xr:uid="{00000000-0005-0000-0000-000055650000}"/>
    <cellStyle name="Normal 41 22 2 2 4 2" xfId="28064" xr:uid="{00000000-0005-0000-0000-000056650000}"/>
    <cellStyle name="Normal 41 22 2 2 4 2 2" xfId="49670" xr:uid="{00000000-0005-0000-0000-000057650000}"/>
    <cellStyle name="Normal 41 22 2 2 4 3" xfId="22097" xr:uid="{00000000-0005-0000-0000-000058650000}"/>
    <cellStyle name="Normal 41 22 2 2 4 3 2" xfId="43734" xr:uid="{00000000-0005-0000-0000-000059650000}"/>
    <cellStyle name="Normal 41 22 2 2 4 4" xfId="37749" xr:uid="{00000000-0005-0000-0000-00005A650000}"/>
    <cellStyle name="Normal 41 22 2 2 5" xfId="25082" xr:uid="{00000000-0005-0000-0000-00005B650000}"/>
    <cellStyle name="Normal 41 22 2 2 5 2" xfId="46699" xr:uid="{00000000-0005-0000-0000-00005C650000}"/>
    <cellStyle name="Normal 41 22 2 2 6" xfId="19115" xr:uid="{00000000-0005-0000-0000-00005D650000}"/>
    <cellStyle name="Normal 41 22 2 2 6 2" xfId="40757" xr:uid="{00000000-0005-0000-0000-00005E650000}"/>
    <cellStyle name="Normal 41 22 2 2 7" xfId="34743"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0" xr:uid="{00000000-0005-0000-0000-000063650000}"/>
    <cellStyle name="Normal 41 22 2 3 2 2 2 2" xfId="50966" xr:uid="{00000000-0005-0000-0000-000064650000}"/>
    <cellStyle name="Normal 41 22 2 3 2 2 3" xfId="23393" xr:uid="{00000000-0005-0000-0000-000065650000}"/>
    <cellStyle name="Normal 41 22 2 3 2 2 3 2" xfId="45030" xr:uid="{00000000-0005-0000-0000-000066650000}"/>
    <cellStyle name="Normal 41 22 2 3 2 2 4" xfId="39046" xr:uid="{00000000-0005-0000-0000-000067650000}"/>
    <cellStyle name="Normal 41 22 2 3 2 3" xfId="26378" xr:uid="{00000000-0005-0000-0000-000068650000}"/>
    <cellStyle name="Normal 41 22 2 3 2 3 2" xfId="47992" xr:uid="{00000000-0005-0000-0000-000069650000}"/>
    <cellStyle name="Normal 41 22 2 3 2 4" xfId="20411" xr:uid="{00000000-0005-0000-0000-00006A650000}"/>
    <cellStyle name="Normal 41 22 2 3 2 4 2" xfId="42053" xr:uid="{00000000-0005-0000-0000-00006B650000}"/>
    <cellStyle name="Normal 41 22 2 3 2 5" xfId="36043" xr:uid="{00000000-0005-0000-0000-00006C650000}"/>
    <cellStyle name="Normal 41 22 2 3 3" xfId="15281" xr:uid="{00000000-0005-0000-0000-00006D650000}"/>
    <cellStyle name="Normal 41 22 2 3 3 2" xfId="18366" xr:uid="{00000000-0005-0000-0000-00006E650000}"/>
    <cellStyle name="Normal 41 22 2 3 3 2 2" xfId="30332" xr:uid="{00000000-0005-0000-0000-00006F650000}"/>
    <cellStyle name="Normal 41 22 2 3 3 2 2 2" xfId="51938" xr:uid="{00000000-0005-0000-0000-000070650000}"/>
    <cellStyle name="Normal 41 22 2 3 3 2 3" xfId="24365" xr:uid="{00000000-0005-0000-0000-000071650000}"/>
    <cellStyle name="Normal 41 22 2 3 3 2 3 2" xfId="46002" xr:uid="{00000000-0005-0000-0000-000072650000}"/>
    <cellStyle name="Normal 41 22 2 3 3 2 4" xfId="40020" xr:uid="{00000000-0005-0000-0000-000073650000}"/>
    <cellStyle name="Normal 41 22 2 3 3 3" xfId="27350" xr:uid="{00000000-0005-0000-0000-000074650000}"/>
    <cellStyle name="Normal 41 22 2 3 3 3 2" xfId="48964" xr:uid="{00000000-0005-0000-0000-000075650000}"/>
    <cellStyle name="Normal 41 22 2 3 3 4" xfId="21383" xr:uid="{00000000-0005-0000-0000-000076650000}"/>
    <cellStyle name="Normal 41 22 2 3 3 4 2" xfId="43025" xr:uid="{00000000-0005-0000-0000-000077650000}"/>
    <cellStyle name="Normal 41 22 2 3 3 5" xfId="37017" xr:uid="{00000000-0005-0000-0000-000078650000}"/>
    <cellStyle name="Normal 41 22 2 3 4" xfId="16415" xr:uid="{00000000-0005-0000-0000-000079650000}"/>
    <cellStyle name="Normal 41 22 2 3 4 2" xfId="28384" xr:uid="{00000000-0005-0000-0000-00007A650000}"/>
    <cellStyle name="Normal 41 22 2 3 4 2 2" xfId="49990" xr:uid="{00000000-0005-0000-0000-00007B650000}"/>
    <cellStyle name="Normal 41 22 2 3 4 3" xfId="22417" xr:uid="{00000000-0005-0000-0000-00007C650000}"/>
    <cellStyle name="Normal 41 22 2 3 4 3 2" xfId="44054" xr:uid="{00000000-0005-0000-0000-00007D650000}"/>
    <cellStyle name="Normal 41 22 2 3 4 4" xfId="38069" xr:uid="{00000000-0005-0000-0000-00007E650000}"/>
    <cellStyle name="Normal 41 22 2 3 5" xfId="25402" xr:uid="{00000000-0005-0000-0000-00007F650000}"/>
    <cellStyle name="Normal 41 22 2 3 5 2" xfId="47019" xr:uid="{00000000-0005-0000-0000-000080650000}"/>
    <cellStyle name="Normal 41 22 2 3 6" xfId="19435" xr:uid="{00000000-0005-0000-0000-000081650000}"/>
    <cellStyle name="Normal 41 22 2 3 6 2" xfId="41077" xr:uid="{00000000-0005-0000-0000-000082650000}"/>
    <cellStyle name="Normal 41 22 2 3 7" xfId="35063" xr:uid="{00000000-0005-0000-0000-000083650000}"/>
    <cellStyle name="Normal 41 22 2 4" xfId="13666" xr:uid="{00000000-0005-0000-0000-000084650000}"/>
    <cellStyle name="Normal 41 22 2 4 2" xfId="16752" xr:uid="{00000000-0005-0000-0000-000085650000}"/>
    <cellStyle name="Normal 41 22 2 4 2 2" xfId="28720" xr:uid="{00000000-0005-0000-0000-000086650000}"/>
    <cellStyle name="Normal 41 22 2 4 2 2 2" xfId="50326" xr:uid="{00000000-0005-0000-0000-000087650000}"/>
    <cellStyle name="Normal 41 22 2 4 2 3" xfId="22753" xr:uid="{00000000-0005-0000-0000-000088650000}"/>
    <cellStyle name="Normal 41 22 2 4 2 3 2" xfId="44390" xr:uid="{00000000-0005-0000-0000-000089650000}"/>
    <cellStyle name="Normal 41 22 2 4 2 4" xfId="38406" xr:uid="{00000000-0005-0000-0000-00008A650000}"/>
    <cellStyle name="Normal 41 22 2 4 3" xfId="25738" xr:uid="{00000000-0005-0000-0000-00008B650000}"/>
    <cellStyle name="Normal 41 22 2 4 3 2" xfId="47352" xr:uid="{00000000-0005-0000-0000-00008C650000}"/>
    <cellStyle name="Normal 41 22 2 4 4" xfId="19771" xr:uid="{00000000-0005-0000-0000-00008D650000}"/>
    <cellStyle name="Normal 41 22 2 4 4 2" xfId="41413" xr:uid="{00000000-0005-0000-0000-00008E650000}"/>
    <cellStyle name="Normal 41 22 2 4 5" xfId="35402" xr:uid="{00000000-0005-0000-0000-00008F650000}"/>
    <cellStyle name="Normal 41 22 2 5" xfId="14640" xr:uid="{00000000-0005-0000-0000-000090650000}"/>
    <cellStyle name="Normal 41 22 2 5 2" xfId="17725" xr:uid="{00000000-0005-0000-0000-000091650000}"/>
    <cellStyle name="Normal 41 22 2 5 2 2" xfId="29692" xr:uid="{00000000-0005-0000-0000-000092650000}"/>
    <cellStyle name="Normal 41 22 2 5 2 2 2" xfId="51298" xr:uid="{00000000-0005-0000-0000-000093650000}"/>
    <cellStyle name="Normal 41 22 2 5 2 3" xfId="23725" xr:uid="{00000000-0005-0000-0000-000094650000}"/>
    <cellStyle name="Normal 41 22 2 5 2 3 2" xfId="45362" xr:uid="{00000000-0005-0000-0000-000095650000}"/>
    <cellStyle name="Normal 41 22 2 5 2 4" xfId="39379" xr:uid="{00000000-0005-0000-0000-000096650000}"/>
    <cellStyle name="Normal 41 22 2 5 3" xfId="26710" xr:uid="{00000000-0005-0000-0000-000097650000}"/>
    <cellStyle name="Normal 41 22 2 5 3 2" xfId="48324" xr:uid="{00000000-0005-0000-0000-000098650000}"/>
    <cellStyle name="Normal 41 22 2 5 4" xfId="20743" xr:uid="{00000000-0005-0000-0000-000099650000}"/>
    <cellStyle name="Normal 41 22 2 5 4 2" xfId="42385" xr:uid="{00000000-0005-0000-0000-00009A650000}"/>
    <cellStyle name="Normal 41 22 2 5 5" xfId="36376" xr:uid="{00000000-0005-0000-0000-00009B650000}"/>
    <cellStyle name="Normal 41 22 2 6" xfId="15753" xr:uid="{00000000-0005-0000-0000-00009C650000}"/>
    <cellStyle name="Normal 41 22 2 6 2" xfId="27724" xr:uid="{00000000-0005-0000-0000-00009D650000}"/>
    <cellStyle name="Normal 41 22 2 6 2 2" xfId="49330" xr:uid="{00000000-0005-0000-0000-00009E650000}"/>
    <cellStyle name="Normal 41 22 2 6 3" xfId="21757" xr:uid="{00000000-0005-0000-0000-00009F650000}"/>
    <cellStyle name="Normal 41 22 2 6 3 2" xfId="43394" xr:uid="{00000000-0005-0000-0000-0000A0650000}"/>
    <cellStyle name="Normal 41 22 2 6 4" xfId="37407" xr:uid="{00000000-0005-0000-0000-0000A1650000}"/>
    <cellStyle name="Normal 41 22 2 7" xfId="24739" xr:uid="{00000000-0005-0000-0000-0000A2650000}"/>
    <cellStyle name="Normal 41 22 2 7 2" xfId="46359" xr:uid="{00000000-0005-0000-0000-0000A3650000}"/>
    <cellStyle name="Normal 41 22 2 8" xfId="18772" xr:uid="{00000000-0005-0000-0000-0000A4650000}"/>
    <cellStyle name="Normal 41 22 2 8 2" xfId="40414" xr:uid="{00000000-0005-0000-0000-0000A5650000}"/>
    <cellStyle name="Normal 41 22 2 9" xfId="31585"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6" xr:uid="{00000000-0005-0000-0000-0000AB650000}"/>
    <cellStyle name="Normal 41 22 3 2 2 2 2 2" xfId="50602" xr:uid="{00000000-0005-0000-0000-0000AC650000}"/>
    <cellStyle name="Normal 41 22 3 2 2 2 3" xfId="23029" xr:uid="{00000000-0005-0000-0000-0000AD650000}"/>
    <cellStyle name="Normal 41 22 3 2 2 2 3 2" xfId="44666" xr:uid="{00000000-0005-0000-0000-0000AE650000}"/>
    <cellStyle name="Normal 41 22 3 2 2 2 4" xfId="38682" xr:uid="{00000000-0005-0000-0000-0000AF650000}"/>
    <cellStyle name="Normal 41 22 3 2 2 3" xfId="26014" xr:uid="{00000000-0005-0000-0000-0000B0650000}"/>
    <cellStyle name="Normal 41 22 3 2 2 3 2" xfId="47628" xr:uid="{00000000-0005-0000-0000-0000B1650000}"/>
    <cellStyle name="Normal 41 22 3 2 2 4" xfId="20047" xr:uid="{00000000-0005-0000-0000-0000B2650000}"/>
    <cellStyle name="Normal 41 22 3 2 2 4 2" xfId="41689" xr:uid="{00000000-0005-0000-0000-0000B3650000}"/>
    <cellStyle name="Normal 41 22 3 2 2 5" xfId="35679" xr:uid="{00000000-0005-0000-0000-0000B4650000}"/>
    <cellStyle name="Normal 41 22 3 2 3" xfId="14917" xr:uid="{00000000-0005-0000-0000-0000B5650000}"/>
    <cellStyle name="Normal 41 22 3 2 3 2" xfId="18002" xr:uid="{00000000-0005-0000-0000-0000B6650000}"/>
    <cellStyle name="Normal 41 22 3 2 3 2 2" xfId="29968" xr:uid="{00000000-0005-0000-0000-0000B7650000}"/>
    <cellStyle name="Normal 41 22 3 2 3 2 2 2" xfId="51574" xr:uid="{00000000-0005-0000-0000-0000B8650000}"/>
    <cellStyle name="Normal 41 22 3 2 3 2 3" xfId="24001" xr:uid="{00000000-0005-0000-0000-0000B9650000}"/>
    <cellStyle name="Normal 41 22 3 2 3 2 3 2" xfId="45638" xr:uid="{00000000-0005-0000-0000-0000BA650000}"/>
    <cellStyle name="Normal 41 22 3 2 3 2 4" xfId="39656" xr:uid="{00000000-0005-0000-0000-0000BB650000}"/>
    <cellStyle name="Normal 41 22 3 2 3 3" xfId="26986" xr:uid="{00000000-0005-0000-0000-0000BC650000}"/>
    <cellStyle name="Normal 41 22 3 2 3 3 2" xfId="48600" xr:uid="{00000000-0005-0000-0000-0000BD650000}"/>
    <cellStyle name="Normal 41 22 3 2 3 4" xfId="21019" xr:uid="{00000000-0005-0000-0000-0000BE650000}"/>
    <cellStyle name="Normal 41 22 3 2 3 4 2" xfId="42661" xr:uid="{00000000-0005-0000-0000-0000BF650000}"/>
    <cellStyle name="Normal 41 22 3 2 3 5" xfId="36653" xr:uid="{00000000-0005-0000-0000-0000C0650000}"/>
    <cellStyle name="Normal 41 22 3 2 4" xfId="16051" xr:uid="{00000000-0005-0000-0000-0000C1650000}"/>
    <cellStyle name="Normal 41 22 3 2 4 2" xfId="28020" xr:uid="{00000000-0005-0000-0000-0000C2650000}"/>
    <cellStyle name="Normal 41 22 3 2 4 2 2" xfId="49626" xr:uid="{00000000-0005-0000-0000-0000C3650000}"/>
    <cellStyle name="Normal 41 22 3 2 4 3" xfId="22053" xr:uid="{00000000-0005-0000-0000-0000C4650000}"/>
    <cellStyle name="Normal 41 22 3 2 4 3 2" xfId="43690" xr:uid="{00000000-0005-0000-0000-0000C5650000}"/>
    <cellStyle name="Normal 41 22 3 2 4 4" xfId="37705" xr:uid="{00000000-0005-0000-0000-0000C6650000}"/>
    <cellStyle name="Normal 41 22 3 2 5" xfId="25038" xr:uid="{00000000-0005-0000-0000-0000C7650000}"/>
    <cellStyle name="Normal 41 22 3 2 5 2" xfId="46655" xr:uid="{00000000-0005-0000-0000-0000C8650000}"/>
    <cellStyle name="Normal 41 22 3 2 6" xfId="19071" xr:uid="{00000000-0005-0000-0000-0000C9650000}"/>
    <cellStyle name="Normal 41 22 3 2 6 2" xfId="40713" xr:uid="{00000000-0005-0000-0000-0000CA650000}"/>
    <cellStyle name="Normal 41 22 3 2 7" xfId="34699"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6" xr:uid="{00000000-0005-0000-0000-0000CF650000}"/>
    <cellStyle name="Normal 41 22 3 3 2 2 2 2" xfId="50922" xr:uid="{00000000-0005-0000-0000-0000D0650000}"/>
    <cellStyle name="Normal 41 22 3 3 2 2 3" xfId="23349" xr:uid="{00000000-0005-0000-0000-0000D1650000}"/>
    <cellStyle name="Normal 41 22 3 3 2 2 3 2" xfId="44986" xr:uid="{00000000-0005-0000-0000-0000D2650000}"/>
    <cellStyle name="Normal 41 22 3 3 2 2 4" xfId="39002" xr:uid="{00000000-0005-0000-0000-0000D3650000}"/>
    <cellStyle name="Normal 41 22 3 3 2 3" xfId="26334" xr:uid="{00000000-0005-0000-0000-0000D4650000}"/>
    <cellStyle name="Normal 41 22 3 3 2 3 2" xfId="47948" xr:uid="{00000000-0005-0000-0000-0000D5650000}"/>
    <cellStyle name="Normal 41 22 3 3 2 4" xfId="20367" xr:uid="{00000000-0005-0000-0000-0000D6650000}"/>
    <cellStyle name="Normal 41 22 3 3 2 4 2" xfId="42009" xr:uid="{00000000-0005-0000-0000-0000D7650000}"/>
    <cellStyle name="Normal 41 22 3 3 2 5" xfId="35999" xr:uid="{00000000-0005-0000-0000-0000D8650000}"/>
    <cellStyle name="Normal 41 22 3 3 3" xfId="15237" xr:uid="{00000000-0005-0000-0000-0000D9650000}"/>
    <cellStyle name="Normal 41 22 3 3 3 2" xfId="18322" xr:uid="{00000000-0005-0000-0000-0000DA650000}"/>
    <cellStyle name="Normal 41 22 3 3 3 2 2" xfId="30288" xr:uid="{00000000-0005-0000-0000-0000DB650000}"/>
    <cellStyle name="Normal 41 22 3 3 3 2 2 2" xfId="51894" xr:uid="{00000000-0005-0000-0000-0000DC650000}"/>
    <cellStyle name="Normal 41 22 3 3 3 2 3" xfId="24321" xr:uid="{00000000-0005-0000-0000-0000DD650000}"/>
    <cellStyle name="Normal 41 22 3 3 3 2 3 2" xfId="45958" xr:uid="{00000000-0005-0000-0000-0000DE650000}"/>
    <cellStyle name="Normal 41 22 3 3 3 2 4" xfId="39976" xr:uid="{00000000-0005-0000-0000-0000DF650000}"/>
    <cellStyle name="Normal 41 22 3 3 3 3" xfId="27306" xr:uid="{00000000-0005-0000-0000-0000E0650000}"/>
    <cellStyle name="Normal 41 22 3 3 3 3 2" xfId="48920" xr:uid="{00000000-0005-0000-0000-0000E1650000}"/>
    <cellStyle name="Normal 41 22 3 3 3 4" xfId="21339" xr:uid="{00000000-0005-0000-0000-0000E2650000}"/>
    <cellStyle name="Normal 41 22 3 3 3 4 2" xfId="42981" xr:uid="{00000000-0005-0000-0000-0000E3650000}"/>
    <cellStyle name="Normal 41 22 3 3 3 5" xfId="36973" xr:uid="{00000000-0005-0000-0000-0000E4650000}"/>
    <cellStyle name="Normal 41 22 3 3 4" xfId="16371" xr:uid="{00000000-0005-0000-0000-0000E5650000}"/>
    <cellStyle name="Normal 41 22 3 3 4 2" xfId="28340" xr:uid="{00000000-0005-0000-0000-0000E6650000}"/>
    <cellStyle name="Normal 41 22 3 3 4 2 2" xfId="49946" xr:uid="{00000000-0005-0000-0000-0000E7650000}"/>
    <cellStyle name="Normal 41 22 3 3 4 3" xfId="22373" xr:uid="{00000000-0005-0000-0000-0000E8650000}"/>
    <cellStyle name="Normal 41 22 3 3 4 3 2" xfId="44010" xr:uid="{00000000-0005-0000-0000-0000E9650000}"/>
    <cellStyle name="Normal 41 22 3 3 4 4" xfId="38025" xr:uid="{00000000-0005-0000-0000-0000EA650000}"/>
    <cellStyle name="Normal 41 22 3 3 5" xfId="25358" xr:uid="{00000000-0005-0000-0000-0000EB650000}"/>
    <cellStyle name="Normal 41 22 3 3 5 2" xfId="46975" xr:uid="{00000000-0005-0000-0000-0000EC650000}"/>
    <cellStyle name="Normal 41 22 3 3 6" xfId="19391" xr:uid="{00000000-0005-0000-0000-0000ED650000}"/>
    <cellStyle name="Normal 41 22 3 3 6 2" xfId="41033" xr:uid="{00000000-0005-0000-0000-0000EE650000}"/>
    <cellStyle name="Normal 41 22 3 3 7" xfId="35019" xr:uid="{00000000-0005-0000-0000-0000EF650000}"/>
    <cellStyle name="Normal 41 22 3 4" xfId="13622" xr:uid="{00000000-0005-0000-0000-0000F0650000}"/>
    <cellStyle name="Normal 41 22 3 4 2" xfId="16708" xr:uid="{00000000-0005-0000-0000-0000F1650000}"/>
    <cellStyle name="Normal 41 22 3 4 2 2" xfId="28676" xr:uid="{00000000-0005-0000-0000-0000F2650000}"/>
    <cellStyle name="Normal 41 22 3 4 2 2 2" xfId="50282" xr:uid="{00000000-0005-0000-0000-0000F3650000}"/>
    <cellStyle name="Normal 41 22 3 4 2 3" xfId="22709" xr:uid="{00000000-0005-0000-0000-0000F4650000}"/>
    <cellStyle name="Normal 41 22 3 4 2 3 2" xfId="44346" xr:uid="{00000000-0005-0000-0000-0000F5650000}"/>
    <cellStyle name="Normal 41 22 3 4 2 4" xfId="38362" xr:uid="{00000000-0005-0000-0000-0000F6650000}"/>
    <cellStyle name="Normal 41 22 3 4 3" xfId="25694" xr:uid="{00000000-0005-0000-0000-0000F7650000}"/>
    <cellStyle name="Normal 41 22 3 4 3 2" xfId="47308" xr:uid="{00000000-0005-0000-0000-0000F8650000}"/>
    <cellStyle name="Normal 41 22 3 4 4" xfId="19727" xr:uid="{00000000-0005-0000-0000-0000F9650000}"/>
    <cellStyle name="Normal 41 22 3 4 4 2" xfId="41369" xr:uid="{00000000-0005-0000-0000-0000FA650000}"/>
    <cellStyle name="Normal 41 22 3 4 5" xfId="35358" xr:uid="{00000000-0005-0000-0000-0000FB650000}"/>
    <cellStyle name="Normal 41 22 3 5" xfId="14596" xr:uid="{00000000-0005-0000-0000-0000FC650000}"/>
    <cellStyle name="Normal 41 22 3 5 2" xfId="17681" xr:uid="{00000000-0005-0000-0000-0000FD650000}"/>
    <cellStyle name="Normal 41 22 3 5 2 2" xfId="29648" xr:uid="{00000000-0005-0000-0000-0000FE650000}"/>
    <cellStyle name="Normal 41 22 3 5 2 2 2" xfId="51254" xr:uid="{00000000-0005-0000-0000-0000FF650000}"/>
    <cellStyle name="Normal 41 22 3 5 2 3" xfId="23681" xr:uid="{00000000-0005-0000-0000-000000660000}"/>
    <cellStyle name="Normal 41 22 3 5 2 3 2" xfId="45318" xr:uid="{00000000-0005-0000-0000-000001660000}"/>
    <cellStyle name="Normal 41 22 3 5 2 4" xfId="39335" xr:uid="{00000000-0005-0000-0000-000002660000}"/>
    <cellStyle name="Normal 41 22 3 5 3" xfId="26666" xr:uid="{00000000-0005-0000-0000-000003660000}"/>
    <cellStyle name="Normal 41 22 3 5 3 2" xfId="48280" xr:uid="{00000000-0005-0000-0000-000004660000}"/>
    <cellStyle name="Normal 41 22 3 5 4" xfId="20699" xr:uid="{00000000-0005-0000-0000-000005660000}"/>
    <cellStyle name="Normal 41 22 3 5 4 2" xfId="42341" xr:uid="{00000000-0005-0000-0000-000006660000}"/>
    <cellStyle name="Normal 41 22 3 5 5" xfId="36332" xr:uid="{00000000-0005-0000-0000-000007660000}"/>
    <cellStyle name="Normal 41 22 3 6" xfId="15709" xr:uid="{00000000-0005-0000-0000-000008660000}"/>
    <cellStyle name="Normal 41 22 3 6 2" xfId="27680" xr:uid="{00000000-0005-0000-0000-000009660000}"/>
    <cellStyle name="Normal 41 22 3 6 2 2" xfId="49286" xr:uid="{00000000-0005-0000-0000-00000A660000}"/>
    <cellStyle name="Normal 41 22 3 6 3" xfId="21713" xr:uid="{00000000-0005-0000-0000-00000B660000}"/>
    <cellStyle name="Normal 41 22 3 6 3 2" xfId="43350" xr:uid="{00000000-0005-0000-0000-00000C660000}"/>
    <cellStyle name="Normal 41 22 3 6 4" xfId="37363" xr:uid="{00000000-0005-0000-0000-00000D660000}"/>
    <cellStyle name="Normal 41 22 3 7" xfId="24695" xr:uid="{00000000-0005-0000-0000-00000E660000}"/>
    <cellStyle name="Normal 41 22 3 7 2" xfId="46315" xr:uid="{00000000-0005-0000-0000-00000F660000}"/>
    <cellStyle name="Normal 41 22 3 8" xfId="18728" xr:uid="{00000000-0005-0000-0000-000010660000}"/>
    <cellStyle name="Normal 41 22 3 8 2" xfId="40370" xr:uid="{00000000-0005-0000-0000-000011660000}"/>
    <cellStyle name="Normal 41 22 3 9" xfId="31428"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2" xr:uid="{00000000-0005-0000-0000-000017660000}"/>
    <cellStyle name="Normal 41 22 4 2 2 2 2 2" xfId="50688" xr:uid="{00000000-0005-0000-0000-000018660000}"/>
    <cellStyle name="Normal 41 22 4 2 2 2 3" xfId="23115" xr:uid="{00000000-0005-0000-0000-000019660000}"/>
    <cellStyle name="Normal 41 22 4 2 2 2 3 2" xfId="44752" xr:uid="{00000000-0005-0000-0000-00001A660000}"/>
    <cellStyle name="Normal 41 22 4 2 2 2 4" xfId="38768" xr:uid="{00000000-0005-0000-0000-00001B660000}"/>
    <cellStyle name="Normal 41 22 4 2 2 3" xfId="26100" xr:uid="{00000000-0005-0000-0000-00001C660000}"/>
    <cellStyle name="Normal 41 22 4 2 2 3 2" xfId="47714" xr:uid="{00000000-0005-0000-0000-00001D660000}"/>
    <cellStyle name="Normal 41 22 4 2 2 4" xfId="20133" xr:uid="{00000000-0005-0000-0000-00001E660000}"/>
    <cellStyle name="Normal 41 22 4 2 2 4 2" xfId="41775" xr:uid="{00000000-0005-0000-0000-00001F660000}"/>
    <cellStyle name="Normal 41 22 4 2 2 5" xfId="35765" xr:uid="{00000000-0005-0000-0000-000020660000}"/>
    <cellStyle name="Normal 41 22 4 2 3" xfId="15003" xr:uid="{00000000-0005-0000-0000-000021660000}"/>
    <cellStyle name="Normal 41 22 4 2 3 2" xfId="18088" xr:uid="{00000000-0005-0000-0000-000022660000}"/>
    <cellStyle name="Normal 41 22 4 2 3 2 2" xfId="30054" xr:uid="{00000000-0005-0000-0000-000023660000}"/>
    <cellStyle name="Normal 41 22 4 2 3 2 2 2" xfId="51660" xr:uid="{00000000-0005-0000-0000-000024660000}"/>
    <cellStyle name="Normal 41 22 4 2 3 2 3" xfId="24087" xr:uid="{00000000-0005-0000-0000-000025660000}"/>
    <cellStyle name="Normal 41 22 4 2 3 2 3 2" xfId="45724" xr:uid="{00000000-0005-0000-0000-000026660000}"/>
    <cellStyle name="Normal 41 22 4 2 3 2 4" xfId="39742" xr:uid="{00000000-0005-0000-0000-000027660000}"/>
    <cellStyle name="Normal 41 22 4 2 3 3" xfId="27072" xr:uid="{00000000-0005-0000-0000-000028660000}"/>
    <cellStyle name="Normal 41 22 4 2 3 3 2" xfId="48686" xr:uid="{00000000-0005-0000-0000-000029660000}"/>
    <cellStyle name="Normal 41 22 4 2 3 4" xfId="21105" xr:uid="{00000000-0005-0000-0000-00002A660000}"/>
    <cellStyle name="Normal 41 22 4 2 3 4 2" xfId="42747" xr:uid="{00000000-0005-0000-0000-00002B660000}"/>
    <cellStyle name="Normal 41 22 4 2 3 5" xfId="36739" xr:uid="{00000000-0005-0000-0000-00002C660000}"/>
    <cellStyle name="Normal 41 22 4 2 4" xfId="16137" xr:uid="{00000000-0005-0000-0000-00002D660000}"/>
    <cellStyle name="Normal 41 22 4 2 4 2" xfId="28106" xr:uid="{00000000-0005-0000-0000-00002E660000}"/>
    <cellStyle name="Normal 41 22 4 2 4 2 2" xfId="49712" xr:uid="{00000000-0005-0000-0000-00002F660000}"/>
    <cellStyle name="Normal 41 22 4 2 4 3" xfId="22139" xr:uid="{00000000-0005-0000-0000-000030660000}"/>
    <cellStyle name="Normal 41 22 4 2 4 3 2" xfId="43776" xr:uid="{00000000-0005-0000-0000-000031660000}"/>
    <cellStyle name="Normal 41 22 4 2 4 4" xfId="37791" xr:uid="{00000000-0005-0000-0000-000032660000}"/>
    <cellStyle name="Normal 41 22 4 2 5" xfId="25124" xr:uid="{00000000-0005-0000-0000-000033660000}"/>
    <cellStyle name="Normal 41 22 4 2 5 2" xfId="46741" xr:uid="{00000000-0005-0000-0000-000034660000}"/>
    <cellStyle name="Normal 41 22 4 2 6" xfId="19157" xr:uid="{00000000-0005-0000-0000-000035660000}"/>
    <cellStyle name="Normal 41 22 4 2 6 2" xfId="40799" xr:uid="{00000000-0005-0000-0000-000036660000}"/>
    <cellStyle name="Normal 41 22 4 2 7" xfId="34785"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2" xr:uid="{00000000-0005-0000-0000-00003B660000}"/>
    <cellStyle name="Normal 41 22 4 3 2 2 2 2" xfId="51008" xr:uid="{00000000-0005-0000-0000-00003C660000}"/>
    <cellStyle name="Normal 41 22 4 3 2 2 3" xfId="23435" xr:uid="{00000000-0005-0000-0000-00003D660000}"/>
    <cellStyle name="Normal 41 22 4 3 2 2 3 2" xfId="45072" xr:uid="{00000000-0005-0000-0000-00003E660000}"/>
    <cellStyle name="Normal 41 22 4 3 2 2 4" xfId="39088" xr:uid="{00000000-0005-0000-0000-00003F660000}"/>
    <cellStyle name="Normal 41 22 4 3 2 3" xfId="26420" xr:uid="{00000000-0005-0000-0000-000040660000}"/>
    <cellStyle name="Normal 41 22 4 3 2 3 2" xfId="48034" xr:uid="{00000000-0005-0000-0000-000041660000}"/>
    <cellStyle name="Normal 41 22 4 3 2 4" xfId="20453" xr:uid="{00000000-0005-0000-0000-000042660000}"/>
    <cellStyle name="Normal 41 22 4 3 2 4 2" xfId="42095" xr:uid="{00000000-0005-0000-0000-000043660000}"/>
    <cellStyle name="Normal 41 22 4 3 2 5" xfId="36085" xr:uid="{00000000-0005-0000-0000-000044660000}"/>
    <cellStyle name="Normal 41 22 4 3 3" xfId="15323" xr:uid="{00000000-0005-0000-0000-000045660000}"/>
    <cellStyle name="Normal 41 22 4 3 3 2" xfId="18408" xr:uid="{00000000-0005-0000-0000-000046660000}"/>
    <cellStyle name="Normal 41 22 4 3 3 2 2" xfId="30374" xr:uid="{00000000-0005-0000-0000-000047660000}"/>
    <cellStyle name="Normal 41 22 4 3 3 2 2 2" xfId="51980" xr:uid="{00000000-0005-0000-0000-000048660000}"/>
    <cellStyle name="Normal 41 22 4 3 3 2 3" xfId="24407" xr:uid="{00000000-0005-0000-0000-000049660000}"/>
    <cellStyle name="Normal 41 22 4 3 3 2 3 2" xfId="46044" xr:uid="{00000000-0005-0000-0000-00004A660000}"/>
    <cellStyle name="Normal 41 22 4 3 3 2 4" xfId="40062" xr:uid="{00000000-0005-0000-0000-00004B660000}"/>
    <cellStyle name="Normal 41 22 4 3 3 3" xfId="27392" xr:uid="{00000000-0005-0000-0000-00004C660000}"/>
    <cellStyle name="Normal 41 22 4 3 3 3 2" xfId="49006" xr:uid="{00000000-0005-0000-0000-00004D660000}"/>
    <cellStyle name="Normal 41 22 4 3 3 4" xfId="21425" xr:uid="{00000000-0005-0000-0000-00004E660000}"/>
    <cellStyle name="Normal 41 22 4 3 3 4 2" xfId="43067" xr:uid="{00000000-0005-0000-0000-00004F660000}"/>
    <cellStyle name="Normal 41 22 4 3 3 5" xfId="37059" xr:uid="{00000000-0005-0000-0000-000050660000}"/>
    <cellStyle name="Normal 41 22 4 3 4" xfId="16457" xr:uid="{00000000-0005-0000-0000-000051660000}"/>
    <cellStyle name="Normal 41 22 4 3 4 2" xfId="28426" xr:uid="{00000000-0005-0000-0000-000052660000}"/>
    <cellStyle name="Normal 41 22 4 3 4 2 2" xfId="50032" xr:uid="{00000000-0005-0000-0000-000053660000}"/>
    <cellStyle name="Normal 41 22 4 3 4 3" xfId="22459" xr:uid="{00000000-0005-0000-0000-000054660000}"/>
    <cellStyle name="Normal 41 22 4 3 4 3 2" xfId="44096" xr:uid="{00000000-0005-0000-0000-000055660000}"/>
    <cellStyle name="Normal 41 22 4 3 4 4" xfId="38111" xr:uid="{00000000-0005-0000-0000-000056660000}"/>
    <cellStyle name="Normal 41 22 4 3 5" xfId="25444" xr:uid="{00000000-0005-0000-0000-000057660000}"/>
    <cellStyle name="Normal 41 22 4 3 5 2" xfId="47061" xr:uid="{00000000-0005-0000-0000-000058660000}"/>
    <cellStyle name="Normal 41 22 4 3 6" xfId="19477" xr:uid="{00000000-0005-0000-0000-000059660000}"/>
    <cellStyle name="Normal 41 22 4 3 6 2" xfId="41119" xr:uid="{00000000-0005-0000-0000-00005A660000}"/>
    <cellStyle name="Normal 41 22 4 3 7" xfId="35105" xr:uid="{00000000-0005-0000-0000-00005B660000}"/>
    <cellStyle name="Normal 41 22 4 4" xfId="13708" xr:uid="{00000000-0005-0000-0000-00005C660000}"/>
    <cellStyle name="Normal 41 22 4 4 2" xfId="16794" xr:uid="{00000000-0005-0000-0000-00005D660000}"/>
    <cellStyle name="Normal 41 22 4 4 2 2" xfId="28762" xr:uid="{00000000-0005-0000-0000-00005E660000}"/>
    <cellStyle name="Normal 41 22 4 4 2 2 2" xfId="50368" xr:uid="{00000000-0005-0000-0000-00005F660000}"/>
    <cellStyle name="Normal 41 22 4 4 2 3" xfId="22795" xr:uid="{00000000-0005-0000-0000-000060660000}"/>
    <cellStyle name="Normal 41 22 4 4 2 3 2" xfId="44432" xr:uid="{00000000-0005-0000-0000-000061660000}"/>
    <cellStyle name="Normal 41 22 4 4 2 4" xfId="38448" xr:uid="{00000000-0005-0000-0000-000062660000}"/>
    <cellStyle name="Normal 41 22 4 4 3" xfId="25780" xr:uid="{00000000-0005-0000-0000-000063660000}"/>
    <cellStyle name="Normal 41 22 4 4 3 2" xfId="47394" xr:uid="{00000000-0005-0000-0000-000064660000}"/>
    <cellStyle name="Normal 41 22 4 4 4" xfId="19813" xr:uid="{00000000-0005-0000-0000-000065660000}"/>
    <cellStyle name="Normal 41 22 4 4 4 2" xfId="41455" xr:uid="{00000000-0005-0000-0000-000066660000}"/>
    <cellStyle name="Normal 41 22 4 4 5" xfId="35444" xr:uid="{00000000-0005-0000-0000-000067660000}"/>
    <cellStyle name="Normal 41 22 4 5" xfId="14682" xr:uid="{00000000-0005-0000-0000-000068660000}"/>
    <cellStyle name="Normal 41 22 4 5 2" xfId="17767" xr:uid="{00000000-0005-0000-0000-000069660000}"/>
    <cellStyle name="Normal 41 22 4 5 2 2" xfId="29734" xr:uid="{00000000-0005-0000-0000-00006A660000}"/>
    <cellStyle name="Normal 41 22 4 5 2 2 2" xfId="51340" xr:uid="{00000000-0005-0000-0000-00006B660000}"/>
    <cellStyle name="Normal 41 22 4 5 2 3" xfId="23767" xr:uid="{00000000-0005-0000-0000-00006C660000}"/>
    <cellStyle name="Normal 41 22 4 5 2 3 2" xfId="45404" xr:uid="{00000000-0005-0000-0000-00006D660000}"/>
    <cellStyle name="Normal 41 22 4 5 2 4" xfId="39421" xr:uid="{00000000-0005-0000-0000-00006E660000}"/>
    <cellStyle name="Normal 41 22 4 5 3" xfId="26752" xr:uid="{00000000-0005-0000-0000-00006F660000}"/>
    <cellStyle name="Normal 41 22 4 5 3 2" xfId="48366" xr:uid="{00000000-0005-0000-0000-000070660000}"/>
    <cellStyle name="Normal 41 22 4 5 4" xfId="20785" xr:uid="{00000000-0005-0000-0000-000071660000}"/>
    <cellStyle name="Normal 41 22 4 5 4 2" xfId="42427" xr:uid="{00000000-0005-0000-0000-000072660000}"/>
    <cellStyle name="Normal 41 22 4 5 5" xfId="36418" xr:uid="{00000000-0005-0000-0000-000073660000}"/>
    <cellStyle name="Normal 41 22 4 6" xfId="15795" xr:uid="{00000000-0005-0000-0000-000074660000}"/>
    <cellStyle name="Normal 41 22 4 6 2" xfId="27766" xr:uid="{00000000-0005-0000-0000-000075660000}"/>
    <cellStyle name="Normal 41 22 4 6 2 2" xfId="49372" xr:uid="{00000000-0005-0000-0000-000076660000}"/>
    <cellStyle name="Normal 41 22 4 6 3" xfId="21799" xr:uid="{00000000-0005-0000-0000-000077660000}"/>
    <cellStyle name="Normal 41 22 4 6 3 2" xfId="43436" xr:uid="{00000000-0005-0000-0000-000078660000}"/>
    <cellStyle name="Normal 41 22 4 6 4" xfId="37449" xr:uid="{00000000-0005-0000-0000-000079660000}"/>
    <cellStyle name="Normal 41 22 4 7" xfId="24781" xr:uid="{00000000-0005-0000-0000-00007A660000}"/>
    <cellStyle name="Normal 41 22 4 7 2" xfId="46401" xr:uid="{00000000-0005-0000-0000-00007B660000}"/>
    <cellStyle name="Normal 41 22 4 8" xfId="18814" xr:uid="{00000000-0005-0000-0000-00007C660000}"/>
    <cellStyle name="Normal 41 22 4 8 2" xfId="40456" xr:uid="{00000000-0005-0000-0000-00007D660000}"/>
    <cellStyle name="Normal 41 22 4 9" xfId="31696"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6" xr:uid="{00000000-0005-0000-0000-000083660000}"/>
    <cellStyle name="Normal 41 22 5 2 2 2 2 2" xfId="50772" xr:uid="{00000000-0005-0000-0000-000084660000}"/>
    <cellStyle name="Normal 41 22 5 2 2 2 3" xfId="23199" xr:uid="{00000000-0005-0000-0000-000085660000}"/>
    <cellStyle name="Normal 41 22 5 2 2 2 3 2" xfId="44836" xr:uid="{00000000-0005-0000-0000-000086660000}"/>
    <cellStyle name="Normal 41 22 5 2 2 2 4" xfId="38852" xr:uid="{00000000-0005-0000-0000-000087660000}"/>
    <cellStyle name="Normal 41 22 5 2 2 3" xfId="26184" xr:uid="{00000000-0005-0000-0000-000088660000}"/>
    <cellStyle name="Normal 41 22 5 2 2 3 2" xfId="47798" xr:uid="{00000000-0005-0000-0000-000089660000}"/>
    <cellStyle name="Normal 41 22 5 2 2 4" xfId="20217" xr:uid="{00000000-0005-0000-0000-00008A660000}"/>
    <cellStyle name="Normal 41 22 5 2 2 4 2" xfId="41859" xr:uid="{00000000-0005-0000-0000-00008B660000}"/>
    <cellStyle name="Normal 41 22 5 2 2 5" xfId="35849" xr:uid="{00000000-0005-0000-0000-00008C660000}"/>
    <cellStyle name="Normal 41 22 5 2 3" xfId="15087" xr:uid="{00000000-0005-0000-0000-00008D660000}"/>
    <cellStyle name="Normal 41 22 5 2 3 2" xfId="18172" xr:uid="{00000000-0005-0000-0000-00008E660000}"/>
    <cellStyle name="Normal 41 22 5 2 3 2 2" xfId="30138" xr:uid="{00000000-0005-0000-0000-00008F660000}"/>
    <cellStyle name="Normal 41 22 5 2 3 2 2 2" xfId="51744" xr:uid="{00000000-0005-0000-0000-000090660000}"/>
    <cellStyle name="Normal 41 22 5 2 3 2 3" xfId="24171" xr:uid="{00000000-0005-0000-0000-000091660000}"/>
    <cellStyle name="Normal 41 22 5 2 3 2 3 2" xfId="45808" xr:uid="{00000000-0005-0000-0000-000092660000}"/>
    <cellStyle name="Normal 41 22 5 2 3 2 4" xfId="39826" xr:uid="{00000000-0005-0000-0000-000093660000}"/>
    <cellStyle name="Normal 41 22 5 2 3 3" xfId="27156" xr:uid="{00000000-0005-0000-0000-000094660000}"/>
    <cellStyle name="Normal 41 22 5 2 3 3 2" xfId="48770" xr:uid="{00000000-0005-0000-0000-000095660000}"/>
    <cellStyle name="Normal 41 22 5 2 3 4" xfId="21189" xr:uid="{00000000-0005-0000-0000-000096660000}"/>
    <cellStyle name="Normal 41 22 5 2 3 4 2" xfId="42831" xr:uid="{00000000-0005-0000-0000-000097660000}"/>
    <cellStyle name="Normal 41 22 5 2 3 5" xfId="36823" xr:uid="{00000000-0005-0000-0000-000098660000}"/>
    <cellStyle name="Normal 41 22 5 2 4" xfId="16221" xr:uid="{00000000-0005-0000-0000-000099660000}"/>
    <cellStyle name="Normal 41 22 5 2 4 2" xfId="28190" xr:uid="{00000000-0005-0000-0000-00009A660000}"/>
    <cellStyle name="Normal 41 22 5 2 4 2 2" xfId="49796" xr:uid="{00000000-0005-0000-0000-00009B660000}"/>
    <cellStyle name="Normal 41 22 5 2 4 3" xfId="22223" xr:uid="{00000000-0005-0000-0000-00009C660000}"/>
    <cellStyle name="Normal 41 22 5 2 4 3 2" xfId="43860" xr:uid="{00000000-0005-0000-0000-00009D660000}"/>
    <cellStyle name="Normal 41 22 5 2 4 4" xfId="37875" xr:uid="{00000000-0005-0000-0000-00009E660000}"/>
    <cellStyle name="Normal 41 22 5 2 5" xfId="25208" xr:uid="{00000000-0005-0000-0000-00009F660000}"/>
    <cellStyle name="Normal 41 22 5 2 5 2" xfId="46825" xr:uid="{00000000-0005-0000-0000-0000A0660000}"/>
    <cellStyle name="Normal 41 22 5 2 6" xfId="19241" xr:uid="{00000000-0005-0000-0000-0000A1660000}"/>
    <cellStyle name="Normal 41 22 5 2 6 2" xfId="40883" xr:uid="{00000000-0005-0000-0000-0000A2660000}"/>
    <cellStyle name="Normal 41 22 5 2 7" xfId="34869"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6" xr:uid="{00000000-0005-0000-0000-0000A7660000}"/>
    <cellStyle name="Normal 41 22 5 3 2 2 2 2" xfId="51092" xr:uid="{00000000-0005-0000-0000-0000A8660000}"/>
    <cellStyle name="Normal 41 22 5 3 2 2 3" xfId="23519" xr:uid="{00000000-0005-0000-0000-0000A9660000}"/>
    <cellStyle name="Normal 41 22 5 3 2 2 3 2" xfId="45156" xr:uid="{00000000-0005-0000-0000-0000AA660000}"/>
    <cellStyle name="Normal 41 22 5 3 2 2 4" xfId="39172" xr:uid="{00000000-0005-0000-0000-0000AB660000}"/>
    <cellStyle name="Normal 41 22 5 3 2 3" xfId="26504" xr:uid="{00000000-0005-0000-0000-0000AC660000}"/>
    <cellStyle name="Normal 41 22 5 3 2 3 2" xfId="48118" xr:uid="{00000000-0005-0000-0000-0000AD660000}"/>
    <cellStyle name="Normal 41 22 5 3 2 4" xfId="20537" xr:uid="{00000000-0005-0000-0000-0000AE660000}"/>
    <cellStyle name="Normal 41 22 5 3 2 4 2" xfId="42179" xr:uid="{00000000-0005-0000-0000-0000AF660000}"/>
    <cellStyle name="Normal 41 22 5 3 2 5" xfId="36169" xr:uid="{00000000-0005-0000-0000-0000B0660000}"/>
    <cellStyle name="Normal 41 22 5 3 3" xfId="15407" xr:uid="{00000000-0005-0000-0000-0000B1660000}"/>
    <cellStyle name="Normal 41 22 5 3 3 2" xfId="18492" xr:uid="{00000000-0005-0000-0000-0000B2660000}"/>
    <cellStyle name="Normal 41 22 5 3 3 2 2" xfId="30458" xr:uid="{00000000-0005-0000-0000-0000B3660000}"/>
    <cellStyle name="Normal 41 22 5 3 3 2 2 2" xfId="52064" xr:uid="{00000000-0005-0000-0000-0000B4660000}"/>
    <cellStyle name="Normal 41 22 5 3 3 2 3" xfId="24491" xr:uid="{00000000-0005-0000-0000-0000B5660000}"/>
    <cellStyle name="Normal 41 22 5 3 3 2 3 2" xfId="46128" xr:uid="{00000000-0005-0000-0000-0000B6660000}"/>
    <cellStyle name="Normal 41 22 5 3 3 2 4" xfId="40146" xr:uid="{00000000-0005-0000-0000-0000B7660000}"/>
    <cellStyle name="Normal 41 22 5 3 3 3" xfId="27476" xr:uid="{00000000-0005-0000-0000-0000B8660000}"/>
    <cellStyle name="Normal 41 22 5 3 3 3 2" xfId="49090" xr:uid="{00000000-0005-0000-0000-0000B9660000}"/>
    <cellStyle name="Normal 41 22 5 3 3 4" xfId="21509" xr:uid="{00000000-0005-0000-0000-0000BA660000}"/>
    <cellStyle name="Normal 41 22 5 3 3 4 2" xfId="43151" xr:uid="{00000000-0005-0000-0000-0000BB660000}"/>
    <cellStyle name="Normal 41 22 5 3 3 5" xfId="37143" xr:uid="{00000000-0005-0000-0000-0000BC660000}"/>
    <cellStyle name="Normal 41 22 5 3 4" xfId="16541" xr:uid="{00000000-0005-0000-0000-0000BD660000}"/>
    <cellStyle name="Normal 41 22 5 3 4 2" xfId="28510" xr:uid="{00000000-0005-0000-0000-0000BE660000}"/>
    <cellStyle name="Normal 41 22 5 3 4 2 2" xfId="50116" xr:uid="{00000000-0005-0000-0000-0000BF660000}"/>
    <cellStyle name="Normal 41 22 5 3 4 3" xfId="22543" xr:uid="{00000000-0005-0000-0000-0000C0660000}"/>
    <cellStyle name="Normal 41 22 5 3 4 3 2" xfId="44180" xr:uid="{00000000-0005-0000-0000-0000C1660000}"/>
    <cellStyle name="Normal 41 22 5 3 4 4" xfId="38195" xr:uid="{00000000-0005-0000-0000-0000C2660000}"/>
    <cellStyle name="Normal 41 22 5 3 5" xfId="25528" xr:uid="{00000000-0005-0000-0000-0000C3660000}"/>
    <cellStyle name="Normal 41 22 5 3 5 2" xfId="47145" xr:uid="{00000000-0005-0000-0000-0000C4660000}"/>
    <cellStyle name="Normal 41 22 5 3 6" xfId="19561" xr:uid="{00000000-0005-0000-0000-0000C5660000}"/>
    <cellStyle name="Normal 41 22 5 3 6 2" xfId="41203" xr:uid="{00000000-0005-0000-0000-0000C6660000}"/>
    <cellStyle name="Normal 41 22 5 3 7" xfId="35189" xr:uid="{00000000-0005-0000-0000-0000C7660000}"/>
    <cellStyle name="Normal 41 22 5 4" xfId="13792" xr:uid="{00000000-0005-0000-0000-0000C8660000}"/>
    <cellStyle name="Normal 41 22 5 4 2" xfId="16878" xr:uid="{00000000-0005-0000-0000-0000C9660000}"/>
    <cellStyle name="Normal 41 22 5 4 2 2" xfId="28846" xr:uid="{00000000-0005-0000-0000-0000CA660000}"/>
    <cellStyle name="Normal 41 22 5 4 2 2 2" xfId="50452" xr:uid="{00000000-0005-0000-0000-0000CB660000}"/>
    <cellStyle name="Normal 41 22 5 4 2 3" xfId="22879" xr:uid="{00000000-0005-0000-0000-0000CC660000}"/>
    <cellStyle name="Normal 41 22 5 4 2 3 2" xfId="44516" xr:uid="{00000000-0005-0000-0000-0000CD660000}"/>
    <cellStyle name="Normal 41 22 5 4 2 4" xfId="38532" xr:uid="{00000000-0005-0000-0000-0000CE660000}"/>
    <cellStyle name="Normal 41 22 5 4 3" xfId="25864" xr:uid="{00000000-0005-0000-0000-0000CF660000}"/>
    <cellStyle name="Normal 41 22 5 4 3 2" xfId="47478" xr:uid="{00000000-0005-0000-0000-0000D0660000}"/>
    <cellStyle name="Normal 41 22 5 4 4" xfId="19897" xr:uid="{00000000-0005-0000-0000-0000D1660000}"/>
    <cellStyle name="Normal 41 22 5 4 4 2" xfId="41539" xr:uid="{00000000-0005-0000-0000-0000D2660000}"/>
    <cellStyle name="Normal 41 22 5 4 5" xfId="35528" xr:uid="{00000000-0005-0000-0000-0000D3660000}"/>
    <cellStyle name="Normal 41 22 5 5" xfId="14766" xr:uid="{00000000-0005-0000-0000-0000D4660000}"/>
    <cellStyle name="Normal 41 22 5 5 2" xfId="17851" xr:uid="{00000000-0005-0000-0000-0000D5660000}"/>
    <cellStyle name="Normal 41 22 5 5 2 2" xfId="29818" xr:uid="{00000000-0005-0000-0000-0000D6660000}"/>
    <cellStyle name="Normal 41 22 5 5 2 2 2" xfId="51424" xr:uid="{00000000-0005-0000-0000-0000D7660000}"/>
    <cellStyle name="Normal 41 22 5 5 2 3" xfId="23851" xr:uid="{00000000-0005-0000-0000-0000D8660000}"/>
    <cellStyle name="Normal 41 22 5 5 2 3 2" xfId="45488" xr:uid="{00000000-0005-0000-0000-0000D9660000}"/>
    <cellStyle name="Normal 41 22 5 5 2 4" xfId="39505" xr:uid="{00000000-0005-0000-0000-0000DA660000}"/>
    <cellStyle name="Normal 41 22 5 5 3" xfId="26836" xr:uid="{00000000-0005-0000-0000-0000DB660000}"/>
    <cellStyle name="Normal 41 22 5 5 3 2" xfId="48450" xr:uid="{00000000-0005-0000-0000-0000DC660000}"/>
    <cellStyle name="Normal 41 22 5 5 4" xfId="20869" xr:uid="{00000000-0005-0000-0000-0000DD660000}"/>
    <cellStyle name="Normal 41 22 5 5 4 2" xfId="42511" xr:uid="{00000000-0005-0000-0000-0000DE660000}"/>
    <cellStyle name="Normal 41 22 5 5 5" xfId="36502" xr:uid="{00000000-0005-0000-0000-0000DF660000}"/>
    <cellStyle name="Normal 41 22 5 6" xfId="15879" xr:uid="{00000000-0005-0000-0000-0000E0660000}"/>
    <cellStyle name="Normal 41 22 5 6 2" xfId="27850" xr:uid="{00000000-0005-0000-0000-0000E1660000}"/>
    <cellStyle name="Normal 41 22 5 6 2 2" xfId="49456" xr:uid="{00000000-0005-0000-0000-0000E2660000}"/>
    <cellStyle name="Normal 41 22 5 6 3" xfId="21883" xr:uid="{00000000-0005-0000-0000-0000E3660000}"/>
    <cellStyle name="Normal 41 22 5 6 3 2" xfId="43520" xr:uid="{00000000-0005-0000-0000-0000E4660000}"/>
    <cellStyle name="Normal 41 22 5 6 4" xfId="37533" xr:uid="{00000000-0005-0000-0000-0000E5660000}"/>
    <cellStyle name="Normal 41 22 5 7" xfId="24865" xr:uid="{00000000-0005-0000-0000-0000E6660000}"/>
    <cellStyle name="Normal 41 22 5 7 2" xfId="46485" xr:uid="{00000000-0005-0000-0000-0000E7660000}"/>
    <cellStyle name="Normal 41 22 5 8" xfId="18898" xr:uid="{00000000-0005-0000-0000-0000E8660000}"/>
    <cellStyle name="Normal 41 22 5 8 2" xfId="40540" xr:uid="{00000000-0005-0000-0000-0000E9660000}"/>
    <cellStyle name="Normal 41 22 5 9" xfId="31868"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39" xr:uid="{00000000-0005-0000-0000-0000EF660000}"/>
    <cellStyle name="Normal 41 22 6 2 2 2 2 2" xfId="50745" xr:uid="{00000000-0005-0000-0000-0000F0660000}"/>
    <cellStyle name="Normal 41 22 6 2 2 2 3" xfId="23172" xr:uid="{00000000-0005-0000-0000-0000F1660000}"/>
    <cellStyle name="Normal 41 22 6 2 2 2 3 2" xfId="44809" xr:uid="{00000000-0005-0000-0000-0000F2660000}"/>
    <cellStyle name="Normal 41 22 6 2 2 2 4" xfId="38825" xr:uid="{00000000-0005-0000-0000-0000F3660000}"/>
    <cellStyle name="Normal 41 22 6 2 2 3" xfId="26157" xr:uid="{00000000-0005-0000-0000-0000F4660000}"/>
    <cellStyle name="Normal 41 22 6 2 2 3 2" xfId="47771" xr:uid="{00000000-0005-0000-0000-0000F5660000}"/>
    <cellStyle name="Normal 41 22 6 2 2 4" xfId="20190" xr:uid="{00000000-0005-0000-0000-0000F6660000}"/>
    <cellStyle name="Normal 41 22 6 2 2 4 2" xfId="41832" xr:uid="{00000000-0005-0000-0000-0000F7660000}"/>
    <cellStyle name="Normal 41 22 6 2 2 5" xfId="35822" xr:uid="{00000000-0005-0000-0000-0000F8660000}"/>
    <cellStyle name="Normal 41 22 6 2 3" xfId="15060" xr:uid="{00000000-0005-0000-0000-0000F9660000}"/>
    <cellStyle name="Normal 41 22 6 2 3 2" xfId="18145" xr:uid="{00000000-0005-0000-0000-0000FA660000}"/>
    <cellStyle name="Normal 41 22 6 2 3 2 2" xfId="30111" xr:uid="{00000000-0005-0000-0000-0000FB660000}"/>
    <cellStyle name="Normal 41 22 6 2 3 2 2 2" xfId="51717" xr:uid="{00000000-0005-0000-0000-0000FC660000}"/>
    <cellStyle name="Normal 41 22 6 2 3 2 3" xfId="24144" xr:uid="{00000000-0005-0000-0000-0000FD660000}"/>
    <cellStyle name="Normal 41 22 6 2 3 2 3 2" xfId="45781" xr:uid="{00000000-0005-0000-0000-0000FE660000}"/>
    <cellStyle name="Normal 41 22 6 2 3 2 4" xfId="39799" xr:uid="{00000000-0005-0000-0000-0000FF660000}"/>
    <cellStyle name="Normal 41 22 6 2 3 3" xfId="27129" xr:uid="{00000000-0005-0000-0000-000000670000}"/>
    <cellStyle name="Normal 41 22 6 2 3 3 2" xfId="48743" xr:uid="{00000000-0005-0000-0000-000001670000}"/>
    <cellStyle name="Normal 41 22 6 2 3 4" xfId="21162" xr:uid="{00000000-0005-0000-0000-000002670000}"/>
    <cellStyle name="Normal 41 22 6 2 3 4 2" xfId="42804" xr:uid="{00000000-0005-0000-0000-000003670000}"/>
    <cellStyle name="Normal 41 22 6 2 3 5" xfId="36796" xr:uid="{00000000-0005-0000-0000-000004670000}"/>
    <cellStyle name="Normal 41 22 6 2 4" xfId="16194" xr:uid="{00000000-0005-0000-0000-000005670000}"/>
    <cellStyle name="Normal 41 22 6 2 4 2" xfId="28163" xr:uid="{00000000-0005-0000-0000-000006670000}"/>
    <cellStyle name="Normal 41 22 6 2 4 2 2" xfId="49769" xr:uid="{00000000-0005-0000-0000-000007670000}"/>
    <cellStyle name="Normal 41 22 6 2 4 3" xfId="22196" xr:uid="{00000000-0005-0000-0000-000008670000}"/>
    <cellStyle name="Normal 41 22 6 2 4 3 2" xfId="43833" xr:uid="{00000000-0005-0000-0000-000009670000}"/>
    <cellStyle name="Normal 41 22 6 2 4 4" xfId="37848" xr:uid="{00000000-0005-0000-0000-00000A670000}"/>
    <cellStyle name="Normal 41 22 6 2 5" xfId="25181" xr:uid="{00000000-0005-0000-0000-00000B670000}"/>
    <cellStyle name="Normal 41 22 6 2 5 2" xfId="46798" xr:uid="{00000000-0005-0000-0000-00000C670000}"/>
    <cellStyle name="Normal 41 22 6 2 6" xfId="19214" xr:uid="{00000000-0005-0000-0000-00000D670000}"/>
    <cellStyle name="Normal 41 22 6 2 6 2" xfId="40856" xr:uid="{00000000-0005-0000-0000-00000E670000}"/>
    <cellStyle name="Normal 41 22 6 2 7" xfId="34842"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59" xr:uid="{00000000-0005-0000-0000-000013670000}"/>
    <cellStyle name="Normal 41 22 6 3 2 2 2 2" xfId="51065" xr:uid="{00000000-0005-0000-0000-000014670000}"/>
    <cellStyle name="Normal 41 22 6 3 2 2 3" xfId="23492" xr:uid="{00000000-0005-0000-0000-000015670000}"/>
    <cellStyle name="Normal 41 22 6 3 2 2 3 2" xfId="45129" xr:uid="{00000000-0005-0000-0000-000016670000}"/>
    <cellStyle name="Normal 41 22 6 3 2 2 4" xfId="39145" xr:uid="{00000000-0005-0000-0000-000017670000}"/>
    <cellStyle name="Normal 41 22 6 3 2 3" xfId="26477" xr:uid="{00000000-0005-0000-0000-000018670000}"/>
    <cellStyle name="Normal 41 22 6 3 2 3 2" xfId="48091" xr:uid="{00000000-0005-0000-0000-000019670000}"/>
    <cellStyle name="Normal 41 22 6 3 2 4" xfId="20510" xr:uid="{00000000-0005-0000-0000-00001A670000}"/>
    <cellStyle name="Normal 41 22 6 3 2 4 2" xfId="42152" xr:uid="{00000000-0005-0000-0000-00001B670000}"/>
    <cellStyle name="Normal 41 22 6 3 2 5" xfId="36142" xr:uid="{00000000-0005-0000-0000-00001C670000}"/>
    <cellStyle name="Normal 41 22 6 3 3" xfId="15380" xr:uid="{00000000-0005-0000-0000-00001D670000}"/>
    <cellStyle name="Normal 41 22 6 3 3 2" xfId="18465" xr:uid="{00000000-0005-0000-0000-00001E670000}"/>
    <cellStyle name="Normal 41 22 6 3 3 2 2" xfId="30431" xr:uid="{00000000-0005-0000-0000-00001F670000}"/>
    <cellStyle name="Normal 41 22 6 3 3 2 2 2" xfId="52037" xr:uid="{00000000-0005-0000-0000-000020670000}"/>
    <cellStyle name="Normal 41 22 6 3 3 2 3" xfId="24464" xr:uid="{00000000-0005-0000-0000-000021670000}"/>
    <cellStyle name="Normal 41 22 6 3 3 2 3 2" xfId="46101" xr:uid="{00000000-0005-0000-0000-000022670000}"/>
    <cellStyle name="Normal 41 22 6 3 3 2 4" xfId="40119" xr:uid="{00000000-0005-0000-0000-000023670000}"/>
    <cellStyle name="Normal 41 22 6 3 3 3" xfId="27449" xr:uid="{00000000-0005-0000-0000-000024670000}"/>
    <cellStyle name="Normal 41 22 6 3 3 3 2" xfId="49063" xr:uid="{00000000-0005-0000-0000-000025670000}"/>
    <cellStyle name="Normal 41 22 6 3 3 4" xfId="21482" xr:uid="{00000000-0005-0000-0000-000026670000}"/>
    <cellStyle name="Normal 41 22 6 3 3 4 2" xfId="43124" xr:uid="{00000000-0005-0000-0000-000027670000}"/>
    <cellStyle name="Normal 41 22 6 3 3 5" xfId="37116" xr:uid="{00000000-0005-0000-0000-000028670000}"/>
    <cellStyle name="Normal 41 22 6 3 4" xfId="16514" xr:uid="{00000000-0005-0000-0000-000029670000}"/>
    <cellStyle name="Normal 41 22 6 3 4 2" xfId="28483" xr:uid="{00000000-0005-0000-0000-00002A670000}"/>
    <cellStyle name="Normal 41 22 6 3 4 2 2" xfId="50089" xr:uid="{00000000-0005-0000-0000-00002B670000}"/>
    <cellStyle name="Normal 41 22 6 3 4 3" xfId="22516" xr:uid="{00000000-0005-0000-0000-00002C670000}"/>
    <cellStyle name="Normal 41 22 6 3 4 3 2" xfId="44153" xr:uid="{00000000-0005-0000-0000-00002D670000}"/>
    <cellStyle name="Normal 41 22 6 3 4 4" xfId="38168" xr:uid="{00000000-0005-0000-0000-00002E670000}"/>
    <cellStyle name="Normal 41 22 6 3 5" xfId="25501" xr:uid="{00000000-0005-0000-0000-00002F670000}"/>
    <cellStyle name="Normal 41 22 6 3 5 2" xfId="47118" xr:uid="{00000000-0005-0000-0000-000030670000}"/>
    <cellStyle name="Normal 41 22 6 3 6" xfId="19534" xr:uid="{00000000-0005-0000-0000-000031670000}"/>
    <cellStyle name="Normal 41 22 6 3 6 2" xfId="41176" xr:uid="{00000000-0005-0000-0000-000032670000}"/>
    <cellStyle name="Normal 41 22 6 3 7" xfId="35162" xr:uid="{00000000-0005-0000-0000-000033670000}"/>
    <cellStyle name="Normal 41 22 6 4" xfId="13765" xr:uid="{00000000-0005-0000-0000-000034670000}"/>
    <cellStyle name="Normal 41 22 6 4 2" xfId="16851" xr:uid="{00000000-0005-0000-0000-000035670000}"/>
    <cellStyle name="Normal 41 22 6 4 2 2" xfId="28819" xr:uid="{00000000-0005-0000-0000-000036670000}"/>
    <cellStyle name="Normal 41 22 6 4 2 2 2" xfId="50425" xr:uid="{00000000-0005-0000-0000-000037670000}"/>
    <cellStyle name="Normal 41 22 6 4 2 3" xfId="22852" xr:uid="{00000000-0005-0000-0000-000038670000}"/>
    <cellStyle name="Normal 41 22 6 4 2 3 2" xfId="44489" xr:uid="{00000000-0005-0000-0000-000039670000}"/>
    <cellStyle name="Normal 41 22 6 4 2 4" xfId="38505" xr:uid="{00000000-0005-0000-0000-00003A670000}"/>
    <cellStyle name="Normal 41 22 6 4 3" xfId="25837" xr:uid="{00000000-0005-0000-0000-00003B670000}"/>
    <cellStyle name="Normal 41 22 6 4 3 2" xfId="47451" xr:uid="{00000000-0005-0000-0000-00003C670000}"/>
    <cellStyle name="Normal 41 22 6 4 4" xfId="19870" xr:uid="{00000000-0005-0000-0000-00003D670000}"/>
    <cellStyle name="Normal 41 22 6 4 4 2" xfId="41512" xr:uid="{00000000-0005-0000-0000-00003E670000}"/>
    <cellStyle name="Normal 41 22 6 4 5" xfId="35501" xr:uid="{00000000-0005-0000-0000-00003F670000}"/>
    <cellStyle name="Normal 41 22 6 5" xfId="14739" xr:uid="{00000000-0005-0000-0000-000040670000}"/>
    <cellStyle name="Normal 41 22 6 5 2" xfId="17824" xr:uid="{00000000-0005-0000-0000-000041670000}"/>
    <cellStyle name="Normal 41 22 6 5 2 2" xfId="29791" xr:uid="{00000000-0005-0000-0000-000042670000}"/>
    <cellStyle name="Normal 41 22 6 5 2 2 2" xfId="51397" xr:uid="{00000000-0005-0000-0000-000043670000}"/>
    <cellStyle name="Normal 41 22 6 5 2 3" xfId="23824" xr:uid="{00000000-0005-0000-0000-000044670000}"/>
    <cellStyle name="Normal 41 22 6 5 2 3 2" xfId="45461" xr:uid="{00000000-0005-0000-0000-000045670000}"/>
    <cellStyle name="Normal 41 22 6 5 2 4" xfId="39478" xr:uid="{00000000-0005-0000-0000-000046670000}"/>
    <cellStyle name="Normal 41 22 6 5 3" xfId="26809" xr:uid="{00000000-0005-0000-0000-000047670000}"/>
    <cellStyle name="Normal 41 22 6 5 3 2" xfId="48423" xr:uid="{00000000-0005-0000-0000-000048670000}"/>
    <cellStyle name="Normal 41 22 6 5 4" xfId="20842" xr:uid="{00000000-0005-0000-0000-000049670000}"/>
    <cellStyle name="Normal 41 22 6 5 4 2" xfId="42484" xr:uid="{00000000-0005-0000-0000-00004A670000}"/>
    <cellStyle name="Normal 41 22 6 5 5" xfId="36475" xr:uid="{00000000-0005-0000-0000-00004B670000}"/>
    <cellStyle name="Normal 41 22 6 6" xfId="15852" xr:uid="{00000000-0005-0000-0000-00004C670000}"/>
    <cellStyle name="Normal 41 22 6 6 2" xfId="27823" xr:uid="{00000000-0005-0000-0000-00004D670000}"/>
    <cellStyle name="Normal 41 22 6 6 2 2" xfId="49429" xr:uid="{00000000-0005-0000-0000-00004E670000}"/>
    <cellStyle name="Normal 41 22 6 6 3" xfId="21856" xr:uid="{00000000-0005-0000-0000-00004F670000}"/>
    <cellStyle name="Normal 41 22 6 6 3 2" xfId="43493" xr:uid="{00000000-0005-0000-0000-000050670000}"/>
    <cellStyle name="Normal 41 22 6 6 4" xfId="37506" xr:uid="{00000000-0005-0000-0000-000051670000}"/>
    <cellStyle name="Normal 41 22 6 7" xfId="24838" xr:uid="{00000000-0005-0000-0000-000052670000}"/>
    <cellStyle name="Normal 41 22 6 7 2" xfId="46458" xr:uid="{00000000-0005-0000-0000-000053670000}"/>
    <cellStyle name="Normal 41 22 6 8" xfId="18871" xr:uid="{00000000-0005-0000-0000-000054670000}"/>
    <cellStyle name="Normal 41 22 6 8 2" xfId="40513" xr:uid="{00000000-0005-0000-0000-000055670000}"/>
    <cellStyle name="Normal 41 22 6 9" xfId="31828"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09" xr:uid="{00000000-0005-0000-0000-00005B670000}"/>
    <cellStyle name="Normal 41 22 7 2 2 2 2 2" xfId="50815" xr:uid="{00000000-0005-0000-0000-00005C670000}"/>
    <cellStyle name="Normal 41 22 7 2 2 2 3" xfId="23242" xr:uid="{00000000-0005-0000-0000-00005D670000}"/>
    <cellStyle name="Normal 41 22 7 2 2 2 3 2" xfId="44879" xr:uid="{00000000-0005-0000-0000-00005E670000}"/>
    <cellStyle name="Normal 41 22 7 2 2 2 4" xfId="38895" xr:uid="{00000000-0005-0000-0000-00005F670000}"/>
    <cellStyle name="Normal 41 22 7 2 2 3" xfId="26227" xr:uid="{00000000-0005-0000-0000-000060670000}"/>
    <cellStyle name="Normal 41 22 7 2 2 3 2" xfId="47841" xr:uid="{00000000-0005-0000-0000-000061670000}"/>
    <cellStyle name="Normal 41 22 7 2 2 4" xfId="20260" xr:uid="{00000000-0005-0000-0000-000062670000}"/>
    <cellStyle name="Normal 41 22 7 2 2 4 2" xfId="41902" xr:uid="{00000000-0005-0000-0000-000063670000}"/>
    <cellStyle name="Normal 41 22 7 2 2 5" xfId="35892" xr:uid="{00000000-0005-0000-0000-000064670000}"/>
    <cellStyle name="Normal 41 22 7 2 3" xfId="15130" xr:uid="{00000000-0005-0000-0000-000065670000}"/>
    <cellStyle name="Normal 41 22 7 2 3 2" xfId="18215" xr:uid="{00000000-0005-0000-0000-000066670000}"/>
    <cellStyle name="Normal 41 22 7 2 3 2 2" xfId="30181" xr:uid="{00000000-0005-0000-0000-000067670000}"/>
    <cellStyle name="Normal 41 22 7 2 3 2 2 2" xfId="51787" xr:uid="{00000000-0005-0000-0000-000068670000}"/>
    <cellStyle name="Normal 41 22 7 2 3 2 3" xfId="24214" xr:uid="{00000000-0005-0000-0000-000069670000}"/>
    <cellStyle name="Normal 41 22 7 2 3 2 3 2" xfId="45851" xr:uid="{00000000-0005-0000-0000-00006A670000}"/>
    <cellStyle name="Normal 41 22 7 2 3 2 4" xfId="39869" xr:uid="{00000000-0005-0000-0000-00006B670000}"/>
    <cellStyle name="Normal 41 22 7 2 3 3" xfId="27199" xr:uid="{00000000-0005-0000-0000-00006C670000}"/>
    <cellStyle name="Normal 41 22 7 2 3 3 2" xfId="48813" xr:uid="{00000000-0005-0000-0000-00006D670000}"/>
    <cellStyle name="Normal 41 22 7 2 3 4" xfId="21232" xr:uid="{00000000-0005-0000-0000-00006E670000}"/>
    <cellStyle name="Normal 41 22 7 2 3 4 2" xfId="42874" xr:uid="{00000000-0005-0000-0000-00006F670000}"/>
    <cellStyle name="Normal 41 22 7 2 3 5" xfId="36866" xr:uid="{00000000-0005-0000-0000-000070670000}"/>
    <cellStyle name="Normal 41 22 7 2 4" xfId="16264" xr:uid="{00000000-0005-0000-0000-000071670000}"/>
    <cellStyle name="Normal 41 22 7 2 4 2" xfId="28233" xr:uid="{00000000-0005-0000-0000-000072670000}"/>
    <cellStyle name="Normal 41 22 7 2 4 2 2" xfId="49839" xr:uid="{00000000-0005-0000-0000-000073670000}"/>
    <cellStyle name="Normal 41 22 7 2 4 3" xfId="22266" xr:uid="{00000000-0005-0000-0000-000074670000}"/>
    <cellStyle name="Normal 41 22 7 2 4 3 2" xfId="43903" xr:uid="{00000000-0005-0000-0000-000075670000}"/>
    <cellStyle name="Normal 41 22 7 2 4 4" xfId="37918" xr:uid="{00000000-0005-0000-0000-000076670000}"/>
    <cellStyle name="Normal 41 22 7 2 5" xfId="25251" xr:uid="{00000000-0005-0000-0000-000077670000}"/>
    <cellStyle name="Normal 41 22 7 2 5 2" xfId="46868" xr:uid="{00000000-0005-0000-0000-000078670000}"/>
    <cellStyle name="Normal 41 22 7 2 6" xfId="19284" xr:uid="{00000000-0005-0000-0000-000079670000}"/>
    <cellStyle name="Normal 41 22 7 2 6 2" xfId="40926" xr:uid="{00000000-0005-0000-0000-00007A670000}"/>
    <cellStyle name="Normal 41 22 7 2 7" xfId="34912"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29" xr:uid="{00000000-0005-0000-0000-00007F670000}"/>
    <cellStyle name="Normal 41 22 7 3 2 2 2 2" xfId="51135" xr:uid="{00000000-0005-0000-0000-000080670000}"/>
    <cellStyle name="Normal 41 22 7 3 2 2 3" xfId="23562" xr:uid="{00000000-0005-0000-0000-000081670000}"/>
    <cellStyle name="Normal 41 22 7 3 2 2 3 2" xfId="45199" xr:uid="{00000000-0005-0000-0000-000082670000}"/>
    <cellStyle name="Normal 41 22 7 3 2 2 4" xfId="39215" xr:uid="{00000000-0005-0000-0000-000083670000}"/>
    <cellStyle name="Normal 41 22 7 3 2 3" xfId="26547" xr:uid="{00000000-0005-0000-0000-000084670000}"/>
    <cellStyle name="Normal 41 22 7 3 2 3 2" xfId="48161" xr:uid="{00000000-0005-0000-0000-000085670000}"/>
    <cellStyle name="Normal 41 22 7 3 2 4" xfId="20580" xr:uid="{00000000-0005-0000-0000-000086670000}"/>
    <cellStyle name="Normal 41 22 7 3 2 4 2" xfId="42222" xr:uid="{00000000-0005-0000-0000-000087670000}"/>
    <cellStyle name="Normal 41 22 7 3 2 5" xfId="36212" xr:uid="{00000000-0005-0000-0000-000088670000}"/>
    <cellStyle name="Normal 41 22 7 3 3" xfId="15450" xr:uid="{00000000-0005-0000-0000-000089670000}"/>
    <cellStyle name="Normal 41 22 7 3 3 2" xfId="18535" xr:uid="{00000000-0005-0000-0000-00008A670000}"/>
    <cellStyle name="Normal 41 22 7 3 3 2 2" xfId="30501" xr:uid="{00000000-0005-0000-0000-00008B670000}"/>
    <cellStyle name="Normal 41 22 7 3 3 2 2 2" xfId="52107" xr:uid="{00000000-0005-0000-0000-00008C670000}"/>
    <cellStyle name="Normal 41 22 7 3 3 2 3" xfId="24534" xr:uid="{00000000-0005-0000-0000-00008D670000}"/>
    <cellStyle name="Normal 41 22 7 3 3 2 3 2" xfId="46171" xr:uid="{00000000-0005-0000-0000-00008E670000}"/>
    <cellStyle name="Normal 41 22 7 3 3 2 4" xfId="40189" xr:uid="{00000000-0005-0000-0000-00008F670000}"/>
    <cellStyle name="Normal 41 22 7 3 3 3" xfId="27519" xr:uid="{00000000-0005-0000-0000-000090670000}"/>
    <cellStyle name="Normal 41 22 7 3 3 3 2" xfId="49133" xr:uid="{00000000-0005-0000-0000-000091670000}"/>
    <cellStyle name="Normal 41 22 7 3 3 4" xfId="21552" xr:uid="{00000000-0005-0000-0000-000092670000}"/>
    <cellStyle name="Normal 41 22 7 3 3 4 2" xfId="43194" xr:uid="{00000000-0005-0000-0000-000093670000}"/>
    <cellStyle name="Normal 41 22 7 3 3 5" xfId="37186" xr:uid="{00000000-0005-0000-0000-000094670000}"/>
    <cellStyle name="Normal 41 22 7 3 4" xfId="16584" xr:uid="{00000000-0005-0000-0000-000095670000}"/>
    <cellStyle name="Normal 41 22 7 3 4 2" xfId="28553" xr:uid="{00000000-0005-0000-0000-000096670000}"/>
    <cellStyle name="Normal 41 22 7 3 4 2 2" xfId="50159" xr:uid="{00000000-0005-0000-0000-000097670000}"/>
    <cellStyle name="Normal 41 22 7 3 4 3" xfId="22586" xr:uid="{00000000-0005-0000-0000-000098670000}"/>
    <cellStyle name="Normal 41 22 7 3 4 3 2" xfId="44223" xr:uid="{00000000-0005-0000-0000-000099670000}"/>
    <cellStyle name="Normal 41 22 7 3 4 4" xfId="38238" xr:uid="{00000000-0005-0000-0000-00009A670000}"/>
    <cellStyle name="Normal 41 22 7 3 5" xfId="25571" xr:uid="{00000000-0005-0000-0000-00009B670000}"/>
    <cellStyle name="Normal 41 22 7 3 5 2" xfId="47188" xr:uid="{00000000-0005-0000-0000-00009C670000}"/>
    <cellStyle name="Normal 41 22 7 3 6" xfId="19604" xr:uid="{00000000-0005-0000-0000-00009D670000}"/>
    <cellStyle name="Normal 41 22 7 3 6 2" xfId="41246" xr:uid="{00000000-0005-0000-0000-00009E670000}"/>
    <cellStyle name="Normal 41 22 7 3 7" xfId="35232" xr:uid="{00000000-0005-0000-0000-00009F670000}"/>
    <cellStyle name="Normal 41 22 7 4" xfId="13835" xr:uid="{00000000-0005-0000-0000-0000A0670000}"/>
    <cellStyle name="Normal 41 22 7 4 2" xfId="16921" xr:uid="{00000000-0005-0000-0000-0000A1670000}"/>
    <cellStyle name="Normal 41 22 7 4 2 2" xfId="28889" xr:uid="{00000000-0005-0000-0000-0000A2670000}"/>
    <cellStyle name="Normal 41 22 7 4 2 2 2" xfId="50495" xr:uid="{00000000-0005-0000-0000-0000A3670000}"/>
    <cellStyle name="Normal 41 22 7 4 2 3" xfId="22922" xr:uid="{00000000-0005-0000-0000-0000A4670000}"/>
    <cellStyle name="Normal 41 22 7 4 2 3 2" xfId="44559" xr:uid="{00000000-0005-0000-0000-0000A5670000}"/>
    <cellStyle name="Normal 41 22 7 4 2 4" xfId="38575" xr:uid="{00000000-0005-0000-0000-0000A6670000}"/>
    <cellStyle name="Normal 41 22 7 4 3" xfId="25907" xr:uid="{00000000-0005-0000-0000-0000A7670000}"/>
    <cellStyle name="Normal 41 22 7 4 3 2" xfId="47521" xr:uid="{00000000-0005-0000-0000-0000A8670000}"/>
    <cellStyle name="Normal 41 22 7 4 4" xfId="19940" xr:uid="{00000000-0005-0000-0000-0000A9670000}"/>
    <cellStyle name="Normal 41 22 7 4 4 2" xfId="41582" xr:uid="{00000000-0005-0000-0000-0000AA670000}"/>
    <cellStyle name="Normal 41 22 7 4 5" xfId="35571" xr:uid="{00000000-0005-0000-0000-0000AB670000}"/>
    <cellStyle name="Normal 41 22 7 5" xfId="14809" xr:uid="{00000000-0005-0000-0000-0000AC670000}"/>
    <cellStyle name="Normal 41 22 7 5 2" xfId="17894" xr:uid="{00000000-0005-0000-0000-0000AD670000}"/>
    <cellStyle name="Normal 41 22 7 5 2 2" xfId="29861" xr:uid="{00000000-0005-0000-0000-0000AE670000}"/>
    <cellStyle name="Normal 41 22 7 5 2 2 2" xfId="51467" xr:uid="{00000000-0005-0000-0000-0000AF670000}"/>
    <cellStyle name="Normal 41 22 7 5 2 3" xfId="23894" xr:uid="{00000000-0005-0000-0000-0000B0670000}"/>
    <cellStyle name="Normal 41 22 7 5 2 3 2" xfId="45531" xr:uid="{00000000-0005-0000-0000-0000B1670000}"/>
    <cellStyle name="Normal 41 22 7 5 2 4" xfId="39548" xr:uid="{00000000-0005-0000-0000-0000B2670000}"/>
    <cellStyle name="Normal 41 22 7 5 3" xfId="26879" xr:uid="{00000000-0005-0000-0000-0000B3670000}"/>
    <cellStyle name="Normal 41 22 7 5 3 2" xfId="48493" xr:uid="{00000000-0005-0000-0000-0000B4670000}"/>
    <cellStyle name="Normal 41 22 7 5 4" xfId="20912" xr:uid="{00000000-0005-0000-0000-0000B5670000}"/>
    <cellStyle name="Normal 41 22 7 5 4 2" xfId="42554" xr:uid="{00000000-0005-0000-0000-0000B6670000}"/>
    <cellStyle name="Normal 41 22 7 5 5" xfId="36545" xr:uid="{00000000-0005-0000-0000-0000B7670000}"/>
    <cellStyle name="Normal 41 22 7 6" xfId="15922" xr:uid="{00000000-0005-0000-0000-0000B8670000}"/>
    <cellStyle name="Normal 41 22 7 6 2" xfId="27893" xr:uid="{00000000-0005-0000-0000-0000B9670000}"/>
    <cellStyle name="Normal 41 22 7 6 2 2" xfId="49499" xr:uid="{00000000-0005-0000-0000-0000BA670000}"/>
    <cellStyle name="Normal 41 22 7 6 3" xfId="21926" xr:uid="{00000000-0005-0000-0000-0000BB670000}"/>
    <cellStyle name="Normal 41 22 7 6 3 2" xfId="43563" xr:uid="{00000000-0005-0000-0000-0000BC670000}"/>
    <cellStyle name="Normal 41 22 7 6 4" xfId="37576" xr:uid="{00000000-0005-0000-0000-0000BD670000}"/>
    <cellStyle name="Normal 41 22 7 7" xfId="24908" xr:uid="{00000000-0005-0000-0000-0000BE670000}"/>
    <cellStyle name="Normal 41 22 7 7 2" xfId="46528" xr:uid="{00000000-0005-0000-0000-0000BF670000}"/>
    <cellStyle name="Normal 41 22 7 8" xfId="18941" xr:uid="{00000000-0005-0000-0000-0000C0670000}"/>
    <cellStyle name="Normal 41 22 7 8 2" xfId="40583" xr:uid="{00000000-0005-0000-0000-0000C1670000}"/>
    <cellStyle name="Normal 41 22 7 9" xfId="31982"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1" xr:uid="{00000000-0005-0000-0000-0000C6670000}"/>
    <cellStyle name="Normal 41 22 8 2 2 2 2" xfId="50557" xr:uid="{00000000-0005-0000-0000-0000C7670000}"/>
    <cellStyle name="Normal 41 22 8 2 2 3" xfId="22984" xr:uid="{00000000-0005-0000-0000-0000C8670000}"/>
    <cellStyle name="Normal 41 22 8 2 2 3 2" xfId="44621" xr:uid="{00000000-0005-0000-0000-0000C9670000}"/>
    <cellStyle name="Normal 41 22 8 2 2 4" xfId="38637" xr:uid="{00000000-0005-0000-0000-0000CA670000}"/>
    <cellStyle name="Normal 41 22 8 2 3" xfId="25969" xr:uid="{00000000-0005-0000-0000-0000CB670000}"/>
    <cellStyle name="Normal 41 22 8 2 3 2" xfId="47583" xr:uid="{00000000-0005-0000-0000-0000CC670000}"/>
    <cellStyle name="Normal 41 22 8 2 4" xfId="20002" xr:uid="{00000000-0005-0000-0000-0000CD670000}"/>
    <cellStyle name="Normal 41 22 8 2 4 2" xfId="41644" xr:uid="{00000000-0005-0000-0000-0000CE670000}"/>
    <cellStyle name="Normal 41 22 8 2 5" xfId="35634" xr:uid="{00000000-0005-0000-0000-0000CF670000}"/>
    <cellStyle name="Normal 41 22 8 3" xfId="14872" xr:uid="{00000000-0005-0000-0000-0000D0670000}"/>
    <cellStyle name="Normal 41 22 8 3 2" xfId="17957" xr:uid="{00000000-0005-0000-0000-0000D1670000}"/>
    <cellStyle name="Normal 41 22 8 3 2 2" xfId="29923" xr:uid="{00000000-0005-0000-0000-0000D2670000}"/>
    <cellStyle name="Normal 41 22 8 3 2 2 2" xfId="51529" xr:uid="{00000000-0005-0000-0000-0000D3670000}"/>
    <cellStyle name="Normal 41 22 8 3 2 3" xfId="23956" xr:uid="{00000000-0005-0000-0000-0000D4670000}"/>
    <cellStyle name="Normal 41 22 8 3 2 3 2" xfId="45593" xr:uid="{00000000-0005-0000-0000-0000D5670000}"/>
    <cellStyle name="Normal 41 22 8 3 2 4" xfId="39611" xr:uid="{00000000-0005-0000-0000-0000D6670000}"/>
    <cellStyle name="Normal 41 22 8 3 3" xfId="26941" xr:uid="{00000000-0005-0000-0000-0000D7670000}"/>
    <cellStyle name="Normal 41 22 8 3 3 2" xfId="48555" xr:uid="{00000000-0005-0000-0000-0000D8670000}"/>
    <cellStyle name="Normal 41 22 8 3 4" xfId="20974" xr:uid="{00000000-0005-0000-0000-0000D9670000}"/>
    <cellStyle name="Normal 41 22 8 3 4 2" xfId="42616" xr:uid="{00000000-0005-0000-0000-0000DA670000}"/>
    <cellStyle name="Normal 41 22 8 3 5" xfId="36608" xr:uid="{00000000-0005-0000-0000-0000DB670000}"/>
    <cellStyle name="Normal 41 22 8 4" xfId="16006" xr:uid="{00000000-0005-0000-0000-0000DC670000}"/>
    <cellStyle name="Normal 41 22 8 4 2" xfId="27975" xr:uid="{00000000-0005-0000-0000-0000DD670000}"/>
    <cellStyle name="Normal 41 22 8 4 2 2" xfId="49581" xr:uid="{00000000-0005-0000-0000-0000DE670000}"/>
    <cellStyle name="Normal 41 22 8 4 3" xfId="22008" xr:uid="{00000000-0005-0000-0000-0000DF670000}"/>
    <cellStyle name="Normal 41 22 8 4 3 2" xfId="43645" xr:uid="{00000000-0005-0000-0000-0000E0670000}"/>
    <cellStyle name="Normal 41 22 8 4 4" xfId="37660" xr:uid="{00000000-0005-0000-0000-0000E1670000}"/>
    <cellStyle name="Normal 41 22 8 5" xfId="24993" xr:uid="{00000000-0005-0000-0000-0000E2670000}"/>
    <cellStyle name="Normal 41 22 8 5 2" xfId="46610" xr:uid="{00000000-0005-0000-0000-0000E3670000}"/>
    <cellStyle name="Normal 41 22 8 6" xfId="19026" xr:uid="{00000000-0005-0000-0000-0000E4670000}"/>
    <cellStyle name="Normal 41 22 8 6 2" xfId="40668" xr:uid="{00000000-0005-0000-0000-0000E5670000}"/>
    <cellStyle name="Normal 41 22 8 7" xfId="34654"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1" xr:uid="{00000000-0005-0000-0000-0000EA670000}"/>
    <cellStyle name="Normal 41 22 9 2 2 2 2" xfId="50877" xr:uid="{00000000-0005-0000-0000-0000EB670000}"/>
    <cellStyle name="Normal 41 22 9 2 2 3" xfId="23304" xr:uid="{00000000-0005-0000-0000-0000EC670000}"/>
    <cellStyle name="Normal 41 22 9 2 2 3 2" xfId="44941" xr:uid="{00000000-0005-0000-0000-0000ED670000}"/>
    <cellStyle name="Normal 41 22 9 2 2 4" xfId="38957" xr:uid="{00000000-0005-0000-0000-0000EE670000}"/>
    <cellStyle name="Normal 41 22 9 2 3" xfId="26289" xr:uid="{00000000-0005-0000-0000-0000EF670000}"/>
    <cellStyle name="Normal 41 22 9 2 3 2" xfId="47903" xr:uid="{00000000-0005-0000-0000-0000F0670000}"/>
    <cellStyle name="Normal 41 22 9 2 4" xfId="20322" xr:uid="{00000000-0005-0000-0000-0000F1670000}"/>
    <cellStyle name="Normal 41 22 9 2 4 2" xfId="41964" xr:uid="{00000000-0005-0000-0000-0000F2670000}"/>
    <cellStyle name="Normal 41 22 9 2 5" xfId="35954" xr:uid="{00000000-0005-0000-0000-0000F3670000}"/>
    <cellStyle name="Normal 41 22 9 3" xfId="15192" xr:uid="{00000000-0005-0000-0000-0000F4670000}"/>
    <cellStyle name="Normal 41 22 9 3 2" xfId="18277" xr:uid="{00000000-0005-0000-0000-0000F5670000}"/>
    <cellStyle name="Normal 41 22 9 3 2 2" xfId="30243" xr:uid="{00000000-0005-0000-0000-0000F6670000}"/>
    <cellStyle name="Normal 41 22 9 3 2 2 2" xfId="51849" xr:uid="{00000000-0005-0000-0000-0000F7670000}"/>
    <cellStyle name="Normal 41 22 9 3 2 3" xfId="24276" xr:uid="{00000000-0005-0000-0000-0000F8670000}"/>
    <cellStyle name="Normal 41 22 9 3 2 3 2" xfId="45913" xr:uid="{00000000-0005-0000-0000-0000F9670000}"/>
    <cellStyle name="Normal 41 22 9 3 2 4" xfId="39931" xr:uid="{00000000-0005-0000-0000-0000FA670000}"/>
    <cellStyle name="Normal 41 22 9 3 3" xfId="27261" xr:uid="{00000000-0005-0000-0000-0000FB670000}"/>
    <cellStyle name="Normal 41 22 9 3 3 2" xfId="48875" xr:uid="{00000000-0005-0000-0000-0000FC670000}"/>
    <cellStyle name="Normal 41 22 9 3 4" xfId="21294" xr:uid="{00000000-0005-0000-0000-0000FD670000}"/>
    <cellStyle name="Normal 41 22 9 3 4 2" xfId="42936" xr:uid="{00000000-0005-0000-0000-0000FE670000}"/>
    <cellStyle name="Normal 41 22 9 3 5" xfId="36928" xr:uid="{00000000-0005-0000-0000-0000FF670000}"/>
    <cellStyle name="Normal 41 22 9 4" xfId="16326" xr:uid="{00000000-0005-0000-0000-000000680000}"/>
    <cellStyle name="Normal 41 22 9 4 2" xfId="28295" xr:uid="{00000000-0005-0000-0000-000001680000}"/>
    <cellStyle name="Normal 41 22 9 4 2 2" xfId="49901" xr:uid="{00000000-0005-0000-0000-000002680000}"/>
    <cellStyle name="Normal 41 22 9 4 3" xfId="22328" xr:uid="{00000000-0005-0000-0000-000003680000}"/>
    <cellStyle name="Normal 41 22 9 4 3 2" xfId="43965" xr:uid="{00000000-0005-0000-0000-000004680000}"/>
    <cellStyle name="Normal 41 22 9 4 4" xfId="37980" xr:uid="{00000000-0005-0000-0000-000005680000}"/>
    <cellStyle name="Normal 41 22 9 5" xfId="25313" xr:uid="{00000000-0005-0000-0000-000006680000}"/>
    <cellStyle name="Normal 41 22 9 5 2" xfId="46930" xr:uid="{00000000-0005-0000-0000-000007680000}"/>
    <cellStyle name="Normal 41 22 9 6" xfId="19346" xr:uid="{00000000-0005-0000-0000-000008680000}"/>
    <cellStyle name="Normal 41 22 9 6 2" xfId="40988" xr:uid="{00000000-0005-0000-0000-000009680000}"/>
    <cellStyle name="Normal 41 22 9 7" xfId="34974"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2" xr:uid="{00000000-0005-0000-0000-00000E680000}"/>
    <cellStyle name="Normal 41 3 10 2 2 2" xfId="50238" xr:uid="{00000000-0005-0000-0000-00000F680000}"/>
    <cellStyle name="Normal 41 3 10 2 3" xfId="22665" xr:uid="{00000000-0005-0000-0000-000010680000}"/>
    <cellStyle name="Normal 41 3 10 2 3 2" xfId="44302" xr:uid="{00000000-0005-0000-0000-000011680000}"/>
    <cellStyle name="Normal 41 3 10 2 4" xfId="38317" xr:uid="{00000000-0005-0000-0000-000012680000}"/>
    <cellStyle name="Normal 41 3 10 3" xfId="25650" xr:uid="{00000000-0005-0000-0000-000013680000}"/>
    <cellStyle name="Normal 41 3 10 3 2" xfId="47264" xr:uid="{00000000-0005-0000-0000-000014680000}"/>
    <cellStyle name="Normal 41 3 10 4" xfId="19683" xr:uid="{00000000-0005-0000-0000-000015680000}"/>
    <cellStyle name="Normal 41 3 10 4 2" xfId="41325" xr:uid="{00000000-0005-0000-0000-000016680000}"/>
    <cellStyle name="Normal 41 3 10 5" xfId="35313" xr:uid="{00000000-0005-0000-0000-000017680000}"/>
    <cellStyle name="Normal 41 3 11" xfId="14552" xr:uid="{00000000-0005-0000-0000-000018680000}"/>
    <cellStyle name="Normal 41 3 11 2" xfId="17637" xr:uid="{00000000-0005-0000-0000-000019680000}"/>
    <cellStyle name="Normal 41 3 11 2 2" xfId="29604" xr:uid="{00000000-0005-0000-0000-00001A680000}"/>
    <cellStyle name="Normal 41 3 11 2 2 2" xfId="51210" xr:uid="{00000000-0005-0000-0000-00001B680000}"/>
    <cellStyle name="Normal 41 3 11 2 3" xfId="23637" xr:uid="{00000000-0005-0000-0000-00001C680000}"/>
    <cellStyle name="Normal 41 3 11 2 3 2" xfId="45274" xr:uid="{00000000-0005-0000-0000-00001D680000}"/>
    <cellStyle name="Normal 41 3 11 2 4" xfId="39291" xr:uid="{00000000-0005-0000-0000-00001E680000}"/>
    <cellStyle name="Normal 41 3 11 3" xfId="26622" xr:uid="{00000000-0005-0000-0000-00001F680000}"/>
    <cellStyle name="Normal 41 3 11 3 2" xfId="48236" xr:uid="{00000000-0005-0000-0000-000020680000}"/>
    <cellStyle name="Normal 41 3 11 4" xfId="20655" xr:uid="{00000000-0005-0000-0000-000021680000}"/>
    <cellStyle name="Normal 41 3 11 4 2" xfId="42297" xr:uid="{00000000-0005-0000-0000-000022680000}"/>
    <cellStyle name="Normal 41 3 11 5" xfId="36288" xr:uid="{00000000-0005-0000-0000-000023680000}"/>
    <cellStyle name="Normal 41 3 12" xfId="15665" xr:uid="{00000000-0005-0000-0000-000024680000}"/>
    <cellStyle name="Normal 41 3 12 2" xfId="27636" xr:uid="{00000000-0005-0000-0000-000025680000}"/>
    <cellStyle name="Normal 41 3 12 2 2" xfId="49242" xr:uid="{00000000-0005-0000-0000-000026680000}"/>
    <cellStyle name="Normal 41 3 12 3" xfId="21669" xr:uid="{00000000-0005-0000-0000-000027680000}"/>
    <cellStyle name="Normal 41 3 12 3 2" xfId="43306" xr:uid="{00000000-0005-0000-0000-000028680000}"/>
    <cellStyle name="Normal 41 3 12 4" xfId="37319" xr:uid="{00000000-0005-0000-0000-000029680000}"/>
    <cellStyle name="Normal 41 3 13" xfId="24651" xr:uid="{00000000-0005-0000-0000-00002A680000}"/>
    <cellStyle name="Normal 41 3 13 2" xfId="46271" xr:uid="{00000000-0005-0000-0000-00002B680000}"/>
    <cellStyle name="Normal 41 3 14" xfId="18684" xr:uid="{00000000-0005-0000-0000-00002C680000}"/>
    <cellStyle name="Normal 41 3 14 2" xfId="40326" xr:uid="{00000000-0005-0000-0000-00002D680000}"/>
    <cellStyle name="Normal 41 3 15" xfId="31249"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1" xr:uid="{00000000-0005-0000-0000-000033680000}"/>
    <cellStyle name="Normal 41 3 2 2 2 2 2 2" xfId="50647" xr:uid="{00000000-0005-0000-0000-000034680000}"/>
    <cellStyle name="Normal 41 3 2 2 2 2 3" xfId="23074" xr:uid="{00000000-0005-0000-0000-000035680000}"/>
    <cellStyle name="Normal 41 3 2 2 2 2 3 2" xfId="44711" xr:uid="{00000000-0005-0000-0000-000036680000}"/>
    <cellStyle name="Normal 41 3 2 2 2 2 4" xfId="38727" xr:uid="{00000000-0005-0000-0000-000037680000}"/>
    <cellStyle name="Normal 41 3 2 2 2 3" xfId="26059" xr:uid="{00000000-0005-0000-0000-000038680000}"/>
    <cellStyle name="Normal 41 3 2 2 2 3 2" xfId="47673" xr:uid="{00000000-0005-0000-0000-000039680000}"/>
    <cellStyle name="Normal 41 3 2 2 2 4" xfId="20092" xr:uid="{00000000-0005-0000-0000-00003A680000}"/>
    <cellStyle name="Normal 41 3 2 2 2 4 2" xfId="41734" xr:uid="{00000000-0005-0000-0000-00003B680000}"/>
    <cellStyle name="Normal 41 3 2 2 2 5" xfId="35724" xr:uid="{00000000-0005-0000-0000-00003C680000}"/>
    <cellStyle name="Normal 41 3 2 2 3" xfId="14962" xr:uid="{00000000-0005-0000-0000-00003D680000}"/>
    <cellStyle name="Normal 41 3 2 2 3 2" xfId="18047" xr:uid="{00000000-0005-0000-0000-00003E680000}"/>
    <cellStyle name="Normal 41 3 2 2 3 2 2" xfId="30013" xr:uid="{00000000-0005-0000-0000-00003F680000}"/>
    <cellStyle name="Normal 41 3 2 2 3 2 2 2" xfId="51619" xr:uid="{00000000-0005-0000-0000-000040680000}"/>
    <cellStyle name="Normal 41 3 2 2 3 2 3" xfId="24046" xr:uid="{00000000-0005-0000-0000-000041680000}"/>
    <cellStyle name="Normal 41 3 2 2 3 2 3 2" xfId="45683" xr:uid="{00000000-0005-0000-0000-000042680000}"/>
    <cellStyle name="Normal 41 3 2 2 3 2 4" xfId="39701" xr:uid="{00000000-0005-0000-0000-000043680000}"/>
    <cellStyle name="Normal 41 3 2 2 3 3" xfId="27031" xr:uid="{00000000-0005-0000-0000-000044680000}"/>
    <cellStyle name="Normal 41 3 2 2 3 3 2" xfId="48645" xr:uid="{00000000-0005-0000-0000-000045680000}"/>
    <cellStyle name="Normal 41 3 2 2 3 4" xfId="21064" xr:uid="{00000000-0005-0000-0000-000046680000}"/>
    <cellStyle name="Normal 41 3 2 2 3 4 2" xfId="42706" xr:uid="{00000000-0005-0000-0000-000047680000}"/>
    <cellStyle name="Normal 41 3 2 2 3 5" xfId="36698" xr:uid="{00000000-0005-0000-0000-000048680000}"/>
    <cellStyle name="Normal 41 3 2 2 4" xfId="16096" xr:uid="{00000000-0005-0000-0000-000049680000}"/>
    <cellStyle name="Normal 41 3 2 2 4 2" xfId="28065" xr:uid="{00000000-0005-0000-0000-00004A680000}"/>
    <cellStyle name="Normal 41 3 2 2 4 2 2" xfId="49671" xr:uid="{00000000-0005-0000-0000-00004B680000}"/>
    <cellStyle name="Normal 41 3 2 2 4 3" xfId="22098" xr:uid="{00000000-0005-0000-0000-00004C680000}"/>
    <cellStyle name="Normal 41 3 2 2 4 3 2" xfId="43735" xr:uid="{00000000-0005-0000-0000-00004D680000}"/>
    <cellStyle name="Normal 41 3 2 2 4 4" xfId="37750" xr:uid="{00000000-0005-0000-0000-00004E680000}"/>
    <cellStyle name="Normal 41 3 2 2 5" xfId="25083" xr:uid="{00000000-0005-0000-0000-00004F680000}"/>
    <cellStyle name="Normal 41 3 2 2 5 2" xfId="46700" xr:uid="{00000000-0005-0000-0000-000050680000}"/>
    <cellStyle name="Normal 41 3 2 2 6" xfId="19116" xr:uid="{00000000-0005-0000-0000-000051680000}"/>
    <cellStyle name="Normal 41 3 2 2 6 2" xfId="40758" xr:uid="{00000000-0005-0000-0000-000052680000}"/>
    <cellStyle name="Normal 41 3 2 2 7" xfId="34744"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1" xr:uid="{00000000-0005-0000-0000-000057680000}"/>
    <cellStyle name="Normal 41 3 2 3 2 2 2 2" xfId="50967" xr:uid="{00000000-0005-0000-0000-000058680000}"/>
    <cellStyle name="Normal 41 3 2 3 2 2 3" xfId="23394" xr:uid="{00000000-0005-0000-0000-000059680000}"/>
    <cellStyle name="Normal 41 3 2 3 2 2 3 2" xfId="45031" xr:uid="{00000000-0005-0000-0000-00005A680000}"/>
    <cellStyle name="Normal 41 3 2 3 2 2 4" xfId="39047" xr:uid="{00000000-0005-0000-0000-00005B680000}"/>
    <cellStyle name="Normal 41 3 2 3 2 3" xfId="26379" xr:uid="{00000000-0005-0000-0000-00005C680000}"/>
    <cellStyle name="Normal 41 3 2 3 2 3 2" xfId="47993" xr:uid="{00000000-0005-0000-0000-00005D680000}"/>
    <cellStyle name="Normal 41 3 2 3 2 4" xfId="20412" xr:uid="{00000000-0005-0000-0000-00005E680000}"/>
    <cellStyle name="Normal 41 3 2 3 2 4 2" xfId="42054" xr:uid="{00000000-0005-0000-0000-00005F680000}"/>
    <cellStyle name="Normal 41 3 2 3 2 5" xfId="36044" xr:uid="{00000000-0005-0000-0000-000060680000}"/>
    <cellStyle name="Normal 41 3 2 3 3" xfId="15282" xr:uid="{00000000-0005-0000-0000-000061680000}"/>
    <cellStyle name="Normal 41 3 2 3 3 2" xfId="18367" xr:uid="{00000000-0005-0000-0000-000062680000}"/>
    <cellStyle name="Normal 41 3 2 3 3 2 2" xfId="30333" xr:uid="{00000000-0005-0000-0000-000063680000}"/>
    <cellStyle name="Normal 41 3 2 3 3 2 2 2" xfId="51939" xr:uid="{00000000-0005-0000-0000-000064680000}"/>
    <cellStyle name="Normal 41 3 2 3 3 2 3" xfId="24366" xr:uid="{00000000-0005-0000-0000-000065680000}"/>
    <cellStyle name="Normal 41 3 2 3 3 2 3 2" xfId="46003" xr:uid="{00000000-0005-0000-0000-000066680000}"/>
    <cellStyle name="Normal 41 3 2 3 3 2 4" xfId="40021" xr:uid="{00000000-0005-0000-0000-000067680000}"/>
    <cellStyle name="Normal 41 3 2 3 3 3" xfId="27351" xr:uid="{00000000-0005-0000-0000-000068680000}"/>
    <cellStyle name="Normal 41 3 2 3 3 3 2" xfId="48965" xr:uid="{00000000-0005-0000-0000-000069680000}"/>
    <cellStyle name="Normal 41 3 2 3 3 4" xfId="21384" xr:uid="{00000000-0005-0000-0000-00006A680000}"/>
    <cellStyle name="Normal 41 3 2 3 3 4 2" xfId="43026" xr:uid="{00000000-0005-0000-0000-00006B680000}"/>
    <cellStyle name="Normal 41 3 2 3 3 5" xfId="37018" xr:uid="{00000000-0005-0000-0000-00006C680000}"/>
    <cellStyle name="Normal 41 3 2 3 4" xfId="16416" xr:uid="{00000000-0005-0000-0000-00006D680000}"/>
    <cellStyle name="Normal 41 3 2 3 4 2" xfId="28385" xr:uid="{00000000-0005-0000-0000-00006E680000}"/>
    <cellStyle name="Normal 41 3 2 3 4 2 2" xfId="49991" xr:uid="{00000000-0005-0000-0000-00006F680000}"/>
    <cellStyle name="Normal 41 3 2 3 4 3" xfId="22418" xr:uid="{00000000-0005-0000-0000-000070680000}"/>
    <cellStyle name="Normal 41 3 2 3 4 3 2" xfId="44055" xr:uid="{00000000-0005-0000-0000-000071680000}"/>
    <cellStyle name="Normal 41 3 2 3 4 4" xfId="38070" xr:uid="{00000000-0005-0000-0000-000072680000}"/>
    <cellStyle name="Normal 41 3 2 3 5" xfId="25403" xr:uid="{00000000-0005-0000-0000-000073680000}"/>
    <cellStyle name="Normal 41 3 2 3 5 2" xfId="47020" xr:uid="{00000000-0005-0000-0000-000074680000}"/>
    <cellStyle name="Normal 41 3 2 3 6" xfId="19436" xr:uid="{00000000-0005-0000-0000-000075680000}"/>
    <cellStyle name="Normal 41 3 2 3 6 2" xfId="41078" xr:uid="{00000000-0005-0000-0000-000076680000}"/>
    <cellStyle name="Normal 41 3 2 3 7" xfId="35064" xr:uid="{00000000-0005-0000-0000-000077680000}"/>
    <cellStyle name="Normal 41 3 2 4" xfId="13667" xr:uid="{00000000-0005-0000-0000-000078680000}"/>
    <cellStyle name="Normal 41 3 2 4 2" xfId="16753" xr:uid="{00000000-0005-0000-0000-000079680000}"/>
    <cellStyle name="Normal 41 3 2 4 2 2" xfId="28721" xr:uid="{00000000-0005-0000-0000-00007A680000}"/>
    <cellStyle name="Normal 41 3 2 4 2 2 2" xfId="50327" xr:uid="{00000000-0005-0000-0000-00007B680000}"/>
    <cellStyle name="Normal 41 3 2 4 2 3" xfId="22754" xr:uid="{00000000-0005-0000-0000-00007C680000}"/>
    <cellStyle name="Normal 41 3 2 4 2 3 2" xfId="44391" xr:uid="{00000000-0005-0000-0000-00007D680000}"/>
    <cellStyle name="Normal 41 3 2 4 2 4" xfId="38407" xr:uid="{00000000-0005-0000-0000-00007E680000}"/>
    <cellStyle name="Normal 41 3 2 4 3" xfId="25739" xr:uid="{00000000-0005-0000-0000-00007F680000}"/>
    <cellStyle name="Normal 41 3 2 4 3 2" xfId="47353" xr:uid="{00000000-0005-0000-0000-000080680000}"/>
    <cellStyle name="Normal 41 3 2 4 4" xfId="19772" xr:uid="{00000000-0005-0000-0000-000081680000}"/>
    <cellStyle name="Normal 41 3 2 4 4 2" xfId="41414" xr:uid="{00000000-0005-0000-0000-000082680000}"/>
    <cellStyle name="Normal 41 3 2 4 5" xfId="35403" xr:uid="{00000000-0005-0000-0000-000083680000}"/>
    <cellStyle name="Normal 41 3 2 5" xfId="14641" xr:uid="{00000000-0005-0000-0000-000084680000}"/>
    <cellStyle name="Normal 41 3 2 5 2" xfId="17726" xr:uid="{00000000-0005-0000-0000-000085680000}"/>
    <cellStyle name="Normal 41 3 2 5 2 2" xfId="29693" xr:uid="{00000000-0005-0000-0000-000086680000}"/>
    <cellStyle name="Normal 41 3 2 5 2 2 2" xfId="51299" xr:uid="{00000000-0005-0000-0000-000087680000}"/>
    <cellStyle name="Normal 41 3 2 5 2 3" xfId="23726" xr:uid="{00000000-0005-0000-0000-000088680000}"/>
    <cellStyle name="Normal 41 3 2 5 2 3 2" xfId="45363" xr:uid="{00000000-0005-0000-0000-000089680000}"/>
    <cellStyle name="Normal 41 3 2 5 2 4" xfId="39380" xr:uid="{00000000-0005-0000-0000-00008A680000}"/>
    <cellStyle name="Normal 41 3 2 5 3" xfId="26711" xr:uid="{00000000-0005-0000-0000-00008B680000}"/>
    <cellStyle name="Normal 41 3 2 5 3 2" xfId="48325" xr:uid="{00000000-0005-0000-0000-00008C680000}"/>
    <cellStyle name="Normal 41 3 2 5 4" xfId="20744" xr:uid="{00000000-0005-0000-0000-00008D680000}"/>
    <cellStyle name="Normal 41 3 2 5 4 2" xfId="42386" xr:uid="{00000000-0005-0000-0000-00008E680000}"/>
    <cellStyle name="Normal 41 3 2 5 5" xfId="36377" xr:uid="{00000000-0005-0000-0000-00008F680000}"/>
    <cellStyle name="Normal 41 3 2 6" xfId="15754" xr:uid="{00000000-0005-0000-0000-000090680000}"/>
    <cellStyle name="Normal 41 3 2 6 2" xfId="27725" xr:uid="{00000000-0005-0000-0000-000091680000}"/>
    <cellStyle name="Normal 41 3 2 6 2 2" xfId="49331" xr:uid="{00000000-0005-0000-0000-000092680000}"/>
    <cellStyle name="Normal 41 3 2 6 3" xfId="21758" xr:uid="{00000000-0005-0000-0000-000093680000}"/>
    <cellStyle name="Normal 41 3 2 6 3 2" xfId="43395" xr:uid="{00000000-0005-0000-0000-000094680000}"/>
    <cellStyle name="Normal 41 3 2 6 4" xfId="37408" xr:uid="{00000000-0005-0000-0000-000095680000}"/>
    <cellStyle name="Normal 41 3 2 7" xfId="24740" xr:uid="{00000000-0005-0000-0000-000096680000}"/>
    <cellStyle name="Normal 41 3 2 7 2" xfId="46360" xr:uid="{00000000-0005-0000-0000-000097680000}"/>
    <cellStyle name="Normal 41 3 2 8" xfId="18773" xr:uid="{00000000-0005-0000-0000-000098680000}"/>
    <cellStyle name="Normal 41 3 2 8 2" xfId="40415" xr:uid="{00000000-0005-0000-0000-000099680000}"/>
    <cellStyle name="Normal 41 3 2 9" xfId="31586"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7" xr:uid="{00000000-0005-0000-0000-00009F680000}"/>
    <cellStyle name="Normal 41 3 3 2 2 2 2 2" xfId="50603" xr:uid="{00000000-0005-0000-0000-0000A0680000}"/>
    <cellStyle name="Normal 41 3 3 2 2 2 3" xfId="23030" xr:uid="{00000000-0005-0000-0000-0000A1680000}"/>
    <cellStyle name="Normal 41 3 3 2 2 2 3 2" xfId="44667" xr:uid="{00000000-0005-0000-0000-0000A2680000}"/>
    <cellStyle name="Normal 41 3 3 2 2 2 4" xfId="38683" xr:uid="{00000000-0005-0000-0000-0000A3680000}"/>
    <cellStyle name="Normal 41 3 3 2 2 3" xfId="26015" xr:uid="{00000000-0005-0000-0000-0000A4680000}"/>
    <cellStyle name="Normal 41 3 3 2 2 3 2" xfId="47629" xr:uid="{00000000-0005-0000-0000-0000A5680000}"/>
    <cellStyle name="Normal 41 3 3 2 2 4" xfId="20048" xr:uid="{00000000-0005-0000-0000-0000A6680000}"/>
    <cellStyle name="Normal 41 3 3 2 2 4 2" xfId="41690" xr:uid="{00000000-0005-0000-0000-0000A7680000}"/>
    <cellStyle name="Normal 41 3 3 2 2 5" xfId="35680" xr:uid="{00000000-0005-0000-0000-0000A8680000}"/>
    <cellStyle name="Normal 41 3 3 2 3" xfId="14918" xr:uid="{00000000-0005-0000-0000-0000A9680000}"/>
    <cellStyle name="Normal 41 3 3 2 3 2" xfId="18003" xr:uid="{00000000-0005-0000-0000-0000AA680000}"/>
    <cellStyle name="Normal 41 3 3 2 3 2 2" xfId="29969" xr:uid="{00000000-0005-0000-0000-0000AB680000}"/>
    <cellStyle name="Normal 41 3 3 2 3 2 2 2" xfId="51575" xr:uid="{00000000-0005-0000-0000-0000AC680000}"/>
    <cellStyle name="Normal 41 3 3 2 3 2 3" xfId="24002" xr:uid="{00000000-0005-0000-0000-0000AD680000}"/>
    <cellStyle name="Normal 41 3 3 2 3 2 3 2" xfId="45639" xr:uid="{00000000-0005-0000-0000-0000AE680000}"/>
    <cellStyle name="Normal 41 3 3 2 3 2 4" xfId="39657" xr:uid="{00000000-0005-0000-0000-0000AF680000}"/>
    <cellStyle name="Normal 41 3 3 2 3 3" xfId="26987" xr:uid="{00000000-0005-0000-0000-0000B0680000}"/>
    <cellStyle name="Normal 41 3 3 2 3 3 2" xfId="48601" xr:uid="{00000000-0005-0000-0000-0000B1680000}"/>
    <cellStyle name="Normal 41 3 3 2 3 4" xfId="21020" xr:uid="{00000000-0005-0000-0000-0000B2680000}"/>
    <cellStyle name="Normal 41 3 3 2 3 4 2" xfId="42662" xr:uid="{00000000-0005-0000-0000-0000B3680000}"/>
    <cellStyle name="Normal 41 3 3 2 3 5" xfId="36654" xr:uid="{00000000-0005-0000-0000-0000B4680000}"/>
    <cellStyle name="Normal 41 3 3 2 4" xfId="16052" xr:uid="{00000000-0005-0000-0000-0000B5680000}"/>
    <cellStyle name="Normal 41 3 3 2 4 2" xfId="28021" xr:uid="{00000000-0005-0000-0000-0000B6680000}"/>
    <cellStyle name="Normal 41 3 3 2 4 2 2" xfId="49627" xr:uid="{00000000-0005-0000-0000-0000B7680000}"/>
    <cellStyle name="Normal 41 3 3 2 4 3" xfId="22054" xr:uid="{00000000-0005-0000-0000-0000B8680000}"/>
    <cellStyle name="Normal 41 3 3 2 4 3 2" xfId="43691" xr:uid="{00000000-0005-0000-0000-0000B9680000}"/>
    <cellStyle name="Normal 41 3 3 2 4 4" xfId="37706" xr:uid="{00000000-0005-0000-0000-0000BA680000}"/>
    <cellStyle name="Normal 41 3 3 2 5" xfId="25039" xr:uid="{00000000-0005-0000-0000-0000BB680000}"/>
    <cellStyle name="Normal 41 3 3 2 5 2" xfId="46656" xr:uid="{00000000-0005-0000-0000-0000BC680000}"/>
    <cellStyle name="Normal 41 3 3 2 6" xfId="19072" xr:uid="{00000000-0005-0000-0000-0000BD680000}"/>
    <cellStyle name="Normal 41 3 3 2 6 2" xfId="40714" xr:uid="{00000000-0005-0000-0000-0000BE680000}"/>
    <cellStyle name="Normal 41 3 3 2 7" xfId="34700"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7" xr:uid="{00000000-0005-0000-0000-0000C3680000}"/>
    <cellStyle name="Normal 41 3 3 3 2 2 2 2" xfId="50923" xr:uid="{00000000-0005-0000-0000-0000C4680000}"/>
    <cellStyle name="Normal 41 3 3 3 2 2 3" xfId="23350" xr:uid="{00000000-0005-0000-0000-0000C5680000}"/>
    <cellStyle name="Normal 41 3 3 3 2 2 3 2" xfId="44987" xr:uid="{00000000-0005-0000-0000-0000C6680000}"/>
    <cellStyle name="Normal 41 3 3 3 2 2 4" xfId="39003" xr:uid="{00000000-0005-0000-0000-0000C7680000}"/>
    <cellStyle name="Normal 41 3 3 3 2 3" xfId="26335" xr:uid="{00000000-0005-0000-0000-0000C8680000}"/>
    <cellStyle name="Normal 41 3 3 3 2 3 2" xfId="47949" xr:uid="{00000000-0005-0000-0000-0000C9680000}"/>
    <cellStyle name="Normal 41 3 3 3 2 4" xfId="20368" xr:uid="{00000000-0005-0000-0000-0000CA680000}"/>
    <cellStyle name="Normal 41 3 3 3 2 4 2" xfId="42010" xr:uid="{00000000-0005-0000-0000-0000CB680000}"/>
    <cellStyle name="Normal 41 3 3 3 2 5" xfId="36000" xr:uid="{00000000-0005-0000-0000-0000CC680000}"/>
    <cellStyle name="Normal 41 3 3 3 3" xfId="15238" xr:uid="{00000000-0005-0000-0000-0000CD680000}"/>
    <cellStyle name="Normal 41 3 3 3 3 2" xfId="18323" xr:uid="{00000000-0005-0000-0000-0000CE680000}"/>
    <cellStyle name="Normal 41 3 3 3 3 2 2" xfId="30289" xr:uid="{00000000-0005-0000-0000-0000CF680000}"/>
    <cellStyle name="Normal 41 3 3 3 3 2 2 2" xfId="51895" xr:uid="{00000000-0005-0000-0000-0000D0680000}"/>
    <cellStyle name="Normal 41 3 3 3 3 2 3" xfId="24322" xr:uid="{00000000-0005-0000-0000-0000D1680000}"/>
    <cellStyle name="Normal 41 3 3 3 3 2 3 2" xfId="45959" xr:uid="{00000000-0005-0000-0000-0000D2680000}"/>
    <cellStyle name="Normal 41 3 3 3 3 2 4" xfId="39977" xr:uid="{00000000-0005-0000-0000-0000D3680000}"/>
    <cellStyle name="Normal 41 3 3 3 3 3" xfId="27307" xr:uid="{00000000-0005-0000-0000-0000D4680000}"/>
    <cellStyle name="Normal 41 3 3 3 3 3 2" xfId="48921" xr:uid="{00000000-0005-0000-0000-0000D5680000}"/>
    <cellStyle name="Normal 41 3 3 3 3 4" xfId="21340" xr:uid="{00000000-0005-0000-0000-0000D6680000}"/>
    <cellStyle name="Normal 41 3 3 3 3 4 2" xfId="42982" xr:uid="{00000000-0005-0000-0000-0000D7680000}"/>
    <cellStyle name="Normal 41 3 3 3 3 5" xfId="36974" xr:uid="{00000000-0005-0000-0000-0000D8680000}"/>
    <cellStyle name="Normal 41 3 3 3 4" xfId="16372" xr:uid="{00000000-0005-0000-0000-0000D9680000}"/>
    <cellStyle name="Normal 41 3 3 3 4 2" xfId="28341" xr:uid="{00000000-0005-0000-0000-0000DA680000}"/>
    <cellStyle name="Normal 41 3 3 3 4 2 2" xfId="49947" xr:uid="{00000000-0005-0000-0000-0000DB680000}"/>
    <cellStyle name="Normal 41 3 3 3 4 3" xfId="22374" xr:uid="{00000000-0005-0000-0000-0000DC680000}"/>
    <cellStyle name="Normal 41 3 3 3 4 3 2" xfId="44011" xr:uid="{00000000-0005-0000-0000-0000DD680000}"/>
    <cellStyle name="Normal 41 3 3 3 4 4" xfId="38026" xr:uid="{00000000-0005-0000-0000-0000DE680000}"/>
    <cellStyle name="Normal 41 3 3 3 5" xfId="25359" xr:uid="{00000000-0005-0000-0000-0000DF680000}"/>
    <cellStyle name="Normal 41 3 3 3 5 2" xfId="46976" xr:uid="{00000000-0005-0000-0000-0000E0680000}"/>
    <cellStyle name="Normal 41 3 3 3 6" xfId="19392" xr:uid="{00000000-0005-0000-0000-0000E1680000}"/>
    <cellStyle name="Normal 41 3 3 3 6 2" xfId="41034" xr:uid="{00000000-0005-0000-0000-0000E2680000}"/>
    <cellStyle name="Normal 41 3 3 3 7" xfId="35020" xr:uid="{00000000-0005-0000-0000-0000E3680000}"/>
    <cellStyle name="Normal 41 3 3 4" xfId="13623" xr:uid="{00000000-0005-0000-0000-0000E4680000}"/>
    <cellStyle name="Normal 41 3 3 4 2" xfId="16709" xr:uid="{00000000-0005-0000-0000-0000E5680000}"/>
    <cellStyle name="Normal 41 3 3 4 2 2" xfId="28677" xr:uid="{00000000-0005-0000-0000-0000E6680000}"/>
    <cellStyle name="Normal 41 3 3 4 2 2 2" xfId="50283" xr:uid="{00000000-0005-0000-0000-0000E7680000}"/>
    <cellStyle name="Normal 41 3 3 4 2 3" xfId="22710" xr:uid="{00000000-0005-0000-0000-0000E8680000}"/>
    <cellStyle name="Normal 41 3 3 4 2 3 2" xfId="44347" xr:uid="{00000000-0005-0000-0000-0000E9680000}"/>
    <cellStyle name="Normal 41 3 3 4 2 4" xfId="38363" xr:uid="{00000000-0005-0000-0000-0000EA680000}"/>
    <cellStyle name="Normal 41 3 3 4 3" xfId="25695" xr:uid="{00000000-0005-0000-0000-0000EB680000}"/>
    <cellStyle name="Normal 41 3 3 4 3 2" xfId="47309" xr:uid="{00000000-0005-0000-0000-0000EC680000}"/>
    <cellStyle name="Normal 41 3 3 4 4" xfId="19728" xr:uid="{00000000-0005-0000-0000-0000ED680000}"/>
    <cellStyle name="Normal 41 3 3 4 4 2" xfId="41370" xr:uid="{00000000-0005-0000-0000-0000EE680000}"/>
    <cellStyle name="Normal 41 3 3 4 5" xfId="35359" xr:uid="{00000000-0005-0000-0000-0000EF680000}"/>
    <cellStyle name="Normal 41 3 3 5" xfId="14597" xr:uid="{00000000-0005-0000-0000-0000F0680000}"/>
    <cellStyle name="Normal 41 3 3 5 2" xfId="17682" xr:uid="{00000000-0005-0000-0000-0000F1680000}"/>
    <cellStyle name="Normal 41 3 3 5 2 2" xfId="29649" xr:uid="{00000000-0005-0000-0000-0000F2680000}"/>
    <cellStyle name="Normal 41 3 3 5 2 2 2" xfId="51255" xr:uid="{00000000-0005-0000-0000-0000F3680000}"/>
    <cellStyle name="Normal 41 3 3 5 2 3" xfId="23682" xr:uid="{00000000-0005-0000-0000-0000F4680000}"/>
    <cellStyle name="Normal 41 3 3 5 2 3 2" xfId="45319" xr:uid="{00000000-0005-0000-0000-0000F5680000}"/>
    <cellStyle name="Normal 41 3 3 5 2 4" xfId="39336" xr:uid="{00000000-0005-0000-0000-0000F6680000}"/>
    <cellStyle name="Normal 41 3 3 5 3" xfId="26667" xr:uid="{00000000-0005-0000-0000-0000F7680000}"/>
    <cellStyle name="Normal 41 3 3 5 3 2" xfId="48281" xr:uid="{00000000-0005-0000-0000-0000F8680000}"/>
    <cellStyle name="Normal 41 3 3 5 4" xfId="20700" xr:uid="{00000000-0005-0000-0000-0000F9680000}"/>
    <cellStyle name="Normal 41 3 3 5 4 2" xfId="42342" xr:uid="{00000000-0005-0000-0000-0000FA680000}"/>
    <cellStyle name="Normal 41 3 3 5 5" xfId="36333" xr:uid="{00000000-0005-0000-0000-0000FB680000}"/>
    <cellStyle name="Normal 41 3 3 6" xfId="15710" xr:uid="{00000000-0005-0000-0000-0000FC680000}"/>
    <cellStyle name="Normal 41 3 3 6 2" xfId="27681" xr:uid="{00000000-0005-0000-0000-0000FD680000}"/>
    <cellStyle name="Normal 41 3 3 6 2 2" xfId="49287" xr:uid="{00000000-0005-0000-0000-0000FE680000}"/>
    <cellStyle name="Normal 41 3 3 6 3" xfId="21714" xr:uid="{00000000-0005-0000-0000-0000FF680000}"/>
    <cellStyle name="Normal 41 3 3 6 3 2" xfId="43351" xr:uid="{00000000-0005-0000-0000-000000690000}"/>
    <cellStyle name="Normal 41 3 3 6 4" xfId="37364" xr:uid="{00000000-0005-0000-0000-000001690000}"/>
    <cellStyle name="Normal 41 3 3 7" xfId="24696" xr:uid="{00000000-0005-0000-0000-000002690000}"/>
    <cellStyle name="Normal 41 3 3 7 2" xfId="46316" xr:uid="{00000000-0005-0000-0000-000003690000}"/>
    <cellStyle name="Normal 41 3 3 8" xfId="18729" xr:uid="{00000000-0005-0000-0000-000004690000}"/>
    <cellStyle name="Normal 41 3 3 8 2" xfId="40371" xr:uid="{00000000-0005-0000-0000-000005690000}"/>
    <cellStyle name="Normal 41 3 3 9" xfId="31429"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3" xr:uid="{00000000-0005-0000-0000-00000B690000}"/>
    <cellStyle name="Normal 41 3 4 2 2 2 2 2" xfId="50689" xr:uid="{00000000-0005-0000-0000-00000C690000}"/>
    <cellStyle name="Normal 41 3 4 2 2 2 3" xfId="23116" xr:uid="{00000000-0005-0000-0000-00000D690000}"/>
    <cellStyle name="Normal 41 3 4 2 2 2 3 2" xfId="44753" xr:uid="{00000000-0005-0000-0000-00000E690000}"/>
    <cellStyle name="Normal 41 3 4 2 2 2 4" xfId="38769" xr:uid="{00000000-0005-0000-0000-00000F690000}"/>
    <cellStyle name="Normal 41 3 4 2 2 3" xfId="26101" xr:uid="{00000000-0005-0000-0000-000010690000}"/>
    <cellStyle name="Normal 41 3 4 2 2 3 2" xfId="47715" xr:uid="{00000000-0005-0000-0000-000011690000}"/>
    <cellStyle name="Normal 41 3 4 2 2 4" xfId="20134" xr:uid="{00000000-0005-0000-0000-000012690000}"/>
    <cellStyle name="Normal 41 3 4 2 2 4 2" xfId="41776" xr:uid="{00000000-0005-0000-0000-000013690000}"/>
    <cellStyle name="Normal 41 3 4 2 2 5" xfId="35766" xr:uid="{00000000-0005-0000-0000-000014690000}"/>
    <cellStyle name="Normal 41 3 4 2 3" xfId="15004" xr:uid="{00000000-0005-0000-0000-000015690000}"/>
    <cellStyle name="Normal 41 3 4 2 3 2" xfId="18089" xr:uid="{00000000-0005-0000-0000-000016690000}"/>
    <cellStyle name="Normal 41 3 4 2 3 2 2" xfId="30055" xr:uid="{00000000-0005-0000-0000-000017690000}"/>
    <cellStyle name="Normal 41 3 4 2 3 2 2 2" xfId="51661" xr:uid="{00000000-0005-0000-0000-000018690000}"/>
    <cellStyle name="Normal 41 3 4 2 3 2 3" xfId="24088" xr:uid="{00000000-0005-0000-0000-000019690000}"/>
    <cellStyle name="Normal 41 3 4 2 3 2 3 2" xfId="45725" xr:uid="{00000000-0005-0000-0000-00001A690000}"/>
    <cellStyle name="Normal 41 3 4 2 3 2 4" xfId="39743" xr:uid="{00000000-0005-0000-0000-00001B690000}"/>
    <cellStyle name="Normal 41 3 4 2 3 3" xfId="27073" xr:uid="{00000000-0005-0000-0000-00001C690000}"/>
    <cellStyle name="Normal 41 3 4 2 3 3 2" xfId="48687" xr:uid="{00000000-0005-0000-0000-00001D690000}"/>
    <cellStyle name="Normal 41 3 4 2 3 4" xfId="21106" xr:uid="{00000000-0005-0000-0000-00001E690000}"/>
    <cellStyle name="Normal 41 3 4 2 3 4 2" xfId="42748" xr:uid="{00000000-0005-0000-0000-00001F690000}"/>
    <cellStyle name="Normal 41 3 4 2 3 5" xfId="36740" xr:uid="{00000000-0005-0000-0000-000020690000}"/>
    <cellStyle name="Normal 41 3 4 2 4" xfId="16138" xr:uid="{00000000-0005-0000-0000-000021690000}"/>
    <cellStyle name="Normal 41 3 4 2 4 2" xfId="28107" xr:uid="{00000000-0005-0000-0000-000022690000}"/>
    <cellStyle name="Normal 41 3 4 2 4 2 2" xfId="49713" xr:uid="{00000000-0005-0000-0000-000023690000}"/>
    <cellStyle name="Normal 41 3 4 2 4 3" xfId="22140" xr:uid="{00000000-0005-0000-0000-000024690000}"/>
    <cellStyle name="Normal 41 3 4 2 4 3 2" xfId="43777" xr:uid="{00000000-0005-0000-0000-000025690000}"/>
    <cellStyle name="Normal 41 3 4 2 4 4" xfId="37792" xr:uid="{00000000-0005-0000-0000-000026690000}"/>
    <cellStyle name="Normal 41 3 4 2 5" xfId="25125" xr:uid="{00000000-0005-0000-0000-000027690000}"/>
    <cellStyle name="Normal 41 3 4 2 5 2" xfId="46742" xr:uid="{00000000-0005-0000-0000-000028690000}"/>
    <cellStyle name="Normal 41 3 4 2 6" xfId="19158" xr:uid="{00000000-0005-0000-0000-000029690000}"/>
    <cellStyle name="Normal 41 3 4 2 6 2" xfId="40800" xr:uid="{00000000-0005-0000-0000-00002A690000}"/>
    <cellStyle name="Normal 41 3 4 2 7" xfId="34786"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3" xr:uid="{00000000-0005-0000-0000-00002F690000}"/>
    <cellStyle name="Normal 41 3 4 3 2 2 2 2" xfId="51009" xr:uid="{00000000-0005-0000-0000-000030690000}"/>
    <cellStyle name="Normal 41 3 4 3 2 2 3" xfId="23436" xr:uid="{00000000-0005-0000-0000-000031690000}"/>
    <cellStyle name="Normal 41 3 4 3 2 2 3 2" xfId="45073" xr:uid="{00000000-0005-0000-0000-000032690000}"/>
    <cellStyle name="Normal 41 3 4 3 2 2 4" xfId="39089" xr:uid="{00000000-0005-0000-0000-000033690000}"/>
    <cellStyle name="Normal 41 3 4 3 2 3" xfId="26421" xr:uid="{00000000-0005-0000-0000-000034690000}"/>
    <cellStyle name="Normal 41 3 4 3 2 3 2" xfId="48035" xr:uid="{00000000-0005-0000-0000-000035690000}"/>
    <cellStyle name="Normal 41 3 4 3 2 4" xfId="20454" xr:uid="{00000000-0005-0000-0000-000036690000}"/>
    <cellStyle name="Normal 41 3 4 3 2 4 2" xfId="42096" xr:uid="{00000000-0005-0000-0000-000037690000}"/>
    <cellStyle name="Normal 41 3 4 3 2 5" xfId="36086" xr:uid="{00000000-0005-0000-0000-000038690000}"/>
    <cellStyle name="Normal 41 3 4 3 3" xfId="15324" xr:uid="{00000000-0005-0000-0000-000039690000}"/>
    <cellStyle name="Normal 41 3 4 3 3 2" xfId="18409" xr:uid="{00000000-0005-0000-0000-00003A690000}"/>
    <cellStyle name="Normal 41 3 4 3 3 2 2" xfId="30375" xr:uid="{00000000-0005-0000-0000-00003B690000}"/>
    <cellStyle name="Normal 41 3 4 3 3 2 2 2" xfId="51981" xr:uid="{00000000-0005-0000-0000-00003C690000}"/>
    <cellStyle name="Normal 41 3 4 3 3 2 3" xfId="24408" xr:uid="{00000000-0005-0000-0000-00003D690000}"/>
    <cellStyle name="Normal 41 3 4 3 3 2 3 2" xfId="46045" xr:uid="{00000000-0005-0000-0000-00003E690000}"/>
    <cellStyle name="Normal 41 3 4 3 3 2 4" xfId="40063" xr:uid="{00000000-0005-0000-0000-00003F690000}"/>
    <cellStyle name="Normal 41 3 4 3 3 3" xfId="27393" xr:uid="{00000000-0005-0000-0000-000040690000}"/>
    <cellStyle name="Normal 41 3 4 3 3 3 2" xfId="49007" xr:uid="{00000000-0005-0000-0000-000041690000}"/>
    <cellStyle name="Normal 41 3 4 3 3 4" xfId="21426" xr:uid="{00000000-0005-0000-0000-000042690000}"/>
    <cellStyle name="Normal 41 3 4 3 3 4 2" xfId="43068" xr:uid="{00000000-0005-0000-0000-000043690000}"/>
    <cellStyle name="Normal 41 3 4 3 3 5" xfId="37060" xr:uid="{00000000-0005-0000-0000-000044690000}"/>
    <cellStyle name="Normal 41 3 4 3 4" xfId="16458" xr:uid="{00000000-0005-0000-0000-000045690000}"/>
    <cellStyle name="Normal 41 3 4 3 4 2" xfId="28427" xr:uid="{00000000-0005-0000-0000-000046690000}"/>
    <cellStyle name="Normal 41 3 4 3 4 2 2" xfId="50033" xr:uid="{00000000-0005-0000-0000-000047690000}"/>
    <cellStyle name="Normal 41 3 4 3 4 3" xfId="22460" xr:uid="{00000000-0005-0000-0000-000048690000}"/>
    <cellStyle name="Normal 41 3 4 3 4 3 2" xfId="44097" xr:uid="{00000000-0005-0000-0000-000049690000}"/>
    <cellStyle name="Normal 41 3 4 3 4 4" xfId="38112" xr:uid="{00000000-0005-0000-0000-00004A690000}"/>
    <cellStyle name="Normal 41 3 4 3 5" xfId="25445" xr:uid="{00000000-0005-0000-0000-00004B690000}"/>
    <cellStyle name="Normal 41 3 4 3 5 2" xfId="47062" xr:uid="{00000000-0005-0000-0000-00004C690000}"/>
    <cellStyle name="Normal 41 3 4 3 6" xfId="19478" xr:uid="{00000000-0005-0000-0000-00004D690000}"/>
    <cellStyle name="Normal 41 3 4 3 6 2" xfId="41120" xr:uid="{00000000-0005-0000-0000-00004E690000}"/>
    <cellStyle name="Normal 41 3 4 3 7" xfId="35106" xr:uid="{00000000-0005-0000-0000-00004F690000}"/>
    <cellStyle name="Normal 41 3 4 4" xfId="13709" xr:uid="{00000000-0005-0000-0000-000050690000}"/>
    <cellStyle name="Normal 41 3 4 4 2" xfId="16795" xr:uid="{00000000-0005-0000-0000-000051690000}"/>
    <cellStyle name="Normal 41 3 4 4 2 2" xfId="28763" xr:uid="{00000000-0005-0000-0000-000052690000}"/>
    <cellStyle name="Normal 41 3 4 4 2 2 2" xfId="50369" xr:uid="{00000000-0005-0000-0000-000053690000}"/>
    <cellStyle name="Normal 41 3 4 4 2 3" xfId="22796" xr:uid="{00000000-0005-0000-0000-000054690000}"/>
    <cellStyle name="Normal 41 3 4 4 2 3 2" xfId="44433" xr:uid="{00000000-0005-0000-0000-000055690000}"/>
    <cellStyle name="Normal 41 3 4 4 2 4" xfId="38449" xr:uid="{00000000-0005-0000-0000-000056690000}"/>
    <cellStyle name="Normal 41 3 4 4 3" xfId="25781" xr:uid="{00000000-0005-0000-0000-000057690000}"/>
    <cellStyle name="Normal 41 3 4 4 3 2" xfId="47395" xr:uid="{00000000-0005-0000-0000-000058690000}"/>
    <cellStyle name="Normal 41 3 4 4 4" xfId="19814" xr:uid="{00000000-0005-0000-0000-000059690000}"/>
    <cellStyle name="Normal 41 3 4 4 4 2" xfId="41456" xr:uid="{00000000-0005-0000-0000-00005A690000}"/>
    <cellStyle name="Normal 41 3 4 4 5" xfId="35445" xr:uid="{00000000-0005-0000-0000-00005B690000}"/>
    <cellStyle name="Normal 41 3 4 5" xfId="14683" xr:uid="{00000000-0005-0000-0000-00005C690000}"/>
    <cellStyle name="Normal 41 3 4 5 2" xfId="17768" xr:uid="{00000000-0005-0000-0000-00005D690000}"/>
    <cellStyle name="Normal 41 3 4 5 2 2" xfId="29735" xr:uid="{00000000-0005-0000-0000-00005E690000}"/>
    <cellStyle name="Normal 41 3 4 5 2 2 2" xfId="51341" xr:uid="{00000000-0005-0000-0000-00005F690000}"/>
    <cellStyle name="Normal 41 3 4 5 2 3" xfId="23768" xr:uid="{00000000-0005-0000-0000-000060690000}"/>
    <cellStyle name="Normal 41 3 4 5 2 3 2" xfId="45405" xr:uid="{00000000-0005-0000-0000-000061690000}"/>
    <cellStyle name="Normal 41 3 4 5 2 4" xfId="39422" xr:uid="{00000000-0005-0000-0000-000062690000}"/>
    <cellStyle name="Normal 41 3 4 5 3" xfId="26753" xr:uid="{00000000-0005-0000-0000-000063690000}"/>
    <cellStyle name="Normal 41 3 4 5 3 2" xfId="48367" xr:uid="{00000000-0005-0000-0000-000064690000}"/>
    <cellStyle name="Normal 41 3 4 5 4" xfId="20786" xr:uid="{00000000-0005-0000-0000-000065690000}"/>
    <cellStyle name="Normal 41 3 4 5 4 2" xfId="42428" xr:uid="{00000000-0005-0000-0000-000066690000}"/>
    <cellStyle name="Normal 41 3 4 5 5" xfId="36419" xr:uid="{00000000-0005-0000-0000-000067690000}"/>
    <cellStyle name="Normal 41 3 4 6" xfId="15796" xr:uid="{00000000-0005-0000-0000-000068690000}"/>
    <cellStyle name="Normal 41 3 4 6 2" xfId="27767" xr:uid="{00000000-0005-0000-0000-000069690000}"/>
    <cellStyle name="Normal 41 3 4 6 2 2" xfId="49373" xr:uid="{00000000-0005-0000-0000-00006A690000}"/>
    <cellStyle name="Normal 41 3 4 6 3" xfId="21800" xr:uid="{00000000-0005-0000-0000-00006B690000}"/>
    <cellStyle name="Normal 41 3 4 6 3 2" xfId="43437" xr:uid="{00000000-0005-0000-0000-00006C690000}"/>
    <cellStyle name="Normal 41 3 4 6 4" xfId="37450" xr:uid="{00000000-0005-0000-0000-00006D690000}"/>
    <cellStyle name="Normal 41 3 4 7" xfId="24782" xr:uid="{00000000-0005-0000-0000-00006E690000}"/>
    <cellStyle name="Normal 41 3 4 7 2" xfId="46402" xr:uid="{00000000-0005-0000-0000-00006F690000}"/>
    <cellStyle name="Normal 41 3 4 8" xfId="18815" xr:uid="{00000000-0005-0000-0000-000070690000}"/>
    <cellStyle name="Normal 41 3 4 8 2" xfId="40457" xr:uid="{00000000-0005-0000-0000-000071690000}"/>
    <cellStyle name="Normal 41 3 4 9" xfId="31697"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7" xr:uid="{00000000-0005-0000-0000-000077690000}"/>
    <cellStyle name="Normal 41 3 5 2 2 2 2 2" xfId="50773" xr:uid="{00000000-0005-0000-0000-000078690000}"/>
    <cellStyle name="Normal 41 3 5 2 2 2 3" xfId="23200" xr:uid="{00000000-0005-0000-0000-000079690000}"/>
    <cellStyle name="Normal 41 3 5 2 2 2 3 2" xfId="44837" xr:uid="{00000000-0005-0000-0000-00007A690000}"/>
    <cellStyle name="Normal 41 3 5 2 2 2 4" xfId="38853" xr:uid="{00000000-0005-0000-0000-00007B690000}"/>
    <cellStyle name="Normal 41 3 5 2 2 3" xfId="26185" xr:uid="{00000000-0005-0000-0000-00007C690000}"/>
    <cellStyle name="Normal 41 3 5 2 2 3 2" xfId="47799" xr:uid="{00000000-0005-0000-0000-00007D690000}"/>
    <cellStyle name="Normal 41 3 5 2 2 4" xfId="20218" xr:uid="{00000000-0005-0000-0000-00007E690000}"/>
    <cellStyle name="Normal 41 3 5 2 2 4 2" xfId="41860" xr:uid="{00000000-0005-0000-0000-00007F690000}"/>
    <cellStyle name="Normal 41 3 5 2 2 5" xfId="35850" xr:uid="{00000000-0005-0000-0000-000080690000}"/>
    <cellStyle name="Normal 41 3 5 2 3" xfId="15088" xr:uid="{00000000-0005-0000-0000-000081690000}"/>
    <cellStyle name="Normal 41 3 5 2 3 2" xfId="18173" xr:uid="{00000000-0005-0000-0000-000082690000}"/>
    <cellStyle name="Normal 41 3 5 2 3 2 2" xfId="30139" xr:uid="{00000000-0005-0000-0000-000083690000}"/>
    <cellStyle name="Normal 41 3 5 2 3 2 2 2" xfId="51745" xr:uid="{00000000-0005-0000-0000-000084690000}"/>
    <cellStyle name="Normal 41 3 5 2 3 2 3" xfId="24172" xr:uid="{00000000-0005-0000-0000-000085690000}"/>
    <cellStyle name="Normal 41 3 5 2 3 2 3 2" xfId="45809" xr:uid="{00000000-0005-0000-0000-000086690000}"/>
    <cellStyle name="Normal 41 3 5 2 3 2 4" xfId="39827" xr:uid="{00000000-0005-0000-0000-000087690000}"/>
    <cellStyle name="Normal 41 3 5 2 3 3" xfId="27157" xr:uid="{00000000-0005-0000-0000-000088690000}"/>
    <cellStyle name="Normal 41 3 5 2 3 3 2" xfId="48771" xr:uid="{00000000-0005-0000-0000-000089690000}"/>
    <cellStyle name="Normal 41 3 5 2 3 4" xfId="21190" xr:uid="{00000000-0005-0000-0000-00008A690000}"/>
    <cellStyle name="Normal 41 3 5 2 3 4 2" xfId="42832" xr:uid="{00000000-0005-0000-0000-00008B690000}"/>
    <cellStyle name="Normal 41 3 5 2 3 5" xfId="36824" xr:uid="{00000000-0005-0000-0000-00008C690000}"/>
    <cellStyle name="Normal 41 3 5 2 4" xfId="16222" xr:uid="{00000000-0005-0000-0000-00008D690000}"/>
    <cellStyle name="Normal 41 3 5 2 4 2" xfId="28191" xr:uid="{00000000-0005-0000-0000-00008E690000}"/>
    <cellStyle name="Normal 41 3 5 2 4 2 2" xfId="49797" xr:uid="{00000000-0005-0000-0000-00008F690000}"/>
    <cellStyle name="Normal 41 3 5 2 4 3" xfId="22224" xr:uid="{00000000-0005-0000-0000-000090690000}"/>
    <cellStyle name="Normal 41 3 5 2 4 3 2" xfId="43861" xr:uid="{00000000-0005-0000-0000-000091690000}"/>
    <cellStyle name="Normal 41 3 5 2 4 4" xfId="37876" xr:uid="{00000000-0005-0000-0000-000092690000}"/>
    <cellStyle name="Normal 41 3 5 2 5" xfId="25209" xr:uid="{00000000-0005-0000-0000-000093690000}"/>
    <cellStyle name="Normal 41 3 5 2 5 2" xfId="46826" xr:uid="{00000000-0005-0000-0000-000094690000}"/>
    <cellStyle name="Normal 41 3 5 2 6" xfId="19242" xr:uid="{00000000-0005-0000-0000-000095690000}"/>
    <cellStyle name="Normal 41 3 5 2 6 2" xfId="40884" xr:uid="{00000000-0005-0000-0000-000096690000}"/>
    <cellStyle name="Normal 41 3 5 2 7" xfId="34870"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7" xr:uid="{00000000-0005-0000-0000-00009B690000}"/>
    <cellStyle name="Normal 41 3 5 3 2 2 2 2" xfId="51093" xr:uid="{00000000-0005-0000-0000-00009C690000}"/>
    <cellStyle name="Normal 41 3 5 3 2 2 3" xfId="23520" xr:uid="{00000000-0005-0000-0000-00009D690000}"/>
    <cellStyle name="Normal 41 3 5 3 2 2 3 2" xfId="45157" xr:uid="{00000000-0005-0000-0000-00009E690000}"/>
    <cellStyle name="Normal 41 3 5 3 2 2 4" xfId="39173" xr:uid="{00000000-0005-0000-0000-00009F690000}"/>
    <cellStyle name="Normal 41 3 5 3 2 3" xfId="26505" xr:uid="{00000000-0005-0000-0000-0000A0690000}"/>
    <cellStyle name="Normal 41 3 5 3 2 3 2" xfId="48119" xr:uid="{00000000-0005-0000-0000-0000A1690000}"/>
    <cellStyle name="Normal 41 3 5 3 2 4" xfId="20538" xr:uid="{00000000-0005-0000-0000-0000A2690000}"/>
    <cellStyle name="Normal 41 3 5 3 2 4 2" xfId="42180" xr:uid="{00000000-0005-0000-0000-0000A3690000}"/>
    <cellStyle name="Normal 41 3 5 3 2 5" xfId="36170" xr:uid="{00000000-0005-0000-0000-0000A4690000}"/>
    <cellStyle name="Normal 41 3 5 3 3" xfId="15408" xr:uid="{00000000-0005-0000-0000-0000A5690000}"/>
    <cellStyle name="Normal 41 3 5 3 3 2" xfId="18493" xr:uid="{00000000-0005-0000-0000-0000A6690000}"/>
    <cellStyle name="Normal 41 3 5 3 3 2 2" xfId="30459" xr:uid="{00000000-0005-0000-0000-0000A7690000}"/>
    <cellStyle name="Normal 41 3 5 3 3 2 2 2" xfId="52065" xr:uid="{00000000-0005-0000-0000-0000A8690000}"/>
    <cellStyle name="Normal 41 3 5 3 3 2 3" xfId="24492" xr:uid="{00000000-0005-0000-0000-0000A9690000}"/>
    <cellStyle name="Normal 41 3 5 3 3 2 3 2" xfId="46129" xr:uid="{00000000-0005-0000-0000-0000AA690000}"/>
    <cellStyle name="Normal 41 3 5 3 3 2 4" xfId="40147" xr:uid="{00000000-0005-0000-0000-0000AB690000}"/>
    <cellStyle name="Normal 41 3 5 3 3 3" xfId="27477" xr:uid="{00000000-0005-0000-0000-0000AC690000}"/>
    <cellStyle name="Normal 41 3 5 3 3 3 2" xfId="49091" xr:uid="{00000000-0005-0000-0000-0000AD690000}"/>
    <cellStyle name="Normal 41 3 5 3 3 4" xfId="21510" xr:uid="{00000000-0005-0000-0000-0000AE690000}"/>
    <cellStyle name="Normal 41 3 5 3 3 4 2" xfId="43152" xr:uid="{00000000-0005-0000-0000-0000AF690000}"/>
    <cellStyle name="Normal 41 3 5 3 3 5" xfId="37144" xr:uid="{00000000-0005-0000-0000-0000B0690000}"/>
    <cellStyle name="Normal 41 3 5 3 4" xfId="16542" xr:uid="{00000000-0005-0000-0000-0000B1690000}"/>
    <cellStyle name="Normal 41 3 5 3 4 2" xfId="28511" xr:uid="{00000000-0005-0000-0000-0000B2690000}"/>
    <cellStyle name="Normal 41 3 5 3 4 2 2" xfId="50117" xr:uid="{00000000-0005-0000-0000-0000B3690000}"/>
    <cellStyle name="Normal 41 3 5 3 4 3" xfId="22544" xr:uid="{00000000-0005-0000-0000-0000B4690000}"/>
    <cellStyle name="Normal 41 3 5 3 4 3 2" xfId="44181" xr:uid="{00000000-0005-0000-0000-0000B5690000}"/>
    <cellStyle name="Normal 41 3 5 3 4 4" xfId="38196" xr:uid="{00000000-0005-0000-0000-0000B6690000}"/>
    <cellStyle name="Normal 41 3 5 3 5" xfId="25529" xr:uid="{00000000-0005-0000-0000-0000B7690000}"/>
    <cellStyle name="Normal 41 3 5 3 5 2" xfId="47146" xr:uid="{00000000-0005-0000-0000-0000B8690000}"/>
    <cellStyle name="Normal 41 3 5 3 6" xfId="19562" xr:uid="{00000000-0005-0000-0000-0000B9690000}"/>
    <cellStyle name="Normal 41 3 5 3 6 2" xfId="41204" xr:uid="{00000000-0005-0000-0000-0000BA690000}"/>
    <cellStyle name="Normal 41 3 5 3 7" xfId="35190" xr:uid="{00000000-0005-0000-0000-0000BB690000}"/>
    <cellStyle name="Normal 41 3 5 4" xfId="13793" xr:uid="{00000000-0005-0000-0000-0000BC690000}"/>
    <cellStyle name="Normal 41 3 5 4 2" xfId="16879" xr:uid="{00000000-0005-0000-0000-0000BD690000}"/>
    <cellStyle name="Normal 41 3 5 4 2 2" xfId="28847" xr:uid="{00000000-0005-0000-0000-0000BE690000}"/>
    <cellStyle name="Normal 41 3 5 4 2 2 2" xfId="50453" xr:uid="{00000000-0005-0000-0000-0000BF690000}"/>
    <cellStyle name="Normal 41 3 5 4 2 3" xfId="22880" xr:uid="{00000000-0005-0000-0000-0000C0690000}"/>
    <cellStyle name="Normal 41 3 5 4 2 3 2" xfId="44517" xr:uid="{00000000-0005-0000-0000-0000C1690000}"/>
    <cellStyle name="Normal 41 3 5 4 2 4" xfId="38533" xr:uid="{00000000-0005-0000-0000-0000C2690000}"/>
    <cellStyle name="Normal 41 3 5 4 3" xfId="25865" xr:uid="{00000000-0005-0000-0000-0000C3690000}"/>
    <cellStyle name="Normal 41 3 5 4 3 2" xfId="47479" xr:uid="{00000000-0005-0000-0000-0000C4690000}"/>
    <cellStyle name="Normal 41 3 5 4 4" xfId="19898" xr:uid="{00000000-0005-0000-0000-0000C5690000}"/>
    <cellStyle name="Normal 41 3 5 4 4 2" xfId="41540" xr:uid="{00000000-0005-0000-0000-0000C6690000}"/>
    <cellStyle name="Normal 41 3 5 4 5" xfId="35529" xr:uid="{00000000-0005-0000-0000-0000C7690000}"/>
    <cellStyle name="Normal 41 3 5 5" xfId="14767" xr:uid="{00000000-0005-0000-0000-0000C8690000}"/>
    <cellStyle name="Normal 41 3 5 5 2" xfId="17852" xr:uid="{00000000-0005-0000-0000-0000C9690000}"/>
    <cellStyle name="Normal 41 3 5 5 2 2" xfId="29819" xr:uid="{00000000-0005-0000-0000-0000CA690000}"/>
    <cellStyle name="Normal 41 3 5 5 2 2 2" xfId="51425" xr:uid="{00000000-0005-0000-0000-0000CB690000}"/>
    <cellStyle name="Normal 41 3 5 5 2 3" xfId="23852" xr:uid="{00000000-0005-0000-0000-0000CC690000}"/>
    <cellStyle name="Normal 41 3 5 5 2 3 2" xfId="45489" xr:uid="{00000000-0005-0000-0000-0000CD690000}"/>
    <cellStyle name="Normal 41 3 5 5 2 4" xfId="39506" xr:uid="{00000000-0005-0000-0000-0000CE690000}"/>
    <cellStyle name="Normal 41 3 5 5 3" xfId="26837" xr:uid="{00000000-0005-0000-0000-0000CF690000}"/>
    <cellStyle name="Normal 41 3 5 5 3 2" xfId="48451" xr:uid="{00000000-0005-0000-0000-0000D0690000}"/>
    <cellStyle name="Normal 41 3 5 5 4" xfId="20870" xr:uid="{00000000-0005-0000-0000-0000D1690000}"/>
    <cellStyle name="Normal 41 3 5 5 4 2" xfId="42512" xr:uid="{00000000-0005-0000-0000-0000D2690000}"/>
    <cellStyle name="Normal 41 3 5 5 5" xfId="36503" xr:uid="{00000000-0005-0000-0000-0000D3690000}"/>
    <cellStyle name="Normal 41 3 5 6" xfId="15880" xr:uid="{00000000-0005-0000-0000-0000D4690000}"/>
    <cellStyle name="Normal 41 3 5 6 2" xfId="27851" xr:uid="{00000000-0005-0000-0000-0000D5690000}"/>
    <cellStyle name="Normal 41 3 5 6 2 2" xfId="49457" xr:uid="{00000000-0005-0000-0000-0000D6690000}"/>
    <cellStyle name="Normal 41 3 5 6 3" xfId="21884" xr:uid="{00000000-0005-0000-0000-0000D7690000}"/>
    <cellStyle name="Normal 41 3 5 6 3 2" xfId="43521" xr:uid="{00000000-0005-0000-0000-0000D8690000}"/>
    <cellStyle name="Normal 41 3 5 6 4" xfId="37534" xr:uid="{00000000-0005-0000-0000-0000D9690000}"/>
    <cellStyle name="Normal 41 3 5 7" xfId="24866" xr:uid="{00000000-0005-0000-0000-0000DA690000}"/>
    <cellStyle name="Normal 41 3 5 7 2" xfId="46486" xr:uid="{00000000-0005-0000-0000-0000DB690000}"/>
    <cellStyle name="Normal 41 3 5 8" xfId="18899" xr:uid="{00000000-0005-0000-0000-0000DC690000}"/>
    <cellStyle name="Normal 41 3 5 8 2" xfId="40541" xr:uid="{00000000-0005-0000-0000-0000DD690000}"/>
    <cellStyle name="Normal 41 3 5 9" xfId="31869"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8" xr:uid="{00000000-0005-0000-0000-0000E3690000}"/>
    <cellStyle name="Normal 41 3 6 2 2 2 2 2" xfId="50744" xr:uid="{00000000-0005-0000-0000-0000E4690000}"/>
    <cellStyle name="Normal 41 3 6 2 2 2 3" xfId="23171" xr:uid="{00000000-0005-0000-0000-0000E5690000}"/>
    <cellStyle name="Normal 41 3 6 2 2 2 3 2" xfId="44808" xr:uid="{00000000-0005-0000-0000-0000E6690000}"/>
    <cellStyle name="Normal 41 3 6 2 2 2 4" xfId="38824" xr:uid="{00000000-0005-0000-0000-0000E7690000}"/>
    <cellStyle name="Normal 41 3 6 2 2 3" xfId="26156" xr:uid="{00000000-0005-0000-0000-0000E8690000}"/>
    <cellStyle name="Normal 41 3 6 2 2 3 2" xfId="47770" xr:uid="{00000000-0005-0000-0000-0000E9690000}"/>
    <cellStyle name="Normal 41 3 6 2 2 4" xfId="20189" xr:uid="{00000000-0005-0000-0000-0000EA690000}"/>
    <cellStyle name="Normal 41 3 6 2 2 4 2" xfId="41831" xr:uid="{00000000-0005-0000-0000-0000EB690000}"/>
    <cellStyle name="Normal 41 3 6 2 2 5" xfId="35821" xr:uid="{00000000-0005-0000-0000-0000EC690000}"/>
    <cellStyle name="Normal 41 3 6 2 3" xfId="15059" xr:uid="{00000000-0005-0000-0000-0000ED690000}"/>
    <cellStyle name="Normal 41 3 6 2 3 2" xfId="18144" xr:uid="{00000000-0005-0000-0000-0000EE690000}"/>
    <cellStyle name="Normal 41 3 6 2 3 2 2" xfId="30110" xr:uid="{00000000-0005-0000-0000-0000EF690000}"/>
    <cellStyle name="Normal 41 3 6 2 3 2 2 2" xfId="51716" xr:uid="{00000000-0005-0000-0000-0000F0690000}"/>
    <cellStyle name="Normal 41 3 6 2 3 2 3" xfId="24143" xr:uid="{00000000-0005-0000-0000-0000F1690000}"/>
    <cellStyle name="Normal 41 3 6 2 3 2 3 2" xfId="45780" xr:uid="{00000000-0005-0000-0000-0000F2690000}"/>
    <cellStyle name="Normal 41 3 6 2 3 2 4" xfId="39798" xr:uid="{00000000-0005-0000-0000-0000F3690000}"/>
    <cellStyle name="Normal 41 3 6 2 3 3" xfId="27128" xr:uid="{00000000-0005-0000-0000-0000F4690000}"/>
    <cellStyle name="Normal 41 3 6 2 3 3 2" xfId="48742" xr:uid="{00000000-0005-0000-0000-0000F5690000}"/>
    <cellStyle name="Normal 41 3 6 2 3 4" xfId="21161" xr:uid="{00000000-0005-0000-0000-0000F6690000}"/>
    <cellStyle name="Normal 41 3 6 2 3 4 2" xfId="42803" xr:uid="{00000000-0005-0000-0000-0000F7690000}"/>
    <cellStyle name="Normal 41 3 6 2 3 5" xfId="36795" xr:uid="{00000000-0005-0000-0000-0000F8690000}"/>
    <cellStyle name="Normal 41 3 6 2 4" xfId="16193" xr:uid="{00000000-0005-0000-0000-0000F9690000}"/>
    <cellStyle name="Normal 41 3 6 2 4 2" xfId="28162" xr:uid="{00000000-0005-0000-0000-0000FA690000}"/>
    <cellStyle name="Normal 41 3 6 2 4 2 2" xfId="49768" xr:uid="{00000000-0005-0000-0000-0000FB690000}"/>
    <cellStyle name="Normal 41 3 6 2 4 3" xfId="22195" xr:uid="{00000000-0005-0000-0000-0000FC690000}"/>
    <cellStyle name="Normal 41 3 6 2 4 3 2" xfId="43832" xr:uid="{00000000-0005-0000-0000-0000FD690000}"/>
    <cellStyle name="Normal 41 3 6 2 4 4" xfId="37847" xr:uid="{00000000-0005-0000-0000-0000FE690000}"/>
    <cellStyle name="Normal 41 3 6 2 5" xfId="25180" xr:uid="{00000000-0005-0000-0000-0000FF690000}"/>
    <cellStyle name="Normal 41 3 6 2 5 2" xfId="46797" xr:uid="{00000000-0005-0000-0000-0000006A0000}"/>
    <cellStyle name="Normal 41 3 6 2 6" xfId="19213" xr:uid="{00000000-0005-0000-0000-0000016A0000}"/>
    <cellStyle name="Normal 41 3 6 2 6 2" xfId="40855" xr:uid="{00000000-0005-0000-0000-0000026A0000}"/>
    <cellStyle name="Normal 41 3 6 2 7" xfId="34841"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8" xr:uid="{00000000-0005-0000-0000-0000076A0000}"/>
    <cellStyle name="Normal 41 3 6 3 2 2 2 2" xfId="51064" xr:uid="{00000000-0005-0000-0000-0000086A0000}"/>
    <cellStyle name="Normal 41 3 6 3 2 2 3" xfId="23491" xr:uid="{00000000-0005-0000-0000-0000096A0000}"/>
    <cellStyle name="Normal 41 3 6 3 2 2 3 2" xfId="45128" xr:uid="{00000000-0005-0000-0000-00000A6A0000}"/>
    <cellStyle name="Normal 41 3 6 3 2 2 4" xfId="39144" xr:uid="{00000000-0005-0000-0000-00000B6A0000}"/>
    <cellStyle name="Normal 41 3 6 3 2 3" xfId="26476" xr:uid="{00000000-0005-0000-0000-00000C6A0000}"/>
    <cellStyle name="Normal 41 3 6 3 2 3 2" xfId="48090" xr:uid="{00000000-0005-0000-0000-00000D6A0000}"/>
    <cellStyle name="Normal 41 3 6 3 2 4" xfId="20509" xr:uid="{00000000-0005-0000-0000-00000E6A0000}"/>
    <cellStyle name="Normal 41 3 6 3 2 4 2" xfId="42151" xr:uid="{00000000-0005-0000-0000-00000F6A0000}"/>
    <cellStyle name="Normal 41 3 6 3 2 5" xfId="36141" xr:uid="{00000000-0005-0000-0000-0000106A0000}"/>
    <cellStyle name="Normal 41 3 6 3 3" xfId="15379" xr:uid="{00000000-0005-0000-0000-0000116A0000}"/>
    <cellStyle name="Normal 41 3 6 3 3 2" xfId="18464" xr:uid="{00000000-0005-0000-0000-0000126A0000}"/>
    <cellStyle name="Normal 41 3 6 3 3 2 2" xfId="30430" xr:uid="{00000000-0005-0000-0000-0000136A0000}"/>
    <cellStyle name="Normal 41 3 6 3 3 2 2 2" xfId="52036" xr:uid="{00000000-0005-0000-0000-0000146A0000}"/>
    <cellStyle name="Normal 41 3 6 3 3 2 3" xfId="24463" xr:uid="{00000000-0005-0000-0000-0000156A0000}"/>
    <cellStyle name="Normal 41 3 6 3 3 2 3 2" xfId="46100" xr:uid="{00000000-0005-0000-0000-0000166A0000}"/>
    <cellStyle name="Normal 41 3 6 3 3 2 4" xfId="40118" xr:uid="{00000000-0005-0000-0000-0000176A0000}"/>
    <cellStyle name="Normal 41 3 6 3 3 3" xfId="27448" xr:uid="{00000000-0005-0000-0000-0000186A0000}"/>
    <cellStyle name="Normal 41 3 6 3 3 3 2" xfId="49062" xr:uid="{00000000-0005-0000-0000-0000196A0000}"/>
    <cellStyle name="Normal 41 3 6 3 3 4" xfId="21481" xr:uid="{00000000-0005-0000-0000-00001A6A0000}"/>
    <cellStyle name="Normal 41 3 6 3 3 4 2" xfId="43123" xr:uid="{00000000-0005-0000-0000-00001B6A0000}"/>
    <cellStyle name="Normal 41 3 6 3 3 5" xfId="37115" xr:uid="{00000000-0005-0000-0000-00001C6A0000}"/>
    <cellStyle name="Normal 41 3 6 3 4" xfId="16513" xr:uid="{00000000-0005-0000-0000-00001D6A0000}"/>
    <cellStyle name="Normal 41 3 6 3 4 2" xfId="28482" xr:uid="{00000000-0005-0000-0000-00001E6A0000}"/>
    <cellStyle name="Normal 41 3 6 3 4 2 2" xfId="50088" xr:uid="{00000000-0005-0000-0000-00001F6A0000}"/>
    <cellStyle name="Normal 41 3 6 3 4 3" xfId="22515" xr:uid="{00000000-0005-0000-0000-0000206A0000}"/>
    <cellStyle name="Normal 41 3 6 3 4 3 2" xfId="44152" xr:uid="{00000000-0005-0000-0000-0000216A0000}"/>
    <cellStyle name="Normal 41 3 6 3 4 4" xfId="38167" xr:uid="{00000000-0005-0000-0000-0000226A0000}"/>
    <cellStyle name="Normal 41 3 6 3 5" xfId="25500" xr:uid="{00000000-0005-0000-0000-0000236A0000}"/>
    <cellStyle name="Normal 41 3 6 3 5 2" xfId="47117" xr:uid="{00000000-0005-0000-0000-0000246A0000}"/>
    <cellStyle name="Normal 41 3 6 3 6" xfId="19533" xr:uid="{00000000-0005-0000-0000-0000256A0000}"/>
    <cellStyle name="Normal 41 3 6 3 6 2" xfId="41175" xr:uid="{00000000-0005-0000-0000-0000266A0000}"/>
    <cellStyle name="Normal 41 3 6 3 7" xfId="35161" xr:uid="{00000000-0005-0000-0000-0000276A0000}"/>
    <cellStyle name="Normal 41 3 6 4" xfId="13764" xr:uid="{00000000-0005-0000-0000-0000286A0000}"/>
    <cellStyle name="Normal 41 3 6 4 2" xfId="16850" xr:uid="{00000000-0005-0000-0000-0000296A0000}"/>
    <cellStyle name="Normal 41 3 6 4 2 2" xfId="28818" xr:uid="{00000000-0005-0000-0000-00002A6A0000}"/>
    <cellStyle name="Normal 41 3 6 4 2 2 2" xfId="50424" xr:uid="{00000000-0005-0000-0000-00002B6A0000}"/>
    <cellStyle name="Normal 41 3 6 4 2 3" xfId="22851" xr:uid="{00000000-0005-0000-0000-00002C6A0000}"/>
    <cellStyle name="Normal 41 3 6 4 2 3 2" xfId="44488" xr:uid="{00000000-0005-0000-0000-00002D6A0000}"/>
    <cellStyle name="Normal 41 3 6 4 2 4" xfId="38504" xr:uid="{00000000-0005-0000-0000-00002E6A0000}"/>
    <cellStyle name="Normal 41 3 6 4 3" xfId="25836" xr:uid="{00000000-0005-0000-0000-00002F6A0000}"/>
    <cellStyle name="Normal 41 3 6 4 3 2" xfId="47450" xr:uid="{00000000-0005-0000-0000-0000306A0000}"/>
    <cellStyle name="Normal 41 3 6 4 4" xfId="19869" xr:uid="{00000000-0005-0000-0000-0000316A0000}"/>
    <cellStyle name="Normal 41 3 6 4 4 2" xfId="41511" xr:uid="{00000000-0005-0000-0000-0000326A0000}"/>
    <cellStyle name="Normal 41 3 6 4 5" xfId="35500" xr:uid="{00000000-0005-0000-0000-0000336A0000}"/>
    <cellStyle name="Normal 41 3 6 5" xfId="14738" xr:uid="{00000000-0005-0000-0000-0000346A0000}"/>
    <cellStyle name="Normal 41 3 6 5 2" xfId="17823" xr:uid="{00000000-0005-0000-0000-0000356A0000}"/>
    <cellStyle name="Normal 41 3 6 5 2 2" xfId="29790" xr:uid="{00000000-0005-0000-0000-0000366A0000}"/>
    <cellStyle name="Normal 41 3 6 5 2 2 2" xfId="51396" xr:uid="{00000000-0005-0000-0000-0000376A0000}"/>
    <cellStyle name="Normal 41 3 6 5 2 3" xfId="23823" xr:uid="{00000000-0005-0000-0000-0000386A0000}"/>
    <cellStyle name="Normal 41 3 6 5 2 3 2" xfId="45460" xr:uid="{00000000-0005-0000-0000-0000396A0000}"/>
    <cellStyle name="Normal 41 3 6 5 2 4" xfId="39477" xr:uid="{00000000-0005-0000-0000-00003A6A0000}"/>
    <cellStyle name="Normal 41 3 6 5 3" xfId="26808" xr:uid="{00000000-0005-0000-0000-00003B6A0000}"/>
    <cellStyle name="Normal 41 3 6 5 3 2" xfId="48422" xr:uid="{00000000-0005-0000-0000-00003C6A0000}"/>
    <cellStyle name="Normal 41 3 6 5 4" xfId="20841" xr:uid="{00000000-0005-0000-0000-00003D6A0000}"/>
    <cellStyle name="Normal 41 3 6 5 4 2" xfId="42483" xr:uid="{00000000-0005-0000-0000-00003E6A0000}"/>
    <cellStyle name="Normal 41 3 6 5 5" xfId="36474" xr:uid="{00000000-0005-0000-0000-00003F6A0000}"/>
    <cellStyle name="Normal 41 3 6 6" xfId="15851" xr:uid="{00000000-0005-0000-0000-0000406A0000}"/>
    <cellStyle name="Normal 41 3 6 6 2" xfId="27822" xr:uid="{00000000-0005-0000-0000-0000416A0000}"/>
    <cellStyle name="Normal 41 3 6 6 2 2" xfId="49428" xr:uid="{00000000-0005-0000-0000-0000426A0000}"/>
    <cellStyle name="Normal 41 3 6 6 3" xfId="21855" xr:uid="{00000000-0005-0000-0000-0000436A0000}"/>
    <cellStyle name="Normal 41 3 6 6 3 2" xfId="43492" xr:uid="{00000000-0005-0000-0000-0000446A0000}"/>
    <cellStyle name="Normal 41 3 6 6 4" xfId="37505" xr:uid="{00000000-0005-0000-0000-0000456A0000}"/>
    <cellStyle name="Normal 41 3 6 7" xfId="24837" xr:uid="{00000000-0005-0000-0000-0000466A0000}"/>
    <cellStyle name="Normal 41 3 6 7 2" xfId="46457" xr:uid="{00000000-0005-0000-0000-0000476A0000}"/>
    <cellStyle name="Normal 41 3 6 8" xfId="18870" xr:uid="{00000000-0005-0000-0000-0000486A0000}"/>
    <cellStyle name="Normal 41 3 6 8 2" xfId="40512" xr:uid="{00000000-0005-0000-0000-0000496A0000}"/>
    <cellStyle name="Normal 41 3 6 9" xfId="31827"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0" xr:uid="{00000000-0005-0000-0000-00004F6A0000}"/>
    <cellStyle name="Normal 41 3 7 2 2 2 2 2" xfId="50816" xr:uid="{00000000-0005-0000-0000-0000506A0000}"/>
    <cellStyle name="Normal 41 3 7 2 2 2 3" xfId="23243" xr:uid="{00000000-0005-0000-0000-0000516A0000}"/>
    <cellStyle name="Normal 41 3 7 2 2 2 3 2" xfId="44880" xr:uid="{00000000-0005-0000-0000-0000526A0000}"/>
    <cellStyle name="Normal 41 3 7 2 2 2 4" xfId="38896" xr:uid="{00000000-0005-0000-0000-0000536A0000}"/>
    <cellStyle name="Normal 41 3 7 2 2 3" xfId="26228" xr:uid="{00000000-0005-0000-0000-0000546A0000}"/>
    <cellStyle name="Normal 41 3 7 2 2 3 2" xfId="47842" xr:uid="{00000000-0005-0000-0000-0000556A0000}"/>
    <cellStyle name="Normal 41 3 7 2 2 4" xfId="20261" xr:uid="{00000000-0005-0000-0000-0000566A0000}"/>
    <cellStyle name="Normal 41 3 7 2 2 4 2" xfId="41903" xr:uid="{00000000-0005-0000-0000-0000576A0000}"/>
    <cellStyle name="Normal 41 3 7 2 2 5" xfId="35893" xr:uid="{00000000-0005-0000-0000-0000586A0000}"/>
    <cellStyle name="Normal 41 3 7 2 3" xfId="15131" xr:uid="{00000000-0005-0000-0000-0000596A0000}"/>
    <cellStyle name="Normal 41 3 7 2 3 2" xfId="18216" xr:uid="{00000000-0005-0000-0000-00005A6A0000}"/>
    <cellStyle name="Normal 41 3 7 2 3 2 2" xfId="30182" xr:uid="{00000000-0005-0000-0000-00005B6A0000}"/>
    <cellStyle name="Normal 41 3 7 2 3 2 2 2" xfId="51788" xr:uid="{00000000-0005-0000-0000-00005C6A0000}"/>
    <cellStyle name="Normal 41 3 7 2 3 2 3" xfId="24215" xr:uid="{00000000-0005-0000-0000-00005D6A0000}"/>
    <cellStyle name="Normal 41 3 7 2 3 2 3 2" xfId="45852" xr:uid="{00000000-0005-0000-0000-00005E6A0000}"/>
    <cellStyle name="Normal 41 3 7 2 3 2 4" xfId="39870" xr:uid="{00000000-0005-0000-0000-00005F6A0000}"/>
    <cellStyle name="Normal 41 3 7 2 3 3" xfId="27200" xr:uid="{00000000-0005-0000-0000-0000606A0000}"/>
    <cellStyle name="Normal 41 3 7 2 3 3 2" xfId="48814" xr:uid="{00000000-0005-0000-0000-0000616A0000}"/>
    <cellStyle name="Normal 41 3 7 2 3 4" xfId="21233" xr:uid="{00000000-0005-0000-0000-0000626A0000}"/>
    <cellStyle name="Normal 41 3 7 2 3 4 2" xfId="42875" xr:uid="{00000000-0005-0000-0000-0000636A0000}"/>
    <cellStyle name="Normal 41 3 7 2 3 5" xfId="36867" xr:uid="{00000000-0005-0000-0000-0000646A0000}"/>
    <cellStyle name="Normal 41 3 7 2 4" xfId="16265" xr:uid="{00000000-0005-0000-0000-0000656A0000}"/>
    <cellStyle name="Normal 41 3 7 2 4 2" xfId="28234" xr:uid="{00000000-0005-0000-0000-0000666A0000}"/>
    <cellStyle name="Normal 41 3 7 2 4 2 2" xfId="49840" xr:uid="{00000000-0005-0000-0000-0000676A0000}"/>
    <cellStyle name="Normal 41 3 7 2 4 3" xfId="22267" xr:uid="{00000000-0005-0000-0000-0000686A0000}"/>
    <cellStyle name="Normal 41 3 7 2 4 3 2" xfId="43904" xr:uid="{00000000-0005-0000-0000-0000696A0000}"/>
    <cellStyle name="Normal 41 3 7 2 4 4" xfId="37919" xr:uid="{00000000-0005-0000-0000-00006A6A0000}"/>
    <cellStyle name="Normal 41 3 7 2 5" xfId="25252" xr:uid="{00000000-0005-0000-0000-00006B6A0000}"/>
    <cellStyle name="Normal 41 3 7 2 5 2" xfId="46869" xr:uid="{00000000-0005-0000-0000-00006C6A0000}"/>
    <cellStyle name="Normal 41 3 7 2 6" xfId="19285" xr:uid="{00000000-0005-0000-0000-00006D6A0000}"/>
    <cellStyle name="Normal 41 3 7 2 6 2" xfId="40927" xr:uid="{00000000-0005-0000-0000-00006E6A0000}"/>
    <cellStyle name="Normal 41 3 7 2 7" xfId="34913"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0" xr:uid="{00000000-0005-0000-0000-0000736A0000}"/>
    <cellStyle name="Normal 41 3 7 3 2 2 2 2" xfId="51136" xr:uid="{00000000-0005-0000-0000-0000746A0000}"/>
    <cellStyle name="Normal 41 3 7 3 2 2 3" xfId="23563" xr:uid="{00000000-0005-0000-0000-0000756A0000}"/>
    <cellStyle name="Normal 41 3 7 3 2 2 3 2" xfId="45200" xr:uid="{00000000-0005-0000-0000-0000766A0000}"/>
    <cellStyle name="Normal 41 3 7 3 2 2 4" xfId="39216" xr:uid="{00000000-0005-0000-0000-0000776A0000}"/>
    <cellStyle name="Normal 41 3 7 3 2 3" xfId="26548" xr:uid="{00000000-0005-0000-0000-0000786A0000}"/>
    <cellStyle name="Normal 41 3 7 3 2 3 2" xfId="48162" xr:uid="{00000000-0005-0000-0000-0000796A0000}"/>
    <cellStyle name="Normal 41 3 7 3 2 4" xfId="20581" xr:uid="{00000000-0005-0000-0000-00007A6A0000}"/>
    <cellStyle name="Normal 41 3 7 3 2 4 2" xfId="42223" xr:uid="{00000000-0005-0000-0000-00007B6A0000}"/>
    <cellStyle name="Normal 41 3 7 3 2 5" xfId="36213" xr:uid="{00000000-0005-0000-0000-00007C6A0000}"/>
    <cellStyle name="Normal 41 3 7 3 3" xfId="15451" xr:uid="{00000000-0005-0000-0000-00007D6A0000}"/>
    <cellStyle name="Normal 41 3 7 3 3 2" xfId="18536" xr:uid="{00000000-0005-0000-0000-00007E6A0000}"/>
    <cellStyle name="Normal 41 3 7 3 3 2 2" xfId="30502" xr:uid="{00000000-0005-0000-0000-00007F6A0000}"/>
    <cellStyle name="Normal 41 3 7 3 3 2 2 2" xfId="52108" xr:uid="{00000000-0005-0000-0000-0000806A0000}"/>
    <cellStyle name="Normal 41 3 7 3 3 2 3" xfId="24535" xr:uid="{00000000-0005-0000-0000-0000816A0000}"/>
    <cellStyle name="Normal 41 3 7 3 3 2 3 2" xfId="46172" xr:uid="{00000000-0005-0000-0000-0000826A0000}"/>
    <cellStyle name="Normal 41 3 7 3 3 2 4" xfId="40190" xr:uid="{00000000-0005-0000-0000-0000836A0000}"/>
    <cellStyle name="Normal 41 3 7 3 3 3" xfId="27520" xr:uid="{00000000-0005-0000-0000-0000846A0000}"/>
    <cellStyle name="Normal 41 3 7 3 3 3 2" xfId="49134" xr:uid="{00000000-0005-0000-0000-0000856A0000}"/>
    <cellStyle name="Normal 41 3 7 3 3 4" xfId="21553" xr:uid="{00000000-0005-0000-0000-0000866A0000}"/>
    <cellStyle name="Normal 41 3 7 3 3 4 2" xfId="43195" xr:uid="{00000000-0005-0000-0000-0000876A0000}"/>
    <cellStyle name="Normal 41 3 7 3 3 5" xfId="37187" xr:uid="{00000000-0005-0000-0000-0000886A0000}"/>
    <cellStyle name="Normal 41 3 7 3 4" xfId="16585" xr:uid="{00000000-0005-0000-0000-0000896A0000}"/>
    <cellStyle name="Normal 41 3 7 3 4 2" xfId="28554" xr:uid="{00000000-0005-0000-0000-00008A6A0000}"/>
    <cellStyle name="Normal 41 3 7 3 4 2 2" xfId="50160" xr:uid="{00000000-0005-0000-0000-00008B6A0000}"/>
    <cellStyle name="Normal 41 3 7 3 4 3" xfId="22587" xr:uid="{00000000-0005-0000-0000-00008C6A0000}"/>
    <cellStyle name="Normal 41 3 7 3 4 3 2" xfId="44224" xr:uid="{00000000-0005-0000-0000-00008D6A0000}"/>
    <cellStyle name="Normal 41 3 7 3 4 4" xfId="38239" xr:uid="{00000000-0005-0000-0000-00008E6A0000}"/>
    <cellStyle name="Normal 41 3 7 3 5" xfId="25572" xr:uid="{00000000-0005-0000-0000-00008F6A0000}"/>
    <cellStyle name="Normal 41 3 7 3 5 2" xfId="47189" xr:uid="{00000000-0005-0000-0000-0000906A0000}"/>
    <cellStyle name="Normal 41 3 7 3 6" xfId="19605" xr:uid="{00000000-0005-0000-0000-0000916A0000}"/>
    <cellStyle name="Normal 41 3 7 3 6 2" xfId="41247" xr:uid="{00000000-0005-0000-0000-0000926A0000}"/>
    <cellStyle name="Normal 41 3 7 3 7" xfId="35233" xr:uid="{00000000-0005-0000-0000-0000936A0000}"/>
    <cellStyle name="Normal 41 3 7 4" xfId="13836" xr:uid="{00000000-0005-0000-0000-0000946A0000}"/>
    <cellStyle name="Normal 41 3 7 4 2" xfId="16922" xr:uid="{00000000-0005-0000-0000-0000956A0000}"/>
    <cellStyle name="Normal 41 3 7 4 2 2" xfId="28890" xr:uid="{00000000-0005-0000-0000-0000966A0000}"/>
    <cellStyle name="Normal 41 3 7 4 2 2 2" xfId="50496" xr:uid="{00000000-0005-0000-0000-0000976A0000}"/>
    <cellStyle name="Normal 41 3 7 4 2 3" xfId="22923" xr:uid="{00000000-0005-0000-0000-0000986A0000}"/>
    <cellStyle name="Normal 41 3 7 4 2 3 2" xfId="44560" xr:uid="{00000000-0005-0000-0000-0000996A0000}"/>
    <cellStyle name="Normal 41 3 7 4 2 4" xfId="38576" xr:uid="{00000000-0005-0000-0000-00009A6A0000}"/>
    <cellStyle name="Normal 41 3 7 4 3" xfId="25908" xr:uid="{00000000-0005-0000-0000-00009B6A0000}"/>
    <cellStyle name="Normal 41 3 7 4 3 2" xfId="47522" xr:uid="{00000000-0005-0000-0000-00009C6A0000}"/>
    <cellStyle name="Normal 41 3 7 4 4" xfId="19941" xr:uid="{00000000-0005-0000-0000-00009D6A0000}"/>
    <cellStyle name="Normal 41 3 7 4 4 2" xfId="41583" xr:uid="{00000000-0005-0000-0000-00009E6A0000}"/>
    <cellStyle name="Normal 41 3 7 4 5" xfId="35572" xr:uid="{00000000-0005-0000-0000-00009F6A0000}"/>
    <cellStyle name="Normal 41 3 7 5" xfId="14810" xr:uid="{00000000-0005-0000-0000-0000A06A0000}"/>
    <cellStyle name="Normal 41 3 7 5 2" xfId="17895" xr:uid="{00000000-0005-0000-0000-0000A16A0000}"/>
    <cellStyle name="Normal 41 3 7 5 2 2" xfId="29862" xr:uid="{00000000-0005-0000-0000-0000A26A0000}"/>
    <cellStyle name="Normal 41 3 7 5 2 2 2" xfId="51468" xr:uid="{00000000-0005-0000-0000-0000A36A0000}"/>
    <cellStyle name="Normal 41 3 7 5 2 3" xfId="23895" xr:uid="{00000000-0005-0000-0000-0000A46A0000}"/>
    <cellStyle name="Normal 41 3 7 5 2 3 2" xfId="45532" xr:uid="{00000000-0005-0000-0000-0000A56A0000}"/>
    <cellStyle name="Normal 41 3 7 5 2 4" xfId="39549" xr:uid="{00000000-0005-0000-0000-0000A66A0000}"/>
    <cellStyle name="Normal 41 3 7 5 3" xfId="26880" xr:uid="{00000000-0005-0000-0000-0000A76A0000}"/>
    <cellStyle name="Normal 41 3 7 5 3 2" xfId="48494" xr:uid="{00000000-0005-0000-0000-0000A86A0000}"/>
    <cellStyle name="Normal 41 3 7 5 4" xfId="20913" xr:uid="{00000000-0005-0000-0000-0000A96A0000}"/>
    <cellStyle name="Normal 41 3 7 5 4 2" xfId="42555" xr:uid="{00000000-0005-0000-0000-0000AA6A0000}"/>
    <cellStyle name="Normal 41 3 7 5 5" xfId="36546" xr:uid="{00000000-0005-0000-0000-0000AB6A0000}"/>
    <cellStyle name="Normal 41 3 7 6" xfId="15923" xr:uid="{00000000-0005-0000-0000-0000AC6A0000}"/>
    <cellStyle name="Normal 41 3 7 6 2" xfId="27894" xr:uid="{00000000-0005-0000-0000-0000AD6A0000}"/>
    <cellStyle name="Normal 41 3 7 6 2 2" xfId="49500" xr:uid="{00000000-0005-0000-0000-0000AE6A0000}"/>
    <cellStyle name="Normal 41 3 7 6 3" xfId="21927" xr:uid="{00000000-0005-0000-0000-0000AF6A0000}"/>
    <cellStyle name="Normal 41 3 7 6 3 2" xfId="43564" xr:uid="{00000000-0005-0000-0000-0000B06A0000}"/>
    <cellStyle name="Normal 41 3 7 6 4" xfId="37577" xr:uid="{00000000-0005-0000-0000-0000B16A0000}"/>
    <cellStyle name="Normal 41 3 7 7" xfId="24909" xr:uid="{00000000-0005-0000-0000-0000B26A0000}"/>
    <cellStyle name="Normal 41 3 7 7 2" xfId="46529" xr:uid="{00000000-0005-0000-0000-0000B36A0000}"/>
    <cellStyle name="Normal 41 3 7 8" xfId="18942" xr:uid="{00000000-0005-0000-0000-0000B46A0000}"/>
    <cellStyle name="Normal 41 3 7 8 2" xfId="40584" xr:uid="{00000000-0005-0000-0000-0000B56A0000}"/>
    <cellStyle name="Normal 41 3 7 9" xfId="31983"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2" xr:uid="{00000000-0005-0000-0000-0000BA6A0000}"/>
    <cellStyle name="Normal 41 3 8 2 2 2 2" xfId="50558" xr:uid="{00000000-0005-0000-0000-0000BB6A0000}"/>
    <cellStyle name="Normal 41 3 8 2 2 3" xfId="22985" xr:uid="{00000000-0005-0000-0000-0000BC6A0000}"/>
    <cellStyle name="Normal 41 3 8 2 2 3 2" xfId="44622" xr:uid="{00000000-0005-0000-0000-0000BD6A0000}"/>
    <cellStyle name="Normal 41 3 8 2 2 4" xfId="38638" xr:uid="{00000000-0005-0000-0000-0000BE6A0000}"/>
    <cellStyle name="Normal 41 3 8 2 3" xfId="25970" xr:uid="{00000000-0005-0000-0000-0000BF6A0000}"/>
    <cellStyle name="Normal 41 3 8 2 3 2" xfId="47584" xr:uid="{00000000-0005-0000-0000-0000C06A0000}"/>
    <cellStyle name="Normal 41 3 8 2 4" xfId="20003" xr:uid="{00000000-0005-0000-0000-0000C16A0000}"/>
    <cellStyle name="Normal 41 3 8 2 4 2" xfId="41645" xr:uid="{00000000-0005-0000-0000-0000C26A0000}"/>
    <cellStyle name="Normal 41 3 8 2 5" xfId="35635" xr:uid="{00000000-0005-0000-0000-0000C36A0000}"/>
    <cellStyle name="Normal 41 3 8 3" xfId="14873" xr:uid="{00000000-0005-0000-0000-0000C46A0000}"/>
    <cellStyle name="Normal 41 3 8 3 2" xfId="17958" xr:uid="{00000000-0005-0000-0000-0000C56A0000}"/>
    <cellStyle name="Normal 41 3 8 3 2 2" xfId="29924" xr:uid="{00000000-0005-0000-0000-0000C66A0000}"/>
    <cellStyle name="Normal 41 3 8 3 2 2 2" xfId="51530" xr:uid="{00000000-0005-0000-0000-0000C76A0000}"/>
    <cellStyle name="Normal 41 3 8 3 2 3" xfId="23957" xr:uid="{00000000-0005-0000-0000-0000C86A0000}"/>
    <cellStyle name="Normal 41 3 8 3 2 3 2" xfId="45594" xr:uid="{00000000-0005-0000-0000-0000C96A0000}"/>
    <cellStyle name="Normal 41 3 8 3 2 4" xfId="39612" xr:uid="{00000000-0005-0000-0000-0000CA6A0000}"/>
    <cellStyle name="Normal 41 3 8 3 3" xfId="26942" xr:uid="{00000000-0005-0000-0000-0000CB6A0000}"/>
    <cellStyle name="Normal 41 3 8 3 3 2" xfId="48556" xr:uid="{00000000-0005-0000-0000-0000CC6A0000}"/>
    <cellStyle name="Normal 41 3 8 3 4" xfId="20975" xr:uid="{00000000-0005-0000-0000-0000CD6A0000}"/>
    <cellStyle name="Normal 41 3 8 3 4 2" xfId="42617" xr:uid="{00000000-0005-0000-0000-0000CE6A0000}"/>
    <cellStyle name="Normal 41 3 8 3 5" xfId="36609" xr:uid="{00000000-0005-0000-0000-0000CF6A0000}"/>
    <cellStyle name="Normal 41 3 8 4" xfId="16007" xr:uid="{00000000-0005-0000-0000-0000D06A0000}"/>
    <cellStyle name="Normal 41 3 8 4 2" xfId="27976" xr:uid="{00000000-0005-0000-0000-0000D16A0000}"/>
    <cellStyle name="Normal 41 3 8 4 2 2" xfId="49582" xr:uid="{00000000-0005-0000-0000-0000D26A0000}"/>
    <cellStyle name="Normal 41 3 8 4 3" xfId="22009" xr:uid="{00000000-0005-0000-0000-0000D36A0000}"/>
    <cellStyle name="Normal 41 3 8 4 3 2" xfId="43646" xr:uid="{00000000-0005-0000-0000-0000D46A0000}"/>
    <cellStyle name="Normal 41 3 8 4 4" xfId="37661" xr:uid="{00000000-0005-0000-0000-0000D56A0000}"/>
    <cellStyle name="Normal 41 3 8 5" xfId="24994" xr:uid="{00000000-0005-0000-0000-0000D66A0000}"/>
    <cellStyle name="Normal 41 3 8 5 2" xfId="46611" xr:uid="{00000000-0005-0000-0000-0000D76A0000}"/>
    <cellStyle name="Normal 41 3 8 6" xfId="19027" xr:uid="{00000000-0005-0000-0000-0000D86A0000}"/>
    <cellStyle name="Normal 41 3 8 6 2" xfId="40669" xr:uid="{00000000-0005-0000-0000-0000D96A0000}"/>
    <cellStyle name="Normal 41 3 8 7" xfId="34655"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2" xr:uid="{00000000-0005-0000-0000-0000DE6A0000}"/>
    <cellStyle name="Normal 41 3 9 2 2 2 2" xfId="50878" xr:uid="{00000000-0005-0000-0000-0000DF6A0000}"/>
    <cellStyle name="Normal 41 3 9 2 2 3" xfId="23305" xr:uid="{00000000-0005-0000-0000-0000E06A0000}"/>
    <cellStyle name="Normal 41 3 9 2 2 3 2" xfId="44942" xr:uid="{00000000-0005-0000-0000-0000E16A0000}"/>
    <cellStyle name="Normal 41 3 9 2 2 4" xfId="38958" xr:uid="{00000000-0005-0000-0000-0000E26A0000}"/>
    <cellStyle name="Normal 41 3 9 2 3" xfId="26290" xr:uid="{00000000-0005-0000-0000-0000E36A0000}"/>
    <cellStyle name="Normal 41 3 9 2 3 2" xfId="47904" xr:uid="{00000000-0005-0000-0000-0000E46A0000}"/>
    <cellStyle name="Normal 41 3 9 2 4" xfId="20323" xr:uid="{00000000-0005-0000-0000-0000E56A0000}"/>
    <cellStyle name="Normal 41 3 9 2 4 2" xfId="41965" xr:uid="{00000000-0005-0000-0000-0000E66A0000}"/>
    <cellStyle name="Normal 41 3 9 2 5" xfId="35955" xr:uid="{00000000-0005-0000-0000-0000E76A0000}"/>
    <cellStyle name="Normal 41 3 9 3" xfId="15193" xr:uid="{00000000-0005-0000-0000-0000E86A0000}"/>
    <cellStyle name="Normal 41 3 9 3 2" xfId="18278" xr:uid="{00000000-0005-0000-0000-0000E96A0000}"/>
    <cellStyle name="Normal 41 3 9 3 2 2" xfId="30244" xr:uid="{00000000-0005-0000-0000-0000EA6A0000}"/>
    <cellStyle name="Normal 41 3 9 3 2 2 2" xfId="51850" xr:uid="{00000000-0005-0000-0000-0000EB6A0000}"/>
    <cellStyle name="Normal 41 3 9 3 2 3" xfId="24277" xr:uid="{00000000-0005-0000-0000-0000EC6A0000}"/>
    <cellStyle name="Normal 41 3 9 3 2 3 2" xfId="45914" xr:uid="{00000000-0005-0000-0000-0000ED6A0000}"/>
    <cellStyle name="Normal 41 3 9 3 2 4" xfId="39932" xr:uid="{00000000-0005-0000-0000-0000EE6A0000}"/>
    <cellStyle name="Normal 41 3 9 3 3" xfId="27262" xr:uid="{00000000-0005-0000-0000-0000EF6A0000}"/>
    <cellStyle name="Normal 41 3 9 3 3 2" xfId="48876" xr:uid="{00000000-0005-0000-0000-0000F06A0000}"/>
    <cellStyle name="Normal 41 3 9 3 4" xfId="21295" xr:uid="{00000000-0005-0000-0000-0000F16A0000}"/>
    <cellStyle name="Normal 41 3 9 3 4 2" xfId="42937" xr:uid="{00000000-0005-0000-0000-0000F26A0000}"/>
    <cellStyle name="Normal 41 3 9 3 5" xfId="36929" xr:uid="{00000000-0005-0000-0000-0000F36A0000}"/>
    <cellStyle name="Normal 41 3 9 4" xfId="16327" xr:uid="{00000000-0005-0000-0000-0000F46A0000}"/>
    <cellStyle name="Normal 41 3 9 4 2" xfId="28296" xr:uid="{00000000-0005-0000-0000-0000F56A0000}"/>
    <cellStyle name="Normal 41 3 9 4 2 2" xfId="49902" xr:uid="{00000000-0005-0000-0000-0000F66A0000}"/>
    <cellStyle name="Normal 41 3 9 4 3" xfId="22329" xr:uid="{00000000-0005-0000-0000-0000F76A0000}"/>
    <cellStyle name="Normal 41 3 9 4 3 2" xfId="43966" xr:uid="{00000000-0005-0000-0000-0000F86A0000}"/>
    <cellStyle name="Normal 41 3 9 4 4" xfId="37981" xr:uid="{00000000-0005-0000-0000-0000F96A0000}"/>
    <cellStyle name="Normal 41 3 9 5" xfId="25314" xr:uid="{00000000-0005-0000-0000-0000FA6A0000}"/>
    <cellStyle name="Normal 41 3 9 5 2" xfId="46931" xr:uid="{00000000-0005-0000-0000-0000FB6A0000}"/>
    <cellStyle name="Normal 41 3 9 6" xfId="19347" xr:uid="{00000000-0005-0000-0000-0000FC6A0000}"/>
    <cellStyle name="Normal 41 3 9 6 2" xfId="40989" xr:uid="{00000000-0005-0000-0000-0000FD6A0000}"/>
    <cellStyle name="Normal 41 3 9 7" xfId="34975"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3" xr:uid="{00000000-0005-0000-0000-0000026B0000}"/>
    <cellStyle name="Normal 41 4 10 2 2 2" xfId="50239" xr:uid="{00000000-0005-0000-0000-0000036B0000}"/>
    <cellStyle name="Normal 41 4 10 2 3" xfId="22666" xr:uid="{00000000-0005-0000-0000-0000046B0000}"/>
    <cellStyle name="Normal 41 4 10 2 3 2" xfId="44303" xr:uid="{00000000-0005-0000-0000-0000056B0000}"/>
    <cellStyle name="Normal 41 4 10 2 4" xfId="38318" xr:uid="{00000000-0005-0000-0000-0000066B0000}"/>
    <cellStyle name="Normal 41 4 10 3" xfId="25651" xr:uid="{00000000-0005-0000-0000-0000076B0000}"/>
    <cellStyle name="Normal 41 4 10 3 2" xfId="47265" xr:uid="{00000000-0005-0000-0000-0000086B0000}"/>
    <cellStyle name="Normal 41 4 10 4" xfId="19684" xr:uid="{00000000-0005-0000-0000-0000096B0000}"/>
    <cellStyle name="Normal 41 4 10 4 2" xfId="41326" xr:uid="{00000000-0005-0000-0000-00000A6B0000}"/>
    <cellStyle name="Normal 41 4 10 5" xfId="35314" xr:uid="{00000000-0005-0000-0000-00000B6B0000}"/>
    <cellStyle name="Normal 41 4 11" xfId="14553" xr:uid="{00000000-0005-0000-0000-00000C6B0000}"/>
    <cellStyle name="Normal 41 4 11 2" xfId="17638" xr:uid="{00000000-0005-0000-0000-00000D6B0000}"/>
    <cellStyle name="Normal 41 4 11 2 2" xfId="29605" xr:uid="{00000000-0005-0000-0000-00000E6B0000}"/>
    <cellStyle name="Normal 41 4 11 2 2 2" xfId="51211" xr:uid="{00000000-0005-0000-0000-00000F6B0000}"/>
    <cellStyle name="Normal 41 4 11 2 3" xfId="23638" xr:uid="{00000000-0005-0000-0000-0000106B0000}"/>
    <cellStyle name="Normal 41 4 11 2 3 2" xfId="45275" xr:uid="{00000000-0005-0000-0000-0000116B0000}"/>
    <cellStyle name="Normal 41 4 11 2 4" xfId="39292" xr:uid="{00000000-0005-0000-0000-0000126B0000}"/>
    <cellStyle name="Normal 41 4 11 3" xfId="26623" xr:uid="{00000000-0005-0000-0000-0000136B0000}"/>
    <cellStyle name="Normal 41 4 11 3 2" xfId="48237" xr:uid="{00000000-0005-0000-0000-0000146B0000}"/>
    <cellStyle name="Normal 41 4 11 4" xfId="20656" xr:uid="{00000000-0005-0000-0000-0000156B0000}"/>
    <cellStyle name="Normal 41 4 11 4 2" xfId="42298" xr:uid="{00000000-0005-0000-0000-0000166B0000}"/>
    <cellStyle name="Normal 41 4 11 5" xfId="36289" xr:uid="{00000000-0005-0000-0000-0000176B0000}"/>
    <cellStyle name="Normal 41 4 12" xfId="15666" xr:uid="{00000000-0005-0000-0000-0000186B0000}"/>
    <cellStyle name="Normal 41 4 12 2" xfId="27637" xr:uid="{00000000-0005-0000-0000-0000196B0000}"/>
    <cellStyle name="Normal 41 4 12 2 2" xfId="49243" xr:uid="{00000000-0005-0000-0000-00001A6B0000}"/>
    <cellStyle name="Normal 41 4 12 3" xfId="21670" xr:uid="{00000000-0005-0000-0000-00001B6B0000}"/>
    <cellStyle name="Normal 41 4 12 3 2" xfId="43307" xr:uid="{00000000-0005-0000-0000-00001C6B0000}"/>
    <cellStyle name="Normal 41 4 12 4" xfId="37320" xr:uid="{00000000-0005-0000-0000-00001D6B0000}"/>
    <cellStyle name="Normal 41 4 13" xfId="24652" xr:uid="{00000000-0005-0000-0000-00001E6B0000}"/>
    <cellStyle name="Normal 41 4 13 2" xfId="46272" xr:uid="{00000000-0005-0000-0000-00001F6B0000}"/>
    <cellStyle name="Normal 41 4 14" xfId="18685" xr:uid="{00000000-0005-0000-0000-0000206B0000}"/>
    <cellStyle name="Normal 41 4 14 2" xfId="40327" xr:uid="{00000000-0005-0000-0000-0000216B0000}"/>
    <cellStyle name="Normal 41 4 15" xfId="31250"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2" xr:uid="{00000000-0005-0000-0000-0000276B0000}"/>
    <cellStyle name="Normal 41 4 2 2 2 2 2 2" xfId="50648" xr:uid="{00000000-0005-0000-0000-0000286B0000}"/>
    <cellStyle name="Normal 41 4 2 2 2 2 3" xfId="23075" xr:uid="{00000000-0005-0000-0000-0000296B0000}"/>
    <cellStyle name="Normal 41 4 2 2 2 2 3 2" xfId="44712" xr:uid="{00000000-0005-0000-0000-00002A6B0000}"/>
    <cellStyle name="Normal 41 4 2 2 2 2 4" xfId="38728" xr:uid="{00000000-0005-0000-0000-00002B6B0000}"/>
    <cellStyle name="Normal 41 4 2 2 2 3" xfId="26060" xr:uid="{00000000-0005-0000-0000-00002C6B0000}"/>
    <cellStyle name="Normal 41 4 2 2 2 3 2" xfId="47674" xr:uid="{00000000-0005-0000-0000-00002D6B0000}"/>
    <cellStyle name="Normal 41 4 2 2 2 4" xfId="20093" xr:uid="{00000000-0005-0000-0000-00002E6B0000}"/>
    <cellStyle name="Normal 41 4 2 2 2 4 2" xfId="41735" xr:uid="{00000000-0005-0000-0000-00002F6B0000}"/>
    <cellStyle name="Normal 41 4 2 2 2 5" xfId="35725" xr:uid="{00000000-0005-0000-0000-0000306B0000}"/>
    <cellStyle name="Normal 41 4 2 2 3" xfId="14963" xr:uid="{00000000-0005-0000-0000-0000316B0000}"/>
    <cellStyle name="Normal 41 4 2 2 3 2" xfId="18048" xr:uid="{00000000-0005-0000-0000-0000326B0000}"/>
    <cellStyle name="Normal 41 4 2 2 3 2 2" xfId="30014" xr:uid="{00000000-0005-0000-0000-0000336B0000}"/>
    <cellStyle name="Normal 41 4 2 2 3 2 2 2" xfId="51620" xr:uid="{00000000-0005-0000-0000-0000346B0000}"/>
    <cellStyle name="Normal 41 4 2 2 3 2 3" xfId="24047" xr:uid="{00000000-0005-0000-0000-0000356B0000}"/>
    <cellStyle name="Normal 41 4 2 2 3 2 3 2" xfId="45684" xr:uid="{00000000-0005-0000-0000-0000366B0000}"/>
    <cellStyle name="Normal 41 4 2 2 3 2 4" xfId="39702" xr:uid="{00000000-0005-0000-0000-0000376B0000}"/>
    <cellStyle name="Normal 41 4 2 2 3 3" xfId="27032" xr:uid="{00000000-0005-0000-0000-0000386B0000}"/>
    <cellStyle name="Normal 41 4 2 2 3 3 2" xfId="48646" xr:uid="{00000000-0005-0000-0000-0000396B0000}"/>
    <cellStyle name="Normal 41 4 2 2 3 4" xfId="21065" xr:uid="{00000000-0005-0000-0000-00003A6B0000}"/>
    <cellStyle name="Normal 41 4 2 2 3 4 2" xfId="42707" xr:uid="{00000000-0005-0000-0000-00003B6B0000}"/>
    <cellStyle name="Normal 41 4 2 2 3 5" xfId="36699" xr:uid="{00000000-0005-0000-0000-00003C6B0000}"/>
    <cellStyle name="Normal 41 4 2 2 4" xfId="16097" xr:uid="{00000000-0005-0000-0000-00003D6B0000}"/>
    <cellStyle name="Normal 41 4 2 2 4 2" xfId="28066" xr:uid="{00000000-0005-0000-0000-00003E6B0000}"/>
    <cellStyle name="Normal 41 4 2 2 4 2 2" xfId="49672" xr:uid="{00000000-0005-0000-0000-00003F6B0000}"/>
    <cellStyle name="Normal 41 4 2 2 4 3" xfId="22099" xr:uid="{00000000-0005-0000-0000-0000406B0000}"/>
    <cellStyle name="Normal 41 4 2 2 4 3 2" xfId="43736" xr:uid="{00000000-0005-0000-0000-0000416B0000}"/>
    <cellStyle name="Normal 41 4 2 2 4 4" xfId="37751" xr:uid="{00000000-0005-0000-0000-0000426B0000}"/>
    <cellStyle name="Normal 41 4 2 2 5" xfId="25084" xr:uid="{00000000-0005-0000-0000-0000436B0000}"/>
    <cellStyle name="Normal 41 4 2 2 5 2" xfId="46701" xr:uid="{00000000-0005-0000-0000-0000446B0000}"/>
    <cellStyle name="Normal 41 4 2 2 6" xfId="19117" xr:uid="{00000000-0005-0000-0000-0000456B0000}"/>
    <cellStyle name="Normal 41 4 2 2 6 2" xfId="40759" xr:uid="{00000000-0005-0000-0000-0000466B0000}"/>
    <cellStyle name="Normal 41 4 2 2 7" xfId="34745"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2" xr:uid="{00000000-0005-0000-0000-00004B6B0000}"/>
    <cellStyle name="Normal 41 4 2 3 2 2 2 2" xfId="50968" xr:uid="{00000000-0005-0000-0000-00004C6B0000}"/>
    <cellStyle name="Normal 41 4 2 3 2 2 3" xfId="23395" xr:uid="{00000000-0005-0000-0000-00004D6B0000}"/>
    <cellStyle name="Normal 41 4 2 3 2 2 3 2" xfId="45032" xr:uid="{00000000-0005-0000-0000-00004E6B0000}"/>
    <cellStyle name="Normal 41 4 2 3 2 2 4" xfId="39048" xr:uid="{00000000-0005-0000-0000-00004F6B0000}"/>
    <cellStyle name="Normal 41 4 2 3 2 3" xfId="26380" xr:uid="{00000000-0005-0000-0000-0000506B0000}"/>
    <cellStyle name="Normal 41 4 2 3 2 3 2" xfId="47994" xr:uid="{00000000-0005-0000-0000-0000516B0000}"/>
    <cellStyle name="Normal 41 4 2 3 2 4" xfId="20413" xr:uid="{00000000-0005-0000-0000-0000526B0000}"/>
    <cellStyle name="Normal 41 4 2 3 2 4 2" xfId="42055" xr:uid="{00000000-0005-0000-0000-0000536B0000}"/>
    <cellStyle name="Normal 41 4 2 3 2 5" xfId="36045" xr:uid="{00000000-0005-0000-0000-0000546B0000}"/>
    <cellStyle name="Normal 41 4 2 3 3" xfId="15283" xr:uid="{00000000-0005-0000-0000-0000556B0000}"/>
    <cellStyle name="Normal 41 4 2 3 3 2" xfId="18368" xr:uid="{00000000-0005-0000-0000-0000566B0000}"/>
    <cellStyle name="Normal 41 4 2 3 3 2 2" xfId="30334" xr:uid="{00000000-0005-0000-0000-0000576B0000}"/>
    <cellStyle name="Normal 41 4 2 3 3 2 2 2" xfId="51940" xr:uid="{00000000-0005-0000-0000-0000586B0000}"/>
    <cellStyle name="Normal 41 4 2 3 3 2 3" xfId="24367" xr:uid="{00000000-0005-0000-0000-0000596B0000}"/>
    <cellStyle name="Normal 41 4 2 3 3 2 3 2" xfId="46004" xr:uid="{00000000-0005-0000-0000-00005A6B0000}"/>
    <cellStyle name="Normal 41 4 2 3 3 2 4" xfId="40022" xr:uid="{00000000-0005-0000-0000-00005B6B0000}"/>
    <cellStyle name="Normal 41 4 2 3 3 3" xfId="27352" xr:uid="{00000000-0005-0000-0000-00005C6B0000}"/>
    <cellStyle name="Normal 41 4 2 3 3 3 2" xfId="48966" xr:uid="{00000000-0005-0000-0000-00005D6B0000}"/>
    <cellStyle name="Normal 41 4 2 3 3 4" xfId="21385" xr:uid="{00000000-0005-0000-0000-00005E6B0000}"/>
    <cellStyle name="Normal 41 4 2 3 3 4 2" xfId="43027" xr:uid="{00000000-0005-0000-0000-00005F6B0000}"/>
    <cellStyle name="Normal 41 4 2 3 3 5" xfId="37019" xr:uid="{00000000-0005-0000-0000-0000606B0000}"/>
    <cellStyle name="Normal 41 4 2 3 4" xfId="16417" xr:uid="{00000000-0005-0000-0000-0000616B0000}"/>
    <cellStyle name="Normal 41 4 2 3 4 2" xfId="28386" xr:uid="{00000000-0005-0000-0000-0000626B0000}"/>
    <cellStyle name="Normal 41 4 2 3 4 2 2" xfId="49992" xr:uid="{00000000-0005-0000-0000-0000636B0000}"/>
    <cellStyle name="Normal 41 4 2 3 4 3" xfId="22419" xr:uid="{00000000-0005-0000-0000-0000646B0000}"/>
    <cellStyle name="Normal 41 4 2 3 4 3 2" xfId="44056" xr:uid="{00000000-0005-0000-0000-0000656B0000}"/>
    <cellStyle name="Normal 41 4 2 3 4 4" xfId="38071" xr:uid="{00000000-0005-0000-0000-0000666B0000}"/>
    <cellStyle name="Normal 41 4 2 3 5" xfId="25404" xr:uid="{00000000-0005-0000-0000-0000676B0000}"/>
    <cellStyle name="Normal 41 4 2 3 5 2" xfId="47021" xr:uid="{00000000-0005-0000-0000-0000686B0000}"/>
    <cellStyle name="Normal 41 4 2 3 6" xfId="19437" xr:uid="{00000000-0005-0000-0000-0000696B0000}"/>
    <cellStyle name="Normal 41 4 2 3 6 2" xfId="41079" xr:uid="{00000000-0005-0000-0000-00006A6B0000}"/>
    <cellStyle name="Normal 41 4 2 3 7" xfId="35065" xr:uid="{00000000-0005-0000-0000-00006B6B0000}"/>
    <cellStyle name="Normal 41 4 2 4" xfId="13668" xr:uid="{00000000-0005-0000-0000-00006C6B0000}"/>
    <cellStyle name="Normal 41 4 2 4 2" xfId="16754" xr:uid="{00000000-0005-0000-0000-00006D6B0000}"/>
    <cellStyle name="Normal 41 4 2 4 2 2" xfId="28722" xr:uid="{00000000-0005-0000-0000-00006E6B0000}"/>
    <cellStyle name="Normal 41 4 2 4 2 2 2" xfId="50328" xr:uid="{00000000-0005-0000-0000-00006F6B0000}"/>
    <cellStyle name="Normal 41 4 2 4 2 3" xfId="22755" xr:uid="{00000000-0005-0000-0000-0000706B0000}"/>
    <cellStyle name="Normal 41 4 2 4 2 3 2" xfId="44392" xr:uid="{00000000-0005-0000-0000-0000716B0000}"/>
    <cellStyle name="Normal 41 4 2 4 2 4" xfId="38408" xr:uid="{00000000-0005-0000-0000-0000726B0000}"/>
    <cellStyle name="Normal 41 4 2 4 3" xfId="25740" xr:uid="{00000000-0005-0000-0000-0000736B0000}"/>
    <cellStyle name="Normal 41 4 2 4 3 2" xfId="47354" xr:uid="{00000000-0005-0000-0000-0000746B0000}"/>
    <cellStyle name="Normal 41 4 2 4 4" xfId="19773" xr:uid="{00000000-0005-0000-0000-0000756B0000}"/>
    <cellStyle name="Normal 41 4 2 4 4 2" xfId="41415" xr:uid="{00000000-0005-0000-0000-0000766B0000}"/>
    <cellStyle name="Normal 41 4 2 4 5" xfId="35404" xr:uid="{00000000-0005-0000-0000-0000776B0000}"/>
    <cellStyle name="Normal 41 4 2 5" xfId="14642" xr:uid="{00000000-0005-0000-0000-0000786B0000}"/>
    <cellStyle name="Normal 41 4 2 5 2" xfId="17727" xr:uid="{00000000-0005-0000-0000-0000796B0000}"/>
    <cellStyle name="Normal 41 4 2 5 2 2" xfId="29694" xr:uid="{00000000-0005-0000-0000-00007A6B0000}"/>
    <cellStyle name="Normal 41 4 2 5 2 2 2" xfId="51300" xr:uid="{00000000-0005-0000-0000-00007B6B0000}"/>
    <cellStyle name="Normal 41 4 2 5 2 3" xfId="23727" xr:uid="{00000000-0005-0000-0000-00007C6B0000}"/>
    <cellStyle name="Normal 41 4 2 5 2 3 2" xfId="45364" xr:uid="{00000000-0005-0000-0000-00007D6B0000}"/>
    <cellStyle name="Normal 41 4 2 5 2 4" xfId="39381" xr:uid="{00000000-0005-0000-0000-00007E6B0000}"/>
    <cellStyle name="Normal 41 4 2 5 3" xfId="26712" xr:uid="{00000000-0005-0000-0000-00007F6B0000}"/>
    <cellStyle name="Normal 41 4 2 5 3 2" xfId="48326" xr:uid="{00000000-0005-0000-0000-0000806B0000}"/>
    <cellStyle name="Normal 41 4 2 5 4" xfId="20745" xr:uid="{00000000-0005-0000-0000-0000816B0000}"/>
    <cellStyle name="Normal 41 4 2 5 4 2" xfId="42387" xr:uid="{00000000-0005-0000-0000-0000826B0000}"/>
    <cellStyle name="Normal 41 4 2 5 5" xfId="36378" xr:uid="{00000000-0005-0000-0000-0000836B0000}"/>
    <cellStyle name="Normal 41 4 2 6" xfId="15755" xr:uid="{00000000-0005-0000-0000-0000846B0000}"/>
    <cellStyle name="Normal 41 4 2 6 2" xfId="27726" xr:uid="{00000000-0005-0000-0000-0000856B0000}"/>
    <cellStyle name="Normal 41 4 2 6 2 2" xfId="49332" xr:uid="{00000000-0005-0000-0000-0000866B0000}"/>
    <cellStyle name="Normal 41 4 2 6 3" xfId="21759" xr:uid="{00000000-0005-0000-0000-0000876B0000}"/>
    <cellStyle name="Normal 41 4 2 6 3 2" xfId="43396" xr:uid="{00000000-0005-0000-0000-0000886B0000}"/>
    <cellStyle name="Normal 41 4 2 6 4" xfId="37409" xr:uid="{00000000-0005-0000-0000-0000896B0000}"/>
    <cellStyle name="Normal 41 4 2 7" xfId="24741" xr:uid="{00000000-0005-0000-0000-00008A6B0000}"/>
    <cellStyle name="Normal 41 4 2 7 2" xfId="46361" xr:uid="{00000000-0005-0000-0000-00008B6B0000}"/>
    <cellStyle name="Normal 41 4 2 8" xfId="18774" xr:uid="{00000000-0005-0000-0000-00008C6B0000}"/>
    <cellStyle name="Normal 41 4 2 8 2" xfId="40416" xr:uid="{00000000-0005-0000-0000-00008D6B0000}"/>
    <cellStyle name="Normal 41 4 2 9" xfId="31587"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8" xr:uid="{00000000-0005-0000-0000-0000936B0000}"/>
    <cellStyle name="Normal 41 4 3 2 2 2 2 2" xfId="50604" xr:uid="{00000000-0005-0000-0000-0000946B0000}"/>
    <cellStyle name="Normal 41 4 3 2 2 2 3" xfId="23031" xr:uid="{00000000-0005-0000-0000-0000956B0000}"/>
    <cellStyle name="Normal 41 4 3 2 2 2 3 2" xfId="44668" xr:uid="{00000000-0005-0000-0000-0000966B0000}"/>
    <cellStyle name="Normal 41 4 3 2 2 2 4" xfId="38684" xr:uid="{00000000-0005-0000-0000-0000976B0000}"/>
    <cellStyle name="Normal 41 4 3 2 2 3" xfId="26016" xr:uid="{00000000-0005-0000-0000-0000986B0000}"/>
    <cellStyle name="Normal 41 4 3 2 2 3 2" xfId="47630" xr:uid="{00000000-0005-0000-0000-0000996B0000}"/>
    <cellStyle name="Normal 41 4 3 2 2 4" xfId="20049" xr:uid="{00000000-0005-0000-0000-00009A6B0000}"/>
    <cellStyle name="Normal 41 4 3 2 2 4 2" xfId="41691" xr:uid="{00000000-0005-0000-0000-00009B6B0000}"/>
    <cellStyle name="Normal 41 4 3 2 2 5" xfId="35681" xr:uid="{00000000-0005-0000-0000-00009C6B0000}"/>
    <cellStyle name="Normal 41 4 3 2 3" xfId="14919" xr:uid="{00000000-0005-0000-0000-00009D6B0000}"/>
    <cellStyle name="Normal 41 4 3 2 3 2" xfId="18004" xr:uid="{00000000-0005-0000-0000-00009E6B0000}"/>
    <cellStyle name="Normal 41 4 3 2 3 2 2" xfId="29970" xr:uid="{00000000-0005-0000-0000-00009F6B0000}"/>
    <cellStyle name="Normal 41 4 3 2 3 2 2 2" xfId="51576" xr:uid="{00000000-0005-0000-0000-0000A06B0000}"/>
    <cellStyle name="Normal 41 4 3 2 3 2 3" xfId="24003" xr:uid="{00000000-0005-0000-0000-0000A16B0000}"/>
    <cellStyle name="Normal 41 4 3 2 3 2 3 2" xfId="45640" xr:uid="{00000000-0005-0000-0000-0000A26B0000}"/>
    <cellStyle name="Normal 41 4 3 2 3 2 4" xfId="39658" xr:uid="{00000000-0005-0000-0000-0000A36B0000}"/>
    <cellStyle name="Normal 41 4 3 2 3 3" xfId="26988" xr:uid="{00000000-0005-0000-0000-0000A46B0000}"/>
    <cellStyle name="Normal 41 4 3 2 3 3 2" xfId="48602" xr:uid="{00000000-0005-0000-0000-0000A56B0000}"/>
    <cellStyle name="Normal 41 4 3 2 3 4" xfId="21021" xr:uid="{00000000-0005-0000-0000-0000A66B0000}"/>
    <cellStyle name="Normal 41 4 3 2 3 4 2" xfId="42663" xr:uid="{00000000-0005-0000-0000-0000A76B0000}"/>
    <cellStyle name="Normal 41 4 3 2 3 5" xfId="36655" xr:uid="{00000000-0005-0000-0000-0000A86B0000}"/>
    <cellStyle name="Normal 41 4 3 2 4" xfId="16053" xr:uid="{00000000-0005-0000-0000-0000A96B0000}"/>
    <cellStyle name="Normal 41 4 3 2 4 2" xfId="28022" xr:uid="{00000000-0005-0000-0000-0000AA6B0000}"/>
    <cellStyle name="Normal 41 4 3 2 4 2 2" xfId="49628" xr:uid="{00000000-0005-0000-0000-0000AB6B0000}"/>
    <cellStyle name="Normal 41 4 3 2 4 3" xfId="22055" xr:uid="{00000000-0005-0000-0000-0000AC6B0000}"/>
    <cellStyle name="Normal 41 4 3 2 4 3 2" xfId="43692" xr:uid="{00000000-0005-0000-0000-0000AD6B0000}"/>
    <cellStyle name="Normal 41 4 3 2 4 4" xfId="37707" xr:uid="{00000000-0005-0000-0000-0000AE6B0000}"/>
    <cellStyle name="Normal 41 4 3 2 5" xfId="25040" xr:uid="{00000000-0005-0000-0000-0000AF6B0000}"/>
    <cellStyle name="Normal 41 4 3 2 5 2" xfId="46657" xr:uid="{00000000-0005-0000-0000-0000B06B0000}"/>
    <cellStyle name="Normal 41 4 3 2 6" xfId="19073" xr:uid="{00000000-0005-0000-0000-0000B16B0000}"/>
    <cellStyle name="Normal 41 4 3 2 6 2" xfId="40715" xr:uid="{00000000-0005-0000-0000-0000B26B0000}"/>
    <cellStyle name="Normal 41 4 3 2 7" xfId="34701"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8" xr:uid="{00000000-0005-0000-0000-0000B76B0000}"/>
    <cellStyle name="Normal 41 4 3 3 2 2 2 2" xfId="50924" xr:uid="{00000000-0005-0000-0000-0000B86B0000}"/>
    <cellStyle name="Normal 41 4 3 3 2 2 3" xfId="23351" xr:uid="{00000000-0005-0000-0000-0000B96B0000}"/>
    <cellStyle name="Normal 41 4 3 3 2 2 3 2" xfId="44988" xr:uid="{00000000-0005-0000-0000-0000BA6B0000}"/>
    <cellStyle name="Normal 41 4 3 3 2 2 4" xfId="39004" xr:uid="{00000000-0005-0000-0000-0000BB6B0000}"/>
    <cellStyle name="Normal 41 4 3 3 2 3" xfId="26336" xr:uid="{00000000-0005-0000-0000-0000BC6B0000}"/>
    <cellStyle name="Normal 41 4 3 3 2 3 2" xfId="47950" xr:uid="{00000000-0005-0000-0000-0000BD6B0000}"/>
    <cellStyle name="Normal 41 4 3 3 2 4" xfId="20369" xr:uid="{00000000-0005-0000-0000-0000BE6B0000}"/>
    <cellStyle name="Normal 41 4 3 3 2 4 2" xfId="42011" xr:uid="{00000000-0005-0000-0000-0000BF6B0000}"/>
    <cellStyle name="Normal 41 4 3 3 2 5" xfId="36001" xr:uid="{00000000-0005-0000-0000-0000C06B0000}"/>
    <cellStyle name="Normal 41 4 3 3 3" xfId="15239" xr:uid="{00000000-0005-0000-0000-0000C16B0000}"/>
    <cellStyle name="Normal 41 4 3 3 3 2" xfId="18324" xr:uid="{00000000-0005-0000-0000-0000C26B0000}"/>
    <cellStyle name="Normal 41 4 3 3 3 2 2" xfId="30290" xr:uid="{00000000-0005-0000-0000-0000C36B0000}"/>
    <cellStyle name="Normal 41 4 3 3 3 2 2 2" xfId="51896" xr:uid="{00000000-0005-0000-0000-0000C46B0000}"/>
    <cellStyle name="Normal 41 4 3 3 3 2 3" xfId="24323" xr:uid="{00000000-0005-0000-0000-0000C56B0000}"/>
    <cellStyle name="Normal 41 4 3 3 3 2 3 2" xfId="45960" xr:uid="{00000000-0005-0000-0000-0000C66B0000}"/>
    <cellStyle name="Normal 41 4 3 3 3 2 4" xfId="39978" xr:uid="{00000000-0005-0000-0000-0000C76B0000}"/>
    <cellStyle name="Normal 41 4 3 3 3 3" xfId="27308" xr:uid="{00000000-0005-0000-0000-0000C86B0000}"/>
    <cellStyle name="Normal 41 4 3 3 3 3 2" xfId="48922" xr:uid="{00000000-0005-0000-0000-0000C96B0000}"/>
    <cellStyle name="Normal 41 4 3 3 3 4" xfId="21341" xr:uid="{00000000-0005-0000-0000-0000CA6B0000}"/>
    <cellStyle name="Normal 41 4 3 3 3 4 2" xfId="42983" xr:uid="{00000000-0005-0000-0000-0000CB6B0000}"/>
    <cellStyle name="Normal 41 4 3 3 3 5" xfId="36975" xr:uid="{00000000-0005-0000-0000-0000CC6B0000}"/>
    <cellStyle name="Normal 41 4 3 3 4" xfId="16373" xr:uid="{00000000-0005-0000-0000-0000CD6B0000}"/>
    <cellStyle name="Normal 41 4 3 3 4 2" xfId="28342" xr:uid="{00000000-0005-0000-0000-0000CE6B0000}"/>
    <cellStyle name="Normal 41 4 3 3 4 2 2" xfId="49948" xr:uid="{00000000-0005-0000-0000-0000CF6B0000}"/>
    <cellStyle name="Normal 41 4 3 3 4 3" xfId="22375" xr:uid="{00000000-0005-0000-0000-0000D06B0000}"/>
    <cellStyle name="Normal 41 4 3 3 4 3 2" xfId="44012" xr:uid="{00000000-0005-0000-0000-0000D16B0000}"/>
    <cellStyle name="Normal 41 4 3 3 4 4" xfId="38027" xr:uid="{00000000-0005-0000-0000-0000D26B0000}"/>
    <cellStyle name="Normal 41 4 3 3 5" xfId="25360" xr:uid="{00000000-0005-0000-0000-0000D36B0000}"/>
    <cellStyle name="Normal 41 4 3 3 5 2" xfId="46977" xr:uid="{00000000-0005-0000-0000-0000D46B0000}"/>
    <cellStyle name="Normal 41 4 3 3 6" xfId="19393" xr:uid="{00000000-0005-0000-0000-0000D56B0000}"/>
    <cellStyle name="Normal 41 4 3 3 6 2" xfId="41035" xr:uid="{00000000-0005-0000-0000-0000D66B0000}"/>
    <cellStyle name="Normal 41 4 3 3 7" xfId="35021" xr:uid="{00000000-0005-0000-0000-0000D76B0000}"/>
    <cellStyle name="Normal 41 4 3 4" xfId="13624" xr:uid="{00000000-0005-0000-0000-0000D86B0000}"/>
    <cellStyle name="Normal 41 4 3 4 2" xfId="16710" xr:uid="{00000000-0005-0000-0000-0000D96B0000}"/>
    <cellStyle name="Normal 41 4 3 4 2 2" xfId="28678" xr:uid="{00000000-0005-0000-0000-0000DA6B0000}"/>
    <cellStyle name="Normal 41 4 3 4 2 2 2" xfId="50284" xr:uid="{00000000-0005-0000-0000-0000DB6B0000}"/>
    <cellStyle name="Normal 41 4 3 4 2 3" xfId="22711" xr:uid="{00000000-0005-0000-0000-0000DC6B0000}"/>
    <cellStyle name="Normal 41 4 3 4 2 3 2" xfId="44348" xr:uid="{00000000-0005-0000-0000-0000DD6B0000}"/>
    <cellStyle name="Normal 41 4 3 4 2 4" xfId="38364" xr:uid="{00000000-0005-0000-0000-0000DE6B0000}"/>
    <cellStyle name="Normal 41 4 3 4 3" xfId="25696" xr:uid="{00000000-0005-0000-0000-0000DF6B0000}"/>
    <cellStyle name="Normal 41 4 3 4 3 2" xfId="47310" xr:uid="{00000000-0005-0000-0000-0000E06B0000}"/>
    <cellStyle name="Normal 41 4 3 4 4" xfId="19729" xr:uid="{00000000-0005-0000-0000-0000E16B0000}"/>
    <cellStyle name="Normal 41 4 3 4 4 2" xfId="41371" xr:uid="{00000000-0005-0000-0000-0000E26B0000}"/>
    <cellStyle name="Normal 41 4 3 4 5" xfId="35360" xr:uid="{00000000-0005-0000-0000-0000E36B0000}"/>
    <cellStyle name="Normal 41 4 3 5" xfId="14598" xr:uid="{00000000-0005-0000-0000-0000E46B0000}"/>
    <cellStyle name="Normal 41 4 3 5 2" xfId="17683" xr:uid="{00000000-0005-0000-0000-0000E56B0000}"/>
    <cellStyle name="Normal 41 4 3 5 2 2" xfId="29650" xr:uid="{00000000-0005-0000-0000-0000E66B0000}"/>
    <cellStyle name="Normal 41 4 3 5 2 2 2" xfId="51256" xr:uid="{00000000-0005-0000-0000-0000E76B0000}"/>
    <cellStyle name="Normal 41 4 3 5 2 3" xfId="23683" xr:uid="{00000000-0005-0000-0000-0000E86B0000}"/>
    <cellStyle name="Normal 41 4 3 5 2 3 2" xfId="45320" xr:uid="{00000000-0005-0000-0000-0000E96B0000}"/>
    <cellStyle name="Normal 41 4 3 5 2 4" xfId="39337" xr:uid="{00000000-0005-0000-0000-0000EA6B0000}"/>
    <cellStyle name="Normal 41 4 3 5 3" xfId="26668" xr:uid="{00000000-0005-0000-0000-0000EB6B0000}"/>
    <cellStyle name="Normal 41 4 3 5 3 2" xfId="48282" xr:uid="{00000000-0005-0000-0000-0000EC6B0000}"/>
    <cellStyle name="Normal 41 4 3 5 4" xfId="20701" xr:uid="{00000000-0005-0000-0000-0000ED6B0000}"/>
    <cellStyle name="Normal 41 4 3 5 4 2" xfId="42343" xr:uid="{00000000-0005-0000-0000-0000EE6B0000}"/>
    <cellStyle name="Normal 41 4 3 5 5" xfId="36334" xr:uid="{00000000-0005-0000-0000-0000EF6B0000}"/>
    <cellStyle name="Normal 41 4 3 6" xfId="15711" xr:uid="{00000000-0005-0000-0000-0000F06B0000}"/>
    <cellStyle name="Normal 41 4 3 6 2" xfId="27682" xr:uid="{00000000-0005-0000-0000-0000F16B0000}"/>
    <cellStyle name="Normal 41 4 3 6 2 2" xfId="49288" xr:uid="{00000000-0005-0000-0000-0000F26B0000}"/>
    <cellStyle name="Normal 41 4 3 6 3" xfId="21715" xr:uid="{00000000-0005-0000-0000-0000F36B0000}"/>
    <cellStyle name="Normal 41 4 3 6 3 2" xfId="43352" xr:uid="{00000000-0005-0000-0000-0000F46B0000}"/>
    <cellStyle name="Normal 41 4 3 6 4" xfId="37365" xr:uid="{00000000-0005-0000-0000-0000F56B0000}"/>
    <cellStyle name="Normal 41 4 3 7" xfId="24697" xr:uid="{00000000-0005-0000-0000-0000F66B0000}"/>
    <cellStyle name="Normal 41 4 3 7 2" xfId="46317" xr:uid="{00000000-0005-0000-0000-0000F76B0000}"/>
    <cellStyle name="Normal 41 4 3 8" xfId="18730" xr:uid="{00000000-0005-0000-0000-0000F86B0000}"/>
    <cellStyle name="Normal 41 4 3 8 2" xfId="40372" xr:uid="{00000000-0005-0000-0000-0000F96B0000}"/>
    <cellStyle name="Normal 41 4 3 9" xfId="31430"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4" xr:uid="{00000000-0005-0000-0000-0000FF6B0000}"/>
    <cellStyle name="Normal 41 4 4 2 2 2 2 2" xfId="50690" xr:uid="{00000000-0005-0000-0000-0000006C0000}"/>
    <cellStyle name="Normal 41 4 4 2 2 2 3" xfId="23117" xr:uid="{00000000-0005-0000-0000-0000016C0000}"/>
    <cellStyle name="Normal 41 4 4 2 2 2 3 2" xfId="44754" xr:uid="{00000000-0005-0000-0000-0000026C0000}"/>
    <cellStyle name="Normal 41 4 4 2 2 2 4" xfId="38770" xr:uid="{00000000-0005-0000-0000-0000036C0000}"/>
    <cellStyle name="Normal 41 4 4 2 2 3" xfId="26102" xr:uid="{00000000-0005-0000-0000-0000046C0000}"/>
    <cellStyle name="Normal 41 4 4 2 2 3 2" xfId="47716" xr:uid="{00000000-0005-0000-0000-0000056C0000}"/>
    <cellStyle name="Normal 41 4 4 2 2 4" xfId="20135" xr:uid="{00000000-0005-0000-0000-0000066C0000}"/>
    <cellStyle name="Normal 41 4 4 2 2 4 2" xfId="41777" xr:uid="{00000000-0005-0000-0000-0000076C0000}"/>
    <cellStyle name="Normal 41 4 4 2 2 5" xfId="35767" xr:uid="{00000000-0005-0000-0000-0000086C0000}"/>
    <cellStyle name="Normal 41 4 4 2 3" xfId="15005" xr:uid="{00000000-0005-0000-0000-0000096C0000}"/>
    <cellStyle name="Normal 41 4 4 2 3 2" xfId="18090" xr:uid="{00000000-0005-0000-0000-00000A6C0000}"/>
    <cellStyle name="Normal 41 4 4 2 3 2 2" xfId="30056" xr:uid="{00000000-0005-0000-0000-00000B6C0000}"/>
    <cellStyle name="Normal 41 4 4 2 3 2 2 2" xfId="51662" xr:uid="{00000000-0005-0000-0000-00000C6C0000}"/>
    <cellStyle name="Normal 41 4 4 2 3 2 3" xfId="24089" xr:uid="{00000000-0005-0000-0000-00000D6C0000}"/>
    <cellStyle name="Normal 41 4 4 2 3 2 3 2" xfId="45726" xr:uid="{00000000-0005-0000-0000-00000E6C0000}"/>
    <cellStyle name="Normal 41 4 4 2 3 2 4" xfId="39744" xr:uid="{00000000-0005-0000-0000-00000F6C0000}"/>
    <cellStyle name="Normal 41 4 4 2 3 3" xfId="27074" xr:uid="{00000000-0005-0000-0000-0000106C0000}"/>
    <cellStyle name="Normal 41 4 4 2 3 3 2" xfId="48688" xr:uid="{00000000-0005-0000-0000-0000116C0000}"/>
    <cellStyle name="Normal 41 4 4 2 3 4" xfId="21107" xr:uid="{00000000-0005-0000-0000-0000126C0000}"/>
    <cellStyle name="Normal 41 4 4 2 3 4 2" xfId="42749" xr:uid="{00000000-0005-0000-0000-0000136C0000}"/>
    <cellStyle name="Normal 41 4 4 2 3 5" xfId="36741" xr:uid="{00000000-0005-0000-0000-0000146C0000}"/>
    <cellStyle name="Normal 41 4 4 2 4" xfId="16139" xr:uid="{00000000-0005-0000-0000-0000156C0000}"/>
    <cellStyle name="Normal 41 4 4 2 4 2" xfId="28108" xr:uid="{00000000-0005-0000-0000-0000166C0000}"/>
    <cellStyle name="Normal 41 4 4 2 4 2 2" xfId="49714" xr:uid="{00000000-0005-0000-0000-0000176C0000}"/>
    <cellStyle name="Normal 41 4 4 2 4 3" xfId="22141" xr:uid="{00000000-0005-0000-0000-0000186C0000}"/>
    <cellStyle name="Normal 41 4 4 2 4 3 2" xfId="43778" xr:uid="{00000000-0005-0000-0000-0000196C0000}"/>
    <cellStyle name="Normal 41 4 4 2 4 4" xfId="37793" xr:uid="{00000000-0005-0000-0000-00001A6C0000}"/>
    <cellStyle name="Normal 41 4 4 2 5" xfId="25126" xr:uid="{00000000-0005-0000-0000-00001B6C0000}"/>
    <cellStyle name="Normal 41 4 4 2 5 2" xfId="46743" xr:uid="{00000000-0005-0000-0000-00001C6C0000}"/>
    <cellStyle name="Normal 41 4 4 2 6" xfId="19159" xr:uid="{00000000-0005-0000-0000-00001D6C0000}"/>
    <cellStyle name="Normal 41 4 4 2 6 2" xfId="40801" xr:uid="{00000000-0005-0000-0000-00001E6C0000}"/>
    <cellStyle name="Normal 41 4 4 2 7" xfId="34787"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4" xr:uid="{00000000-0005-0000-0000-0000236C0000}"/>
    <cellStyle name="Normal 41 4 4 3 2 2 2 2" xfId="51010" xr:uid="{00000000-0005-0000-0000-0000246C0000}"/>
    <cellStyle name="Normal 41 4 4 3 2 2 3" xfId="23437" xr:uid="{00000000-0005-0000-0000-0000256C0000}"/>
    <cellStyle name="Normal 41 4 4 3 2 2 3 2" xfId="45074" xr:uid="{00000000-0005-0000-0000-0000266C0000}"/>
    <cellStyle name="Normal 41 4 4 3 2 2 4" xfId="39090" xr:uid="{00000000-0005-0000-0000-0000276C0000}"/>
    <cellStyle name="Normal 41 4 4 3 2 3" xfId="26422" xr:uid="{00000000-0005-0000-0000-0000286C0000}"/>
    <cellStyle name="Normal 41 4 4 3 2 3 2" xfId="48036" xr:uid="{00000000-0005-0000-0000-0000296C0000}"/>
    <cellStyle name="Normal 41 4 4 3 2 4" xfId="20455" xr:uid="{00000000-0005-0000-0000-00002A6C0000}"/>
    <cellStyle name="Normal 41 4 4 3 2 4 2" xfId="42097" xr:uid="{00000000-0005-0000-0000-00002B6C0000}"/>
    <cellStyle name="Normal 41 4 4 3 2 5" xfId="36087" xr:uid="{00000000-0005-0000-0000-00002C6C0000}"/>
    <cellStyle name="Normal 41 4 4 3 3" xfId="15325" xr:uid="{00000000-0005-0000-0000-00002D6C0000}"/>
    <cellStyle name="Normal 41 4 4 3 3 2" xfId="18410" xr:uid="{00000000-0005-0000-0000-00002E6C0000}"/>
    <cellStyle name="Normal 41 4 4 3 3 2 2" xfId="30376" xr:uid="{00000000-0005-0000-0000-00002F6C0000}"/>
    <cellStyle name="Normal 41 4 4 3 3 2 2 2" xfId="51982" xr:uid="{00000000-0005-0000-0000-0000306C0000}"/>
    <cellStyle name="Normal 41 4 4 3 3 2 3" xfId="24409" xr:uid="{00000000-0005-0000-0000-0000316C0000}"/>
    <cellStyle name="Normal 41 4 4 3 3 2 3 2" xfId="46046" xr:uid="{00000000-0005-0000-0000-0000326C0000}"/>
    <cellStyle name="Normal 41 4 4 3 3 2 4" xfId="40064" xr:uid="{00000000-0005-0000-0000-0000336C0000}"/>
    <cellStyle name="Normal 41 4 4 3 3 3" xfId="27394" xr:uid="{00000000-0005-0000-0000-0000346C0000}"/>
    <cellStyle name="Normal 41 4 4 3 3 3 2" xfId="49008" xr:uid="{00000000-0005-0000-0000-0000356C0000}"/>
    <cellStyle name="Normal 41 4 4 3 3 4" xfId="21427" xr:uid="{00000000-0005-0000-0000-0000366C0000}"/>
    <cellStyle name="Normal 41 4 4 3 3 4 2" xfId="43069" xr:uid="{00000000-0005-0000-0000-0000376C0000}"/>
    <cellStyle name="Normal 41 4 4 3 3 5" xfId="37061" xr:uid="{00000000-0005-0000-0000-0000386C0000}"/>
    <cellStyle name="Normal 41 4 4 3 4" xfId="16459" xr:uid="{00000000-0005-0000-0000-0000396C0000}"/>
    <cellStyle name="Normal 41 4 4 3 4 2" xfId="28428" xr:uid="{00000000-0005-0000-0000-00003A6C0000}"/>
    <cellStyle name="Normal 41 4 4 3 4 2 2" xfId="50034" xr:uid="{00000000-0005-0000-0000-00003B6C0000}"/>
    <cellStyle name="Normal 41 4 4 3 4 3" xfId="22461" xr:uid="{00000000-0005-0000-0000-00003C6C0000}"/>
    <cellStyle name="Normal 41 4 4 3 4 3 2" xfId="44098" xr:uid="{00000000-0005-0000-0000-00003D6C0000}"/>
    <cellStyle name="Normal 41 4 4 3 4 4" xfId="38113" xr:uid="{00000000-0005-0000-0000-00003E6C0000}"/>
    <cellStyle name="Normal 41 4 4 3 5" xfId="25446" xr:uid="{00000000-0005-0000-0000-00003F6C0000}"/>
    <cellStyle name="Normal 41 4 4 3 5 2" xfId="47063" xr:uid="{00000000-0005-0000-0000-0000406C0000}"/>
    <cellStyle name="Normal 41 4 4 3 6" xfId="19479" xr:uid="{00000000-0005-0000-0000-0000416C0000}"/>
    <cellStyle name="Normal 41 4 4 3 6 2" xfId="41121" xr:uid="{00000000-0005-0000-0000-0000426C0000}"/>
    <cellStyle name="Normal 41 4 4 3 7" xfId="35107" xr:uid="{00000000-0005-0000-0000-0000436C0000}"/>
    <cellStyle name="Normal 41 4 4 4" xfId="13710" xr:uid="{00000000-0005-0000-0000-0000446C0000}"/>
    <cellStyle name="Normal 41 4 4 4 2" xfId="16796" xr:uid="{00000000-0005-0000-0000-0000456C0000}"/>
    <cellStyle name="Normal 41 4 4 4 2 2" xfId="28764" xr:uid="{00000000-0005-0000-0000-0000466C0000}"/>
    <cellStyle name="Normal 41 4 4 4 2 2 2" xfId="50370" xr:uid="{00000000-0005-0000-0000-0000476C0000}"/>
    <cellStyle name="Normal 41 4 4 4 2 3" xfId="22797" xr:uid="{00000000-0005-0000-0000-0000486C0000}"/>
    <cellStyle name="Normal 41 4 4 4 2 3 2" xfId="44434" xr:uid="{00000000-0005-0000-0000-0000496C0000}"/>
    <cellStyle name="Normal 41 4 4 4 2 4" xfId="38450" xr:uid="{00000000-0005-0000-0000-00004A6C0000}"/>
    <cellStyle name="Normal 41 4 4 4 3" xfId="25782" xr:uid="{00000000-0005-0000-0000-00004B6C0000}"/>
    <cellStyle name="Normal 41 4 4 4 3 2" xfId="47396" xr:uid="{00000000-0005-0000-0000-00004C6C0000}"/>
    <cellStyle name="Normal 41 4 4 4 4" xfId="19815" xr:uid="{00000000-0005-0000-0000-00004D6C0000}"/>
    <cellStyle name="Normal 41 4 4 4 4 2" xfId="41457" xr:uid="{00000000-0005-0000-0000-00004E6C0000}"/>
    <cellStyle name="Normal 41 4 4 4 5" xfId="35446" xr:uid="{00000000-0005-0000-0000-00004F6C0000}"/>
    <cellStyle name="Normal 41 4 4 5" xfId="14684" xr:uid="{00000000-0005-0000-0000-0000506C0000}"/>
    <cellStyle name="Normal 41 4 4 5 2" xfId="17769" xr:uid="{00000000-0005-0000-0000-0000516C0000}"/>
    <cellStyle name="Normal 41 4 4 5 2 2" xfId="29736" xr:uid="{00000000-0005-0000-0000-0000526C0000}"/>
    <cellStyle name="Normal 41 4 4 5 2 2 2" xfId="51342" xr:uid="{00000000-0005-0000-0000-0000536C0000}"/>
    <cellStyle name="Normal 41 4 4 5 2 3" xfId="23769" xr:uid="{00000000-0005-0000-0000-0000546C0000}"/>
    <cellStyle name="Normal 41 4 4 5 2 3 2" xfId="45406" xr:uid="{00000000-0005-0000-0000-0000556C0000}"/>
    <cellStyle name="Normal 41 4 4 5 2 4" xfId="39423" xr:uid="{00000000-0005-0000-0000-0000566C0000}"/>
    <cellStyle name="Normal 41 4 4 5 3" xfId="26754" xr:uid="{00000000-0005-0000-0000-0000576C0000}"/>
    <cellStyle name="Normal 41 4 4 5 3 2" xfId="48368" xr:uid="{00000000-0005-0000-0000-0000586C0000}"/>
    <cellStyle name="Normal 41 4 4 5 4" xfId="20787" xr:uid="{00000000-0005-0000-0000-0000596C0000}"/>
    <cellStyle name="Normal 41 4 4 5 4 2" xfId="42429" xr:uid="{00000000-0005-0000-0000-00005A6C0000}"/>
    <cellStyle name="Normal 41 4 4 5 5" xfId="36420" xr:uid="{00000000-0005-0000-0000-00005B6C0000}"/>
    <cellStyle name="Normal 41 4 4 6" xfId="15797" xr:uid="{00000000-0005-0000-0000-00005C6C0000}"/>
    <cellStyle name="Normal 41 4 4 6 2" xfId="27768" xr:uid="{00000000-0005-0000-0000-00005D6C0000}"/>
    <cellStyle name="Normal 41 4 4 6 2 2" xfId="49374" xr:uid="{00000000-0005-0000-0000-00005E6C0000}"/>
    <cellStyle name="Normal 41 4 4 6 3" xfId="21801" xr:uid="{00000000-0005-0000-0000-00005F6C0000}"/>
    <cellStyle name="Normal 41 4 4 6 3 2" xfId="43438" xr:uid="{00000000-0005-0000-0000-0000606C0000}"/>
    <cellStyle name="Normal 41 4 4 6 4" xfId="37451" xr:uid="{00000000-0005-0000-0000-0000616C0000}"/>
    <cellStyle name="Normal 41 4 4 7" xfId="24783" xr:uid="{00000000-0005-0000-0000-0000626C0000}"/>
    <cellStyle name="Normal 41 4 4 7 2" xfId="46403" xr:uid="{00000000-0005-0000-0000-0000636C0000}"/>
    <cellStyle name="Normal 41 4 4 8" xfId="18816" xr:uid="{00000000-0005-0000-0000-0000646C0000}"/>
    <cellStyle name="Normal 41 4 4 8 2" xfId="40458" xr:uid="{00000000-0005-0000-0000-0000656C0000}"/>
    <cellStyle name="Normal 41 4 4 9" xfId="31698"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8" xr:uid="{00000000-0005-0000-0000-00006B6C0000}"/>
    <cellStyle name="Normal 41 4 5 2 2 2 2 2" xfId="50774" xr:uid="{00000000-0005-0000-0000-00006C6C0000}"/>
    <cellStyle name="Normal 41 4 5 2 2 2 3" xfId="23201" xr:uid="{00000000-0005-0000-0000-00006D6C0000}"/>
    <cellStyle name="Normal 41 4 5 2 2 2 3 2" xfId="44838" xr:uid="{00000000-0005-0000-0000-00006E6C0000}"/>
    <cellStyle name="Normal 41 4 5 2 2 2 4" xfId="38854" xr:uid="{00000000-0005-0000-0000-00006F6C0000}"/>
    <cellStyle name="Normal 41 4 5 2 2 3" xfId="26186" xr:uid="{00000000-0005-0000-0000-0000706C0000}"/>
    <cellStyle name="Normal 41 4 5 2 2 3 2" xfId="47800" xr:uid="{00000000-0005-0000-0000-0000716C0000}"/>
    <cellStyle name="Normal 41 4 5 2 2 4" xfId="20219" xr:uid="{00000000-0005-0000-0000-0000726C0000}"/>
    <cellStyle name="Normal 41 4 5 2 2 4 2" xfId="41861" xr:uid="{00000000-0005-0000-0000-0000736C0000}"/>
    <cellStyle name="Normal 41 4 5 2 2 5" xfId="35851" xr:uid="{00000000-0005-0000-0000-0000746C0000}"/>
    <cellStyle name="Normal 41 4 5 2 3" xfId="15089" xr:uid="{00000000-0005-0000-0000-0000756C0000}"/>
    <cellStyle name="Normal 41 4 5 2 3 2" xfId="18174" xr:uid="{00000000-0005-0000-0000-0000766C0000}"/>
    <cellStyle name="Normal 41 4 5 2 3 2 2" xfId="30140" xr:uid="{00000000-0005-0000-0000-0000776C0000}"/>
    <cellStyle name="Normal 41 4 5 2 3 2 2 2" xfId="51746" xr:uid="{00000000-0005-0000-0000-0000786C0000}"/>
    <cellStyle name="Normal 41 4 5 2 3 2 3" xfId="24173" xr:uid="{00000000-0005-0000-0000-0000796C0000}"/>
    <cellStyle name="Normal 41 4 5 2 3 2 3 2" xfId="45810" xr:uid="{00000000-0005-0000-0000-00007A6C0000}"/>
    <cellStyle name="Normal 41 4 5 2 3 2 4" xfId="39828" xr:uid="{00000000-0005-0000-0000-00007B6C0000}"/>
    <cellStyle name="Normal 41 4 5 2 3 3" xfId="27158" xr:uid="{00000000-0005-0000-0000-00007C6C0000}"/>
    <cellStyle name="Normal 41 4 5 2 3 3 2" xfId="48772" xr:uid="{00000000-0005-0000-0000-00007D6C0000}"/>
    <cellStyle name="Normal 41 4 5 2 3 4" xfId="21191" xr:uid="{00000000-0005-0000-0000-00007E6C0000}"/>
    <cellStyle name="Normal 41 4 5 2 3 4 2" xfId="42833" xr:uid="{00000000-0005-0000-0000-00007F6C0000}"/>
    <cellStyle name="Normal 41 4 5 2 3 5" xfId="36825" xr:uid="{00000000-0005-0000-0000-0000806C0000}"/>
    <cellStyle name="Normal 41 4 5 2 4" xfId="16223" xr:uid="{00000000-0005-0000-0000-0000816C0000}"/>
    <cellStyle name="Normal 41 4 5 2 4 2" xfId="28192" xr:uid="{00000000-0005-0000-0000-0000826C0000}"/>
    <cellStyle name="Normal 41 4 5 2 4 2 2" xfId="49798" xr:uid="{00000000-0005-0000-0000-0000836C0000}"/>
    <cellStyle name="Normal 41 4 5 2 4 3" xfId="22225" xr:uid="{00000000-0005-0000-0000-0000846C0000}"/>
    <cellStyle name="Normal 41 4 5 2 4 3 2" xfId="43862" xr:uid="{00000000-0005-0000-0000-0000856C0000}"/>
    <cellStyle name="Normal 41 4 5 2 4 4" xfId="37877" xr:uid="{00000000-0005-0000-0000-0000866C0000}"/>
    <cellStyle name="Normal 41 4 5 2 5" xfId="25210" xr:uid="{00000000-0005-0000-0000-0000876C0000}"/>
    <cellStyle name="Normal 41 4 5 2 5 2" xfId="46827" xr:uid="{00000000-0005-0000-0000-0000886C0000}"/>
    <cellStyle name="Normal 41 4 5 2 6" xfId="19243" xr:uid="{00000000-0005-0000-0000-0000896C0000}"/>
    <cellStyle name="Normal 41 4 5 2 6 2" xfId="40885" xr:uid="{00000000-0005-0000-0000-00008A6C0000}"/>
    <cellStyle name="Normal 41 4 5 2 7" xfId="34871"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8" xr:uid="{00000000-0005-0000-0000-00008F6C0000}"/>
    <cellStyle name="Normal 41 4 5 3 2 2 2 2" xfId="51094" xr:uid="{00000000-0005-0000-0000-0000906C0000}"/>
    <cellStyle name="Normal 41 4 5 3 2 2 3" xfId="23521" xr:uid="{00000000-0005-0000-0000-0000916C0000}"/>
    <cellStyle name="Normal 41 4 5 3 2 2 3 2" xfId="45158" xr:uid="{00000000-0005-0000-0000-0000926C0000}"/>
    <cellStyle name="Normal 41 4 5 3 2 2 4" xfId="39174" xr:uid="{00000000-0005-0000-0000-0000936C0000}"/>
    <cellStyle name="Normal 41 4 5 3 2 3" xfId="26506" xr:uid="{00000000-0005-0000-0000-0000946C0000}"/>
    <cellStyle name="Normal 41 4 5 3 2 3 2" xfId="48120" xr:uid="{00000000-0005-0000-0000-0000956C0000}"/>
    <cellStyle name="Normal 41 4 5 3 2 4" xfId="20539" xr:uid="{00000000-0005-0000-0000-0000966C0000}"/>
    <cellStyle name="Normal 41 4 5 3 2 4 2" xfId="42181" xr:uid="{00000000-0005-0000-0000-0000976C0000}"/>
    <cellStyle name="Normal 41 4 5 3 2 5" xfId="36171" xr:uid="{00000000-0005-0000-0000-0000986C0000}"/>
    <cellStyle name="Normal 41 4 5 3 3" xfId="15409" xr:uid="{00000000-0005-0000-0000-0000996C0000}"/>
    <cellStyle name="Normal 41 4 5 3 3 2" xfId="18494" xr:uid="{00000000-0005-0000-0000-00009A6C0000}"/>
    <cellStyle name="Normal 41 4 5 3 3 2 2" xfId="30460" xr:uid="{00000000-0005-0000-0000-00009B6C0000}"/>
    <cellStyle name="Normal 41 4 5 3 3 2 2 2" xfId="52066" xr:uid="{00000000-0005-0000-0000-00009C6C0000}"/>
    <cellStyle name="Normal 41 4 5 3 3 2 3" xfId="24493" xr:uid="{00000000-0005-0000-0000-00009D6C0000}"/>
    <cellStyle name="Normal 41 4 5 3 3 2 3 2" xfId="46130" xr:uid="{00000000-0005-0000-0000-00009E6C0000}"/>
    <cellStyle name="Normal 41 4 5 3 3 2 4" xfId="40148" xr:uid="{00000000-0005-0000-0000-00009F6C0000}"/>
    <cellStyle name="Normal 41 4 5 3 3 3" xfId="27478" xr:uid="{00000000-0005-0000-0000-0000A06C0000}"/>
    <cellStyle name="Normal 41 4 5 3 3 3 2" xfId="49092" xr:uid="{00000000-0005-0000-0000-0000A16C0000}"/>
    <cellStyle name="Normal 41 4 5 3 3 4" xfId="21511" xr:uid="{00000000-0005-0000-0000-0000A26C0000}"/>
    <cellStyle name="Normal 41 4 5 3 3 4 2" xfId="43153" xr:uid="{00000000-0005-0000-0000-0000A36C0000}"/>
    <cellStyle name="Normal 41 4 5 3 3 5" xfId="37145" xr:uid="{00000000-0005-0000-0000-0000A46C0000}"/>
    <cellStyle name="Normal 41 4 5 3 4" xfId="16543" xr:uid="{00000000-0005-0000-0000-0000A56C0000}"/>
    <cellStyle name="Normal 41 4 5 3 4 2" xfId="28512" xr:uid="{00000000-0005-0000-0000-0000A66C0000}"/>
    <cellStyle name="Normal 41 4 5 3 4 2 2" xfId="50118" xr:uid="{00000000-0005-0000-0000-0000A76C0000}"/>
    <cellStyle name="Normal 41 4 5 3 4 3" xfId="22545" xr:uid="{00000000-0005-0000-0000-0000A86C0000}"/>
    <cellStyle name="Normal 41 4 5 3 4 3 2" xfId="44182" xr:uid="{00000000-0005-0000-0000-0000A96C0000}"/>
    <cellStyle name="Normal 41 4 5 3 4 4" xfId="38197" xr:uid="{00000000-0005-0000-0000-0000AA6C0000}"/>
    <cellStyle name="Normal 41 4 5 3 5" xfId="25530" xr:uid="{00000000-0005-0000-0000-0000AB6C0000}"/>
    <cellStyle name="Normal 41 4 5 3 5 2" xfId="47147" xr:uid="{00000000-0005-0000-0000-0000AC6C0000}"/>
    <cellStyle name="Normal 41 4 5 3 6" xfId="19563" xr:uid="{00000000-0005-0000-0000-0000AD6C0000}"/>
    <cellStyle name="Normal 41 4 5 3 6 2" xfId="41205" xr:uid="{00000000-0005-0000-0000-0000AE6C0000}"/>
    <cellStyle name="Normal 41 4 5 3 7" xfId="35191" xr:uid="{00000000-0005-0000-0000-0000AF6C0000}"/>
    <cellStyle name="Normal 41 4 5 4" xfId="13794" xr:uid="{00000000-0005-0000-0000-0000B06C0000}"/>
    <cellStyle name="Normal 41 4 5 4 2" xfId="16880" xr:uid="{00000000-0005-0000-0000-0000B16C0000}"/>
    <cellStyle name="Normal 41 4 5 4 2 2" xfId="28848" xr:uid="{00000000-0005-0000-0000-0000B26C0000}"/>
    <cellStyle name="Normal 41 4 5 4 2 2 2" xfId="50454" xr:uid="{00000000-0005-0000-0000-0000B36C0000}"/>
    <cellStyle name="Normal 41 4 5 4 2 3" xfId="22881" xr:uid="{00000000-0005-0000-0000-0000B46C0000}"/>
    <cellStyle name="Normal 41 4 5 4 2 3 2" xfId="44518" xr:uid="{00000000-0005-0000-0000-0000B56C0000}"/>
    <cellStyle name="Normal 41 4 5 4 2 4" xfId="38534" xr:uid="{00000000-0005-0000-0000-0000B66C0000}"/>
    <cellStyle name="Normal 41 4 5 4 3" xfId="25866" xr:uid="{00000000-0005-0000-0000-0000B76C0000}"/>
    <cellStyle name="Normal 41 4 5 4 3 2" xfId="47480" xr:uid="{00000000-0005-0000-0000-0000B86C0000}"/>
    <cellStyle name="Normal 41 4 5 4 4" xfId="19899" xr:uid="{00000000-0005-0000-0000-0000B96C0000}"/>
    <cellStyle name="Normal 41 4 5 4 4 2" xfId="41541" xr:uid="{00000000-0005-0000-0000-0000BA6C0000}"/>
    <cellStyle name="Normal 41 4 5 4 5" xfId="35530" xr:uid="{00000000-0005-0000-0000-0000BB6C0000}"/>
    <cellStyle name="Normal 41 4 5 5" xfId="14768" xr:uid="{00000000-0005-0000-0000-0000BC6C0000}"/>
    <cellStyle name="Normal 41 4 5 5 2" xfId="17853" xr:uid="{00000000-0005-0000-0000-0000BD6C0000}"/>
    <cellStyle name="Normal 41 4 5 5 2 2" xfId="29820" xr:uid="{00000000-0005-0000-0000-0000BE6C0000}"/>
    <cellStyle name="Normal 41 4 5 5 2 2 2" xfId="51426" xr:uid="{00000000-0005-0000-0000-0000BF6C0000}"/>
    <cellStyle name="Normal 41 4 5 5 2 3" xfId="23853" xr:uid="{00000000-0005-0000-0000-0000C06C0000}"/>
    <cellStyle name="Normal 41 4 5 5 2 3 2" xfId="45490" xr:uid="{00000000-0005-0000-0000-0000C16C0000}"/>
    <cellStyle name="Normal 41 4 5 5 2 4" xfId="39507" xr:uid="{00000000-0005-0000-0000-0000C26C0000}"/>
    <cellStyle name="Normal 41 4 5 5 3" xfId="26838" xr:uid="{00000000-0005-0000-0000-0000C36C0000}"/>
    <cellStyle name="Normal 41 4 5 5 3 2" xfId="48452" xr:uid="{00000000-0005-0000-0000-0000C46C0000}"/>
    <cellStyle name="Normal 41 4 5 5 4" xfId="20871" xr:uid="{00000000-0005-0000-0000-0000C56C0000}"/>
    <cellStyle name="Normal 41 4 5 5 4 2" xfId="42513" xr:uid="{00000000-0005-0000-0000-0000C66C0000}"/>
    <cellStyle name="Normal 41 4 5 5 5" xfId="36504" xr:uid="{00000000-0005-0000-0000-0000C76C0000}"/>
    <cellStyle name="Normal 41 4 5 6" xfId="15881" xr:uid="{00000000-0005-0000-0000-0000C86C0000}"/>
    <cellStyle name="Normal 41 4 5 6 2" xfId="27852" xr:uid="{00000000-0005-0000-0000-0000C96C0000}"/>
    <cellStyle name="Normal 41 4 5 6 2 2" xfId="49458" xr:uid="{00000000-0005-0000-0000-0000CA6C0000}"/>
    <cellStyle name="Normal 41 4 5 6 3" xfId="21885" xr:uid="{00000000-0005-0000-0000-0000CB6C0000}"/>
    <cellStyle name="Normal 41 4 5 6 3 2" xfId="43522" xr:uid="{00000000-0005-0000-0000-0000CC6C0000}"/>
    <cellStyle name="Normal 41 4 5 6 4" xfId="37535" xr:uid="{00000000-0005-0000-0000-0000CD6C0000}"/>
    <cellStyle name="Normal 41 4 5 7" xfId="24867" xr:uid="{00000000-0005-0000-0000-0000CE6C0000}"/>
    <cellStyle name="Normal 41 4 5 7 2" xfId="46487" xr:uid="{00000000-0005-0000-0000-0000CF6C0000}"/>
    <cellStyle name="Normal 41 4 5 8" xfId="18900" xr:uid="{00000000-0005-0000-0000-0000D06C0000}"/>
    <cellStyle name="Normal 41 4 5 8 2" xfId="40542" xr:uid="{00000000-0005-0000-0000-0000D16C0000}"/>
    <cellStyle name="Normal 41 4 5 9" xfId="31870"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7" xr:uid="{00000000-0005-0000-0000-0000D76C0000}"/>
    <cellStyle name="Normal 41 4 6 2 2 2 2 2" xfId="50743" xr:uid="{00000000-0005-0000-0000-0000D86C0000}"/>
    <cellStyle name="Normal 41 4 6 2 2 2 3" xfId="23170" xr:uid="{00000000-0005-0000-0000-0000D96C0000}"/>
    <cellStyle name="Normal 41 4 6 2 2 2 3 2" xfId="44807" xr:uid="{00000000-0005-0000-0000-0000DA6C0000}"/>
    <cellStyle name="Normal 41 4 6 2 2 2 4" xfId="38823" xr:uid="{00000000-0005-0000-0000-0000DB6C0000}"/>
    <cellStyle name="Normal 41 4 6 2 2 3" xfId="26155" xr:uid="{00000000-0005-0000-0000-0000DC6C0000}"/>
    <cellStyle name="Normal 41 4 6 2 2 3 2" xfId="47769" xr:uid="{00000000-0005-0000-0000-0000DD6C0000}"/>
    <cellStyle name="Normal 41 4 6 2 2 4" xfId="20188" xr:uid="{00000000-0005-0000-0000-0000DE6C0000}"/>
    <cellStyle name="Normal 41 4 6 2 2 4 2" xfId="41830" xr:uid="{00000000-0005-0000-0000-0000DF6C0000}"/>
    <cellStyle name="Normal 41 4 6 2 2 5" xfId="35820" xr:uid="{00000000-0005-0000-0000-0000E06C0000}"/>
    <cellStyle name="Normal 41 4 6 2 3" xfId="15058" xr:uid="{00000000-0005-0000-0000-0000E16C0000}"/>
    <cellStyle name="Normal 41 4 6 2 3 2" xfId="18143" xr:uid="{00000000-0005-0000-0000-0000E26C0000}"/>
    <cellStyle name="Normal 41 4 6 2 3 2 2" xfId="30109" xr:uid="{00000000-0005-0000-0000-0000E36C0000}"/>
    <cellStyle name="Normal 41 4 6 2 3 2 2 2" xfId="51715" xr:uid="{00000000-0005-0000-0000-0000E46C0000}"/>
    <cellStyle name="Normal 41 4 6 2 3 2 3" xfId="24142" xr:uid="{00000000-0005-0000-0000-0000E56C0000}"/>
    <cellStyle name="Normal 41 4 6 2 3 2 3 2" xfId="45779" xr:uid="{00000000-0005-0000-0000-0000E66C0000}"/>
    <cellStyle name="Normal 41 4 6 2 3 2 4" xfId="39797" xr:uid="{00000000-0005-0000-0000-0000E76C0000}"/>
    <cellStyle name="Normal 41 4 6 2 3 3" xfId="27127" xr:uid="{00000000-0005-0000-0000-0000E86C0000}"/>
    <cellStyle name="Normal 41 4 6 2 3 3 2" xfId="48741" xr:uid="{00000000-0005-0000-0000-0000E96C0000}"/>
    <cellStyle name="Normal 41 4 6 2 3 4" xfId="21160" xr:uid="{00000000-0005-0000-0000-0000EA6C0000}"/>
    <cellStyle name="Normal 41 4 6 2 3 4 2" xfId="42802" xr:uid="{00000000-0005-0000-0000-0000EB6C0000}"/>
    <cellStyle name="Normal 41 4 6 2 3 5" xfId="36794" xr:uid="{00000000-0005-0000-0000-0000EC6C0000}"/>
    <cellStyle name="Normal 41 4 6 2 4" xfId="16192" xr:uid="{00000000-0005-0000-0000-0000ED6C0000}"/>
    <cellStyle name="Normal 41 4 6 2 4 2" xfId="28161" xr:uid="{00000000-0005-0000-0000-0000EE6C0000}"/>
    <cellStyle name="Normal 41 4 6 2 4 2 2" xfId="49767" xr:uid="{00000000-0005-0000-0000-0000EF6C0000}"/>
    <cellStyle name="Normal 41 4 6 2 4 3" xfId="22194" xr:uid="{00000000-0005-0000-0000-0000F06C0000}"/>
    <cellStyle name="Normal 41 4 6 2 4 3 2" xfId="43831" xr:uid="{00000000-0005-0000-0000-0000F16C0000}"/>
    <cellStyle name="Normal 41 4 6 2 4 4" xfId="37846" xr:uid="{00000000-0005-0000-0000-0000F26C0000}"/>
    <cellStyle name="Normal 41 4 6 2 5" xfId="25179" xr:uid="{00000000-0005-0000-0000-0000F36C0000}"/>
    <cellStyle name="Normal 41 4 6 2 5 2" xfId="46796" xr:uid="{00000000-0005-0000-0000-0000F46C0000}"/>
    <cellStyle name="Normal 41 4 6 2 6" xfId="19212" xr:uid="{00000000-0005-0000-0000-0000F56C0000}"/>
    <cellStyle name="Normal 41 4 6 2 6 2" xfId="40854" xr:uid="{00000000-0005-0000-0000-0000F66C0000}"/>
    <cellStyle name="Normal 41 4 6 2 7" xfId="34840"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7" xr:uid="{00000000-0005-0000-0000-0000FB6C0000}"/>
    <cellStyle name="Normal 41 4 6 3 2 2 2 2" xfId="51063" xr:uid="{00000000-0005-0000-0000-0000FC6C0000}"/>
    <cellStyle name="Normal 41 4 6 3 2 2 3" xfId="23490" xr:uid="{00000000-0005-0000-0000-0000FD6C0000}"/>
    <cellStyle name="Normal 41 4 6 3 2 2 3 2" xfId="45127" xr:uid="{00000000-0005-0000-0000-0000FE6C0000}"/>
    <cellStyle name="Normal 41 4 6 3 2 2 4" xfId="39143" xr:uid="{00000000-0005-0000-0000-0000FF6C0000}"/>
    <cellStyle name="Normal 41 4 6 3 2 3" xfId="26475" xr:uid="{00000000-0005-0000-0000-0000006D0000}"/>
    <cellStyle name="Normal 41 4 6 3 2 3 2" xfId="48089" xr:uid="{00000000-0005-0000-0000-0000016D0000}"/>
    <cellStyle name="Normal 41 4 6 3 2 4" xfId="20508" xr:uid="{00000000-0005-0000-0000-0000026D0000}"/>
    <cellStyle name="Normal 41 4 6 3 2 4 2" xfId="42150" xr:uid="{00000000-0005-0000-0000-0000036D0000}"/>
    <cellStyle name="Normal 41 4 6 3 2 5" xfId="36140" xr:uid="{00000000-0005-0000-0000-0000046D0000}"/>
    <cellStyle name="Normal 41 4 6 3 3" xfId="15378" xr:uid="{00000000-0005-0000-0000-0000056D0000}"/>
    <cellStyle name="Normal 41 4 6 3 3 2" xfId="18463" xr:uid="{00000000-0005-0000-0000-0000066D0000}"/>
    <cellStyle name="Normal 41 4 6 3 3 2 2" xfId="30429" xr:uid="{00000000-0005-0000-0000-0000076D0000}"/>
    <cellStyle name="Normal 41 4 6 3 3 2 2 2" xfId="52035" xr:uid="{00000000-0005-0000-0000-0000086D0000}"/>
    <cellStyle name="Normal 41 4 6 3 3 2 3" xfId="24462" xr:uid="{00000000-0005-0000-0000-0000096D0000}"/>
    <cellStyle name="Normal 41 4 6 3 3 2 3 2" xfId="46099" xr:uid="{00000000-0005-0000-0000-00000A6D0000}"/>
    <cellStyle name="Normal 41 4 6 3 3 2 4" xfId="40117" xr:uid="{00000000-0005-0000-0000-00000B6D0000}"/>
    <cellStyle name="Normal 41 4 6 3 3 3" xfId="27447" xr:uid="{00000000-0005-0000-0000-00000C6D0000}"/>
    <cellStyle name="Normal 41 4 6 3 3 3 2" xfId="49061" xr:uid="{00000000-0005-0000-0000-00000D6D0000}"/>
    <cellStyle name="Normal 41 4 6 3 3 4" xfId="21480" xr:uid="{00000000-0005-0000-0000-00000E6D0000}"/>
    <cellStyle name="Normal 41 4 6 3 3 4 2" xfId="43122" xr:uid="{00000000-0005-0000-0000-00000F6D0000}"/>
    <cellStyle name="Normal 41 4 6 3 3 5" xfId="37114" xr:uid="{00000000-0005-0000-0000-0000106D0000}"/>
    <cellStyle name="Normal 41 4 6 3 4" xfId="16512" xr:uid="{00000000-0005-0000-0000-0000116D0000}"/>
    <cellStyle name="Normal 41 4 6 3 4 2" xfId="28481" xr:uid="{00000000-0005-0000-0000-0000126D0000}"/>
    <cellStyle name="Normal 41 4 6 3 4 2 2" xfId="50087" xr:uid="{00000000-0005-0000-0000-0000136D0000}"/>
    <cellStyle name="Normal 41 4 6 3 4 3" xfId="22514" xr:uid="{00000000-0005-0000-0000-0000146D0000}"/>
    <cellStyle name="Normal 41 4 6 3 4 3 2" xfId="44151" xr:uid="{00000000-0005-0000-0000-0000156D0000}"/>
    <cellStyle name="Normal 41 4 6 3 4 4" xfId="38166" xr:uid="{00000000-0005-0000-0000-0000166D0000}"/>
    <cellStyle name="Normal 41 4 6 3 5" xfId="25499" xr:uid="{00000000-0005-0000-0000-0000176D0000}"/>
    <cellStyle name="Normal 41 4 6 3 5 2" xfId="47116" xr:uid="{00000000-0005-0000-0000-0000186D0000}"/>
    <cellStyle name="Normal 41 4 6 3 6" xfId="19532" xr:uid="{00000000-0005-0000-0000-0000196D0000}"/>
    <cellStyle name="Normal 41 4 6 3 6 2" xfId="41174" xr:uid="{00000000-0005-0000-0000-00001A6D0000}"/>
    <cellStyle name="Normal 41 4 6 3 7" xfId="35160" xr:uid="{00000000-0005-0000-0000-00001B6D0000}"/>
    <cellStyle name="Normal 41 4 6 4" xfId="13763" xr:uid="{00000000-0005-0000-0000-00001C6D0000}"/>
    <cellStyle name="Normal 41 4 6 4 2" xfId="16849" xr:uid="{00000000-0005-0000-0000-00001D6D0000}"/>
    <cellStyle name="Normal 41 4 6 4 2 2" xfId="28817" xr:uid="{00000000-0005-0000-0000-00001E6D0000}"/>
    <cellStyle name="Normal 41 4 6 4 2 2 2" xfId="50423" xr:uid="{00000000-0005-0000-0000-00001F6D0000}"/>
    <cellStyle name="Normal 41 4 6 4 2 3" xfId="22850" xr:uid="{00000000-0005-0000-0000-0000206D0000}"/>
    <cellStyle name="Normal 41 4 6 4 2 3 2" xfId="44487" xr:uid="{00000000-0005-0000-0000-0000216D0000}"/>
    <cellStyle name="Normal 41 4 6 4 2 4" xfId="38503" xr:uid="{00000000-0005-0000-0000-0000226D0000}"/>
    <cellStyle name="Normal 41 4 6 4 3" xfId="25835" xr:uid="{00000000-0005-0000-0000-0000236D0000}"/>
    <cellStyle name="Normal 41 4 6 4 3 2" xfId="47449" xr:uid="{00000000-0005-0000-0000-0000246D0000}"/>
    <cellStyle name="Normal 41 4 6 4 4" xfId="19868" xr:uid="{00000000-0005-0000-0000-0000256D0000}"/>
    <cellStyle name="Normal 41 4 6 4 4 2" xfId="41510" xr:uid="{00000000-0005-0000-0000-0000266D0000}"/>
    <cellStyle name="Normal 41 4 6 4 5" xfId="35499" xr:uid="{00000000-0005-0000-0000-0000276D0000}"/>
    <cellStyle name="Normal 41 4 6 5" xfId="14737" xr:uid="{00000000-0005-0000-0000-0000286D0000}"/>
    <cellStyle name="Normal 41 4 6 5 2" xfId="17822" xr:uid="{00000000-0005-0000-0000-0000296D0000}"/>
    <cellStyle name="Normal 41 4 6 5 2 2" xfId="29789" xr:uid="{00000000-0005-0000-0000-00002A6D0000}"/>
    <cellStyle name="Normal 41 4 6 5 2 2 2" xfId="51395" xr:uid="{00000000-0005-0000-0000-00002B6D0000}"/>
    <cellStyle name="Normal 41 4 6 5 2 3" xfId="23822" xr:uid="{00000000-0005-0000-0000-00002C6D0000}"/>
    <cellStyle name="Normal 41 4 6 5 2 3 2" xfId="45459" xr:uid="{00000000-0005-0000-0000-00002D6D0000}"/>
    <cellStyle name="Normal 41 4 6 5 2 4" xfId="39476" xr:uid="{00000000-0005-0000-0000-00002E6D0000}"/>
    <cellStyle name="Normal 41 4 6 5 3" xfId="26807" xr:uid="{00000000-0005-0000-0000-00002F6D0000}"/>
    <cellStyle name="Normal 41 4 6 5 3 2" xfId="48421" xr:uid="{00000000-0005-0000-0000-0000306D0000}"/>
    <cellStyle name="Normal 41 4 6 5 4" xfId="20840" xr:uid="{00000000-0005-0000-0000-0000316D0000}"/>
    <cellStyle name="Normal 41 4 6 5 4 2" xfId="42482" xr:uid="{00000000-0005-0000-0000-0000326D0000}"/>
    <cellStyle name="Normal 41 4 6 5 5" xfId="36473" xr:uid="{00000000-0005-0000-0000-0000336D0000}"/>
    <cellStyle name="Normal 41 4 6 6" xfId="15850" xr:uid="{00000000-0005-0000-0000-0000346D0000}"/>
    <cellStyle name="Normal 41 4 6 6 2" xfId="27821" xr:uid="{00000000-0005-0000-0000-0000356D0000}"/>
    <cellStyle name="Normal 41 4 6 6 2 2" xfId="49427" xr:uid="{00000000-0005-0000-0000-0000366D0000}"/>
    <cellStyle name="Normal 41 4 6 6 3" xfId="21854" xr:uid="{00000000-0005-0000-0000-0000376D0000}"/>
    <cellStyle name="Normal 41 4 6 6 3 2" xfId="43491" xr:uid="{00000000-0005-0000-0000-0000386D0000}"/>
    <cellStyle name="Normal 41 4 6 6 4" xfId="37504" xr:uid="{00000000-0005-0000-0000-0000396D0000}"/>
    <cellStyle name="Normal 41 4 6 7" xfId="24836" xr:uid="{00000000-0005-0000-0000-00003A6D0000}"/>
    <cellStyle name="Normal 41 4 6 7 2" xfId="46456" xr:uid="{00000000-0005-0000-0000-00003B6D0000}"/>
    <cellStyle name="Normal 41 4 6 8" xfId="18869" xr:uid="{00000000-0005-0000-0000-00003C6D0000}"/>
    <cellStyle name="Normal 41 4 6 8 2" xfId="40511" xr:uid="{00000000-0005-0000-0000-00003D6D0000}"/>
    <cellStyle name="Normal 41 4 6 9" xfId="31826"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1" xr:uid="{00000000-0005-0000-0000-0000436D0000}"/>
    <cellStyle name="Normal 41 4 7 2 2 2 2 2" xfId="50817" xr:uid="{00000000-0005-0000-0000-0000446D0000}"/>
    <cellStyle name="Normal 41 4 7 2 2 2 3" xfId="23244" xr:uid="{00000000-0005-0000-0000-0000456D0000}"/>
    <cellStyle name="Normal 41 4 7 2 2 2 3 2" xfId="44881" xr:uid="{00000000-0005-0000-0000-0000466D0000}"/>
    <cellStyle name="Normal 41 4 7 2 2 2 4" xfId="38897" xr:uid="{00000000-0005-0000-0000-0000476D0000}"/>
    <cellStyle name="Normal 41 4 7 2 2 3" xfId="26229" xr:uid="{00000000-0005-0000-0000-0000486D0000}"/>
    <cellStyle name="Normal 41 4 7 2 2 3 2" xfId="47843" xr:uid="{00000000-0005-0000-0000-0000496D0000}"/>
    <cellStyle name="Normal 41 4 7 2 2 4" xfId="20262" xr:uid="{00000000-0005-0000-0000-00004A6D0000}"/>
    <cellStyle name="Normal 41 4 7 2 2 4 2" xfId="41904" xr:uid="{00000000-0005-0000-0000-00004B6D0000}"/>
    <cellStyle name="Normal 41 4 7 2 2 5" xfId="35894" xr:uid="{00000000-0005-0000-0000-00004C6D0000}"/>
    <cellStyle name="Normal 41 4 7 2 3" xfId="15132" xr:uid="{00000000-0005-0000-0000-00004D6D0000}"/>
    <cellStyle name="Normal 41 4 7 2 3 2" xfId="18217" xr:uid="{00000000-0005-0000-0000-00004E6D0000}"/>
    <cellStyle name="Normal 41 4 7 2 3 2 2" xfId="30183" xr:uid="{00000000-0005-0000-0000-00004F6D0000}"/>
    <cellStyle name="Normal 41 4 7 2 3 2 2 2" xfId="51789" xr:uid="{00000000-0005-0000-0000-0000506D0000}"/>
    <cellStyle name="Normal 41 4 7 2 3 2 3" xfId="24216" xr:uid="{00000000-0005-0000-0000-0000516D0000}"/>
    <cellStyle name="Normal 41 4 7 2 3 2 3 2" xfId="45853" xr:uid="{00000000-0005-0000-0000-0000526D0000}"/>
    <cellStyle name="Normal 41 4 7 2 3 2 4" xfId="39871" xr:uid="{00000000-0005-0000-0000-0000536D0000}"/>
    <cellStyle name="Normal 41 4 7 2 3 3" xfId="27201" xr:uid="{00000000-0005-0000-0000-0000546D0000}"/>
    <cellStyle name="Normal 41 4 7 2 3 3 2" xfId="48815" xr:uid="{00000000-0005-0000-0000-0000556D0000}"/>
    <cellStyle name="Normal 41 4 7 2 3 4" xfId="21234" xr:uid="{00000000-0005-0000-0000-0000566D0000}"/>
    <cellStyle name="Normal 41 4 7 2 3 4 2" xfId="42876" xr:uid="{00000000-0005-0000-0000-0000576D0000}"/>
    <cellStyle name="Normal 41 4 7 2 3 5" xfId="36868" xr:uid="{00000000-0005-0000-0000-0000586D0000}"/>
    <cellStyle name="Normal 41 4 7 2 4" xfId="16266" xr:uid="{00000000-0005-0000-0000-0000596D0000}"/>
    <cellStyle name="Normal 41 4 7 2 4 2" xfId="28235" xr:uid="{00000000-0005-0000-0000-00005A6D0000}"/>
    <cellStyle name="Normal 41 4 7 2 4 2 2" xfId="49841" xr:uid="{00000000-0005-0000-0000-00005B6D0000}"/>
    <cellStyle name="Normal 41 4 7 2 4 3" xfId="22268" xr:uid="{00000000-0005-0000-0000-00005C6D0000}"/>
    <cellStyle name="Normal 41 4 7 2 4 3 2" xfId="43905" xr:uid="{00000000-0005-0000-0000-00005D6D0000}"/>
    <cellStyle name="Normal 41 4 7 2 4 4" xfId="37920" xr:uid="{00000000-0005-0000-0000-00005E6D0000}"/>
    <cellStyle name="Normal 41 4 7 2 5" xfId="25253" xr:uid="{00000000-0005-0000-0000-00005F6D0000}"/>
    <cellStyle name="Normal 41 4 7 2 5 2" xfId="46870" xr:uid="{00000000-0005-0000-0000-0000606D0000}"/>
    <cellStyle name="Normal 41 4 7 2 6" xfId="19286" xr:uid="{00000000-0005-0000-0000-0000616D0000}"/>
    <cellStyle name="Normal 41 4 7 2 6 2" xfId="40928" xr:uid="{00000000-0005-0000-0000-0000626D0000}"/>
    <cellStyle name="Normal 41 4 7 2 7" xfId="34914"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1" xr:uid="{00000000-0005-0000-0000-0000676D0000}"/>
    <cellStyle name="Normal 41 4 7 3 2 2 2 2" xfId="51137" xr:uid="{00000000-0005-0000-0000-0000686D0000}"/>
    <cellStyle name="Normal 41 4 7 3 2 2 3" xfId="23564" xr:uid="{00000000-0005-0000-0000-0000696D0000}"/>
    <cellStyle name="Normal 41 4 7 3 2 2 3 2" xfId="45201" xr:uid="{00000000-0005-0000-0000-00006A6D0000}"/>
    <cellStyle name="Normal 41 4 7 3 2 2 4" xfId="39217" xr:uid="{00000000-0005-0000-0000-00006B6D0000}"/>
    <cellStyle name="Normal 41 4 7 3 2 3" xfId="26549" xr:uid="{00000000-0005-0000-0000-00006C6D0000}"/>
    <cellStyle name="Normal 41 4 7 3 2 3 2" xfId="48163" xr:uid="{00000000-0005-0000-0000-00006D6D0000}"/>
    <cellStyle name="Normal 41 4 7 3 2 4" xfId="20582" xr:uid="{00000000-0005-0000-0000-00006E6D0000}"/>
    <cellStyle name="Normal 41 4 7 3 2 4 2" xfId="42224" xr:uid="{00000000-0005-0000-0000-00006F6D0000}"/>
    <cellStyle name="Normal 41 4 7 3 2 5" xfId="36214" xr:uid="{00000000-0005-0000-0000-0000706D0000}"/>
    <cellStyle name="Normal 41 4 7 3 3" xfId="15452" xr:uid="{00000000-0005-0000-0000-0000716D0000}"/>
    <cellStyle name="Normal 41 4 7 3 3 2" xfId="18537" xr:uid="{00000000-0005-0000-0000-0000726D0000}"/>
    <cellStyle name="Normal 41 4 7 3 3 2 2" xfId="30503" xr:uid="{00000000-0005-0000-0000-0000736D0000}"/>
    <cellStyle name="Normal 41 4 7 3 3 2 2 2" xfId="52109" xr:uid="{00000000-0005-0000-0000-0000746D0000}"/>
    <cellStyle name="Normal 41 4 7 3 3 2 3" xfId="24536" xr:uid="{00000000-0005-0000-0000-0000756D0000}"/>
    <cellStyle name="Normal 41 4 7 3 3 2 3 2" xfId="46173" xr:uid="{00000000-0005-0000-0000-0000766D0000}"/>
    <cellStyle name="Normal 41 4 7 3 3 2 4" xfId="40191" xr:uid="{00000000-0005-0000-0000-0000776D0000}"/>
    <cellStyle name="Normal 41 4 7 3 3 3" xfId="27521" xr:uid="{00000000-0005-0000-0000-0000786D0000}"/>
    <cellStyle name="Normal 41 4 7 3 3 3 2" xfId="49135" xr:uid="{00000000-0005-0000-0000-0000796D0000}"/>
    <cellStyle name="Normal 41 4 7 3 3 4" xfId="21554" xr:uid="{00000000-0005-0000-0000-00007A6D0000}"/>
    <cellStyle name="Normal 41 4 7 3 3 4 2" xfId="43196" xr:uid="{00000000-0005-0000-0000-00007B6D0000}"/>
    <cellStyle name="Normal 41 4 7 3 3 5" xfId="37188" xr:uid="{00000000-0005-0000-0000-00007C6D0000}"/>
    <cellStyle name="Normal 41 4 7 3 4" xfId="16586" xr:uid="{00000000-0005-0000-0000-00007D6D0000}"/>
    <cellStyle name="Normal 41 4 7 3 4 2" xfId="28555" xr:uid="{00000000-0005-0000-0000-00007E6D0000}"/>
    <cellStyle name="Normal 41 4 7 3 4 2 2" xfId="50161" xr:uid="{00000000-0005-0000-0000-00007F6D0000}"/>
    <cellStyle name="Normal 41 4 7 3 4 3" xfId="22588" xr:uid="{00000000-0005-0000-0000-0000806D0000}"/>
    <cellStyle name="Normal 41 4 7 3 4 3 2" xfId="44225" xr:uid="{00000000-0005-0000-0000-0000816D0000}"/>
    <cellStyle name="Normal 41 4 7 3 4 4" xfId="38240" xr:uid="{00000000-0005-0000-0000-0000826D0000}"/>
    <cellStyle name="Normal 41 4 7 3 5" xfId="25573" xr:uid="{00000000-0005-0000-0000-0000836D0000}"/>
    <cellStyle name="Normal 41 4 7 3 5 2" xfId="47190" xr:uid="{00000000-0005-0000-0000-0000846D0000}"/>
    <cellStyle name="Normal 41 4 7 3 6" xfId="19606" xr:uid="{00000000-0005-0000-0000-0000856D0000}"/>
    <cellStyle name="Normal 41 4 7 3 6 2" xfId="41248" xr:uid="{00000000-0005-0000-0000-0000866D0000}"/>
    <cellStyle name="Normal 41 4 7 3 7" xfId="35234" xr:uid="{00000000-0005-0000-0000-0000876D0000}"/>
    <cellStyle name="Normal 41 4 7 4" xfId="13837" xr:uid="{00000000-0005-0000-0000-0000886D0000}"/>
    <cellStyle name="Normal 41 4 7 4 2" xfId="16923" xr:uid="{00000000-0005-0000-0000-0000896D0000}"/>
    <cellStyle name="Normal 41 4 7 4 2 2" xfId="28891" xr:uid="{00000000-0005-0000-0000-00008A6D0000}"/>
    <cellStyle name="Normal 41 4 7 4 2 2 2" xfId="50497" xr:uid="{00000000-0005-0000-0000-00008B6D0000}"/>
    <cellStyle name="Normal 41 4 7 4 2 3" xfId="22924" xr:uid="{00000000-0005-0000-0000-00008C6D0000}"/>
    <cellStyle name="Normal 41 4 7 4 2 3 2" xfId="44561" xr:uid="{00000000-0005-0000-0000-00008D6D0000}"/>
    <cellStyle name="Normal 41 4 7 4 2 4" xfId="38577" xr:uid="{00000000-0005-0000-0000-00008E6D0000}"/>
    <cellStyle name="Normal 41 4 7 4 3" xfId="25909" xr:uid="{00000000-0005-0000-0000-00008F6D0000}"/>
    <cellStyle name="Normal 41 4 7 4 3 2" xfId="47523" xr:uid="{00000000-0005-0000-0000-0000906D0000}"/>
    <cellStyle name="Normal 41 4 7 4 4" xfId="19942" xr:uid="{00000000-0005-0000-0000-0000916D0000}"/>
    <cellStyle name="Normal 41 4 7 4 4 2" xfId="41584" xr:uid="{00000000-0005-0000-0000-0000926D0000}"/>
    <cellStyle name="Normal 41 4 7 4 5" xfId="35573" xr:uid="{00000000-0005-0000-0000-0000936D0000}"/>
    <cellStyle name="Normal 41 4 7 5" xfId="14811" xr:uid="{00000000-0005-0000-0000-0000946D0000}"/>
    <cellStyle name="Normal 41 4 7 5 2" xfId="17896" xr:uid="{00000000-0005-0000-0000-0000956D0000}"/>
    <cellStyle name="Normal 41 4 7 5 2 2" xfId="29863" xr:uid="{00000000-0005-0000-0000-0000966D0000}"/>
    <cellStyle name="Normal 41 4 7 5 2 2 2" xfId="51469" xr:uid="{00000000-0005-0000-0000-0000976D0000}"/>
    <cellStyle name="Normal 41 4 7 5 2 3" xfId="23896" xr:uid="{00000000-0005-0000-0000-0000986D0000}"/>
    <cellStyle name="Normal 41 4 7 5 2 3 2" xfId="45533" xr:uid="{00000000-0005-0000-0000-0000996D0000}"/>
    <cellStyle name="Normal 41 4 7 5 2 4" xfId="39550" xr:uid="{00000000-0005-0000-0000-00009A6D0000}"/>
    <cellStyle name="Normal 41 4 7 5 3" xfId="26881" xr:uid="{00000000-0005-0000-0000-00009B6D0000}"/>
    <cellStyle name="Normal 41 4 7 5 3 2" xfId="48495" xr:uid="{00000000-0005-0000-0000-00009C6D0000}"/>
    <cellStyle name="Normal 41 4 7 5 4" xfId="20914" xr:uid="{00000000-0005-0000-0000-00009D6D0000}"/>
    <cellStyle name="Normal 41 4 7 5 4 2" xfId="42556" xr:uid="{00000000-0005-0000-0000-00009E6D0000}"/>
    <cellStyle name="Normal 41 4 7 5 5" xfId="36547" xr:uid="{00000000-0005-0000-0000-00009F6D0000}"/>
    <cellStyle name="Normal 41 4 7 6" xfId="15924" xr:uid="{00000000-0005-0000-0000-0000A06D0000}"/>
    <cellStyle name="Normal 41 4 7 6 2" xfId="27895" xr:uid="{00000000-0005-0000-0000-0000A16D0000}"/>
    <cellStyle name="Normal 41 4 7 6 2 2" xfId="49501" xr:uid="{00000000-0005-0000-0000-0000A26D0000}"/>
    <cellStyle name="Normal 41 4 7 6 3" xfId="21928" xr:uid="{00000000-0005-0000-0000-0000A36D0000}"/>
    <cellStyle name="Normal 41 4 7 6 3 2" xfId="43565" xr:uid="{00000000-0005-0000-0000-0000A46D0000}"/>
    <cellStyle name="Normal 41 4 7 6 4" xfId="37578" xr:uid="{00000000-0005-0000-0000-0000A56D0000}"/>
    <cellStyle name="Normal 41 4 7 7" xfId="24910" xr:uid="{00000000-0005-0000-0000-0000A66D0000}"/>
    <cellStyle name="Normal 41 4 7 7 2" xfId="46530" xr:uid="{00000000-0005-0000-0000-0000A76D0000}"/>
    <cellStyle name="Normal 41 4 7 8" xfId="18943" xr:uid="{00000000-0005-0000-0000-0000A86D0000}"/>
    <cellStyle name="Normal 41 4 7 8 2" xfId="40585" xr:uid="{00000000-0005-0000-0000-0000A96D0000}"/>
    <cellStyle name="Normal 41 4 7 9" xfId="31984"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3" xr:uid="{00000000-0005-0000-0000-0000AE6D0000}"/>
    <cellStyle name="Normal 41 4 8 2 2 2 2" xfId="50559" xr:uid="{00000000-0005-0000-0000-0000AF6D0000}"/>
    <cellStyle name="Normal 41 4 8 2 2 3" xfId="22986" xr:uid="{00000000-0005-0000-0000-0000B06D0000}"/>
    <cellStyle name="Normal 41 4 8 2 2 3 2" xfId="44623" xr:uid="{00000000-0005-0000-0000-0000B16D0000}"/>
    <cellStyle name="Normal 41 4 8 2 2 4" xfId="38639" xr:uid="{00000000-0005-0000-0000-0000B26D0000}"/>
    <cellStyle name="Normal 41 4 8 2 3" xfId="25971" xr:uid="{00000000-0005-0000-0000-0000B36D0000}"/>
    <cellStyle name="Normal 41 4 8 2 3 2" xfId="47585" xr:uid="{00000000-0005-0000-0000-0000B46D0000}"/>
    <cellStyle name="Normal 41 4 8 2 4" xfId="20004" xr:uid="{00000000-0005-0000-0000-0000B56D0000}"/>
    <cellStyle name="Normal 41 4 8 2 4 2" xfId="41646" xr:uid="{00000000-0005-0000-0000-0000B66D0000}"/>
    <cellStyle name="Normal 41 4 8 2 5" xfId="35636" xr:uid="{00000000-0005-0000-0000-0000B76D0000}"/>
    <cellStyle name="Normal 41 4 8 3" xfId="14874" xr:uid="{00000000-0005-0000-0000-0000B86D0000}"/>
    <cellStyle name="Normal 41 4 8 3 2" xfId="17959" xr:uid="{00000000-0005-0000-0000-0000B96D0000}"/>
    <cellStyle name="Normal 41 4 8 3 2 2" xfId="29925" xr:uid="{00000000-0005-0000-0000-0000BA6D0000}"/>
    <cellStyle name="Normal 41 4 8 3 2 2 2" xfId="51531" xr:uid="{00000000-0005-0000-0000-0000BB6D0000}"/>
    <cellStyle name="Normal 41 4 8 3 2 3" xfId="23958" xr:uid="{00000000-0005-0000-0000-0000BC6D0000}"/>
    <cellStyle name="Normal 41 4 8 3 2 3 2" xfId="45595" xr:uid="{00000000-0005-0000-0000-0000BD6D0000}"/>
    <cellStyle name="Normal 41 4 8 3 2 4" xfId="39613" xr:uid="{00000000-0005-0000-0000-0000BE6D0000}"/>
    <cellStyle name="Normal 41 4 8 3 3" xfId="26943" xr:uid="{00000000-0005-0000-0000-0000BF6D0000}"/>
    <cellStyle name="Normal 41 4 8 3 3 2" xfId="48557" xr:uid="{00000000-0005-0000-0000-0000C06D0000}"/>
    <cellStyle name="Normal 41 4 8 3 4" xfId="20976" xr:uid="{00000000-0005-0000-0000-0000C16D0000}"/>
    <cellStyle name="Normal 41 4 8 3 4 2" xfId="42618" xr:uid="{00000000-0005-0000-0000-0000C26D0000}"/>
    <cellStyle name="Normal 41 4 8 3 5" xfId="36610" xr:uid="{00000000-0005-0000-0000-0000C36D0000}"/>
    <cellStyle name="Normal 41 4 8 4" xfId="16008" xr:uid="{00000000-0005-0000-0000-0000C46D0000}"/>
    <cellStyle name="Normal 41 4 8 4 2" xfId="27977" xr:uid="{00000000-0005-0000-0000-0000C56D0000}"/>
    <cellStyle name="Normal 41 4 8 4 2 2" xfId="49583" xr:uid="{00000000-0005-0000-0000-0000C66D0000}"/>
    <cellStyle name="Normal 41 4 8 4 3" xfId="22010" xr:uid="{00000000-0005-0000-0000-0000C76D0000}"/>
    <cellStyle name="Normal 41 4 8 4 3 2" xfId="43647" xr:uid="{00000000-0005-0000-0000-0000C86D0000}"/>
    <cellStyle name="Normal 41 4 8 4 4" xfId="37662" xr:uid="{00000000-0005-0000-0000-0000C96D0000}"/>
    <cellStyle name="Normal 41 4 8 5" xfId="24995" xr:uid="{00000000-0005-0000-0000-0000CA6D0000}"/>
    <cellStyle name="Normal 41 4 8 5 2" xfId="46612" xr:uid="{00000000-0005-0000-0000-0000CB6D0000}"/>
    <cellStyle name="Normal 41 4 8 6" xfId="19028" xr:uid="{00000000-0005-0000-0000-0000CC6D0000}"/>
    <cellStyle name="Normal 41 4 8 6 2" xfId="40670" xr:uid="{00000000-0005-0000-0000-0000CD6D0000}"/>
    <cellStyle name="Normal 41 4 8 7" xfId="34656"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3" xr:uid="{00000000-0005-0000-0000-0000D26D0000}"/>
    <cellStyle name="Normal 41 4 9 2 2 2 2" xfId="50879" xr:uid="{00000000-0005-0000-0000-0000D36D0000}"/>
    <cellStyle name="Normal 41 4 9 2 2 3" xfId="23306" xr:uid="{00000000-0005-0000-0000-0000D46D0000}"/>
    <cellStyle name="Normal 41 4 9 2 2 3 2" xfId="44943" xr:uid="{00000000-0005-0000-0000-0000D56D0000}"/>
    <cellStyle name="Normal 41 4 9 2 2 4" xfId="38959" xr:uid="{00000000-0005-0000-0000-0000D66D0000}"/>
    <cellStyle name="Normal 41 4 9 2 3" xfId="26291" xr:uid="{00000000-0005-0000-0000-0000D76D0000}"/>
    <cellStyle name="Normal 41 4 9 2 3 2" xfId="47905" xr:uid="{00000000-0005-0000-0000-0000D86D0000}"/>
    <cellStyle name="Normal 41 4 9 2 4" xfId="20324" xr:uid="{00000000-0005-0000-0000-0000D96D0000}"/>
    <cellStyle name="Normal 41 4 9 2 4 2" xfId="41966" xr:uid="{00000000-0005-0000-0000-0000DA6D0000}"/>
    <cellStyle name="Normal 41 4 9 2 5" xfId="35956" xr:uid="{00000000-0005-0000-0000-0000DB6D0000}"/>
    <cellStyle name="Normal 41 4 9 3" xfId="15194" xr:uid="{00000000-0005-0000-0000-0000DC6D0000}"/>
    <cellStyle name="Normal 41 4 9 3 2" xfId="18279" xr:uid="{00000000-0005-0000-0000-0000DD6D0000}"/>
    <cellStyle name="Normal 41 4 9 3 2 2" xfId="30245" xr:uid="{00000000-0005-0000-0000-0000DE6D0000}"/>
    <cellStyle name="Normal 41 4 9 3 2 2 2" xfId="51851" xr:uid="{00000000-0005-0000-0000-0000DF6D0000}"/>
    <cellStyle name="Normal 41 4 9 3 2 3" xfId="24278" xr:uid="{00000000-0005-0000-0000-0000E06D0000}"/>
    <cellStyle name="Normal 41 4 9 3 2 3 2" xfId="45915" xr:uid="{00000000-0005-0000-0000-0000E16D0000}"/>
    <cellStyle name="Normal 41 4 9 3 2 4" xfId="39933" xr:uid="{00000000-0005-0000-0000-0000E26D0000}"/>
    <cellStyle name="Normal 41 4 9 3 3" xfId="27263" xr:uid="{00000000-0005-0000-0000-0000E36D0000}"/>
    <cellStyle name="Normal 41 4 9 3 3 2" xfId="48877" xr:uid="{00000000-0005-0000-0000-0000E46D0000}"/>
    <cellStyle name="Normal 41 4 9 3 4" xfId="21296" xr:uid="{00000000-0005-0000-0000-0000E56D0000}"/>
    <cellStyle name="Normal 41 4 9 3 4 2" xfId="42938" xr:uid="{00000000-0005-0000-0000-0000E66D0000}"/>
    <cellStyle name="Normal 41 4 9 3 5" xfId="36930" xr:uid="{00000000-0005-0000-0000-0000E76D0000}"/>
    <cellStyle name="Normal 41 4 9 4" xfId="16328" xr:uid="{00000000-0005-0000-0000-0000E86D0000}"/>
    <cellStyle name="Normal 41 4 9 4 2" xfId="28297" xr:uid="{00000000-0005-0000-0000-0000E96D0000}"/>
    <cellStyle name="Normal 41 4 9 4 2 2" xfId="49903" xr:uid="{00000000-0005-0000-0000-0000EA6D0000}"/>
    <cellStyle name="Normal 41 4 9 4 3" xfId="22330" xr:uid="{00000000-0005-0000-0000-0000EB6D0000}"/>
    <cellStyle name="Normal 41 4 9 4 3 2" xfId="43967" xr:uid="{00000000-0005-0000-0000-0000EC6D0000}"/>
    <cellStyle name="Normal 41 4 9 4 4" xfId="37982" xr:uid="{00000000-0005-0000-0000-0000ED6D0000}"/>
    <cellStyle name="Normal 41 4 9 5" xfId="25315" xr:uid="{00000000-0005-0000-0000-0000EE6D0000}"/>
    <cellStyle name="Normal 41 4 9 5 2" xfId="46932" xr:uid="{00000000-0005-0000-0000-0000EF6D0000}"/>
    <cellStyle name="Normal 41 4 9 6" xfId="19348" xr:uid="{00000000-0005-0000-0000-0000F06D0000}"/>
    <cellStyle name="Normal 41 4 9 6 2" xfId="40990" xr:uid="{00000000-0005-0000-0000-0000F16D0000}"/>
    <cellStyle name="Normal 41 4 9 7" xfId="34976"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4" xr:uid="{00000000-0005-0000-0000-0000F66D0000}"/>
    <cellStyle name="Normal 41 5 10 2 2 2" xfId="50240" xr:uid="{00000000-0005-0000-0000-0000F76D0000}"/>
    <cellStyle name="Normal 41 5 10 2 3" xfId="22667" xr:uid="{00000000-0005-0000-0000-0000F86D0000}"/>
    <cellStyle name="Normal 41 5 10 2 3 2" xfId="44304" xr:uid="{00000000-0005-0000-0000-0000F96D0000}"/>
    <cellStyle name="Normal 41 5 10 2 4" xfId="38319" xr:uid="{00000000-0005-0000-0000-0000FA6D0000}"/>
    <cellStyle name="Normal 41 5 10 3" xfId="25652" xr:uid="{00000000-0005-0000-0000-0000FB6D0000}"/>
    <cellStyle name="Normal 41 5 10 3 2" xfId="47266" xr:uid="{00000000-0005-0000-0000-0000FC6D0000}"/>
    <cellStyle name="Normal 41 5 10 4" xfId="19685" xr:uid="{00000000-0005-0000-0000-0000FD6D0000}"/>
    <cellStyle name="Normal 41 5 10 4 2" xfId="41327" xr:uid="{00000000-0005-0000-0000-0000FE6D0000}"/>
    <cellStyle name="Normal 41 5 10 5" xfId="35315" xr:uid="{00000000-0005-0000-0000-0000FF6D0000}"/>
    <cellStyle name="Normal 41 5 11" xfId="14554" xr:uid="{00000000-0005-0000-0000-0000006E0000}"/>
    <cellStyle name="Normal 41 5 11 2" xfId="17639" xr:uid="{00000000-0005-0000-0000-0000016E0000}"/>
    <cellStyle name="Normal 41 5 11 2 2" xfId="29606" xr:uid="{00000000-0005-0000-0000-0000026E0000}"/>
    <cellStyle name="Normal 41 5 11 2 2 2" xfId="51212" xr:uid="{00000000-0005-0000-0000-0000036E0000}"/>
    <cellStyle name="Normal 41 5 11 2 3" xfId="23639" xr:uid="{00000000-0005-0000-0000-0000046E0000}"/>
    <cellStyle name="Normal 41 5 11 2 3 2" xfId="45276" xr:uid="{00000000-0005-0000-0000-0000056E0000}"/>
    <cellStyle name="Normal 41 5 11 2 4" xfId="39293" xr:uid="{00000000-0005-0000-0000-0000066E0000}"/>
    <cellStyle name="Normal 41 5 11 3" xfId="26624" xr:uid="{00000000-0005-0000-0000-0000076E0000}"/>
    <cellStyle name="Normal 41 5 11 3 2" xfId="48238" xr:uid="{00000000-0005-0000-0000-0000086E0000}"/>
    <cellStyle name="Normal 41 5 11 4" xfId="20657" xr:uid="{00000000-0005-0000-0000-0000096E0000}"/>
    <cellStyle name="Normal 41 5 11 4 2" xfId="42299" xr:uid="{00000000-0005-0000-0000-00000A6E0000}"/>
    <cellStyle name="Normal 41 5 11 5" xfId="36290" xr:uid="{00000000-0005-0000-0000-00000B6E0000}"/>
    <cellStyle name="Normal 41 5 12" xfId="15667" xr:uid="{00000000-0005-0000-0000-00000C6E0000}"/>
    <cellStyle name="Normal 41 5 12 2" xfId="27638" xr:uid="{00000000-0005-0000-0000-00000D6E0000}"/>
    <cellStyle name="Normal 41 5 12 2 2" xfId="49244" xr:uid="{00000000-0005-0000-0000-00000E6E0000}"/>
    <cellStyle name="Normal 41 5 12 3" xfId="21671" xr:uid="{00000000-0005-0000-0000-00000F6E0000}"/>
    <cellStyle name="Normal 41 5 12 3 2" xfId="43308" xr:uid="{00000000-0005-0000-0000-0000106E0000}"/>
    <cellStyle name="Normal 41 5 12 4" xfId="37321" xr:uid="{00000000-0005-0000-0000-0000116E0000}"/>
    <cellStyle name="Normal 41 5 13" xfId="24653" xr:uid="{00000000-0005-0000-0000-0000126E0000}"/>
    <cellStyle name="Normal 41 5 13 2" xfId="46273" xr:uid="{00000000-0005-0000-0000-0000136E0000}"/>
    <cellStyle name="Normal 41 5 14" xfId="18686" xr:uid="{00000000-0005-0000-0000-0000146E0000}"/>
    <cellStyle name="Normal 41 5 14 2" xfId="40328" xr:uid="{00000000-0005-0000-0000-0000156E0000}"/>
    <cellStyle name="Normal 41 5 15" xfId="31251"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3" xr:uid="{00000000-0005-0000-0000-00001B6E0000}"/>
    <cellStyle name="Normal 41 5 2 2 2 2 2 2" xfId="50649" xr:uid="{00000000-0005-0000-0000-00001C6E0000}"/>
    <cellStyle name="Normal 41 5 2 2 2 2 3" xfId="23076" xr:uid="{00000000-0005-0000-0000-00001D6E0000}"/>
    <cellStyle name="Normal 41 5 2 2 2 2 3 2" xfId="44713" xr:uid="{00000000-0005-0000-0000-00001E6E0000}"/>
    <cellStyle name="Normal 41 5 2 2 2 2 4" xfId="38729" xr:uid="{00000000-0005-0000-0000-00001F6E0000}"/>
    <cellStyle name="Normal 41 5 2 2 2 3" xfId="26061" xr:uid="{00000000-0005-0000-0000-0000206E0000}"/>
    <cellStyle name="Normal 41 5 2 2 2 3 2" xfId="47675" xr:uid="{00000000-0005-0000-0000-0000216E0000}"/>
    <cellStyle name="Normal 41 5 2 2 2 4" xfId="20094" xr:uid="{00000000-0005-0000-0000-0000226E0000}"/>
    <cellStyle name="Normal 41 5 2 2 2 4 2" xfId="41736" xr:uid="{00000000-0005-0000-0000-0000236E0000}"/>
    <cellStyle name="Normal 41 5 2 2 2 5" xfId="35726" xr:uid="{00000000-0005-0000-0000-0000246E0000}"/>
    <cellStyle name="Normal 41 5 2 2 3" xfId="14964" xr:uid="{00000000-0005-0000-0000-0000256E0000}"/>
    <cellStyle name="Normal 41 5 2 2 3 2" xfId="18049" xr:uid="{00000000-0005-0000-0000-0000266E0000}"/>
    <cellStyle name="Normal 41 5 2 2 3 2 2" xfId="30015" xr:uid="{00000000-0005-0000-0000-0000276E0000}"/>
    <cellStyle name="Normal 41 5 2 2 3 2 2 2" xfId="51621" xr:uid="{00000000-0005-0000-0000-0000286E0000}"/>
    <cellStyle name="Normal 41 5 2 2 3 2 3" xfId="24048" xr:uid="{00000000-0005-0000-0000-0000296E0000}"/>
    <cellStyle name="Normal 41 5 2 2 3 2 3 2" xfId="45685" xr:uid="{00000000-0005-0000-0000-00002A6E0000}"/>
    <cellStyle name="Normal 41 5 2 2 3 2 4" xfId="39703" xr:uid="{00000000-0005-0000-0000-00002B6E0000}"/>
    <cellStyle name="Normal 41 5 2 2 3 3" xfId="27033" xr:uid="{00000000-0005-0000-0000-00002C6E0000}"/>
    <cellStyle name="Normal 41 5 2 2 3 3 2" xfId="48647" xr:uid="{00000000-0005-0000-0000-00002D6E0000}"/>
    <cellStyle name="Normal 41 5 2 2 3 4" xfId="21066" xr:uid="{00000000-0005-0000-0000-00002E6E0000}"/>
    <cellStyle name="Normal 41 5 2 2 3 4 2" xfId="42708" xr:uid="{00000000-0005-0000-0000-00002F6E0000}"/>
    <cellStyle name="Normal 41 5 2 2 3 5" xfId="36700" xr:uid="{00000000-0005-0000-0000-0000306E0000}"/>
    <cellStyle name="Normal 41 5 2 2 4" xfId="16098" xr:uid="{00000000-0005-0000-0000-0000316E0000}"/>
    <cellStyle name="Normal 41 5 2 2 4 2" xfId="28067" xr:uid="{00000000-0005-0000-0000-0000326E0000}"/>
    <cellStyle name="Normal 41 5 2 2 4 2 2" xfId="49673" xr:uid="{00000000-0005-0000-0000-0000336E0000}"/>
    <cellStyle name="Normal 41 5 2 2 4 3" xfId="22100" xr:uid="{00000000-0005-0000-0000-0000346E0000}"/>
    <cellStyle name="Normal 41 5 2 2 4 3 2" xfId="43737" xr:uid="{00000000-0005-0000-0000-0000356E0000}"/>
    <cellStyle name="Normal 41 5 2 2 4 4" xfId="37752" xr:uid="{00000000-0005-0000-0000-0000366E0000}"/>
    <cellStyle name="Normal 41 5 2 2 5" xfId="25085" xr:uid="{00000000-0005-0000-0000-0000376E0000}"/>
    <cellStyle name="Normal 41 5 2 2 5 2" xfId="46702" xr:uid="{00000000-0005-0000-0000-0000386E0000}"/>
    <cellStyle name="Normal 41 5 2 2 6" xfId="19118" xr:uid="{00000000-0005-0000-0000-0000396E0000}"/>
    <cellStyle name="Normal 41 5 2 2 6 2" xfId="40760" xr:uid="{00000000-0005-0000-0000-00003A6E0000}"/>
    <cellStyle name="Normal 41 5 2 2 7" xfId="34746"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3" xr:uid="{00000000-0005-0000-0000-00003F6E0000}"/>
    <cellStyle name="Normal 41 5 2 3 2 2 2 2" xfId="50969" xr:uid="{00000000-0005-0000-0000-0000406E0000}"/>
    <cellStyle name="Normal 41 5 2 3 2 2 3" xfId="23396" xr:uid="{00000000-0005-0000-0000-0000416E0000}"/>
    <cellStyle name="Normal 41 5 2 3 2 2 3 2" xfId="45033" xr:uid="{00000000-0005-0000-0000-0000426E0000}"/>
    <cellStyle name="Normal 41 5 2 3 2 2 4" xfId="39049" xr:uid="{00000000-0005-0000-0000-0000436E0000}"/>
    <cellStyle name="Normal 41 5 2 3 2 3" xfId="26381" xr:uid="{00000000-0005-0000-0000-0000446E0000}"/>
    <cellStyle name="Normal 41 5 2 3 2 3 2" xfId="47995" xr:uid="{00000000-0005-0000-0000-0000456E0000}"/>
    <cellStyle name="Normal 41 5 2 3 2 4" xfId="20414" xr:uid="{00000000-0005-0000-0000-0000466E0000}"/>
    <cellStyle name="Normal 41 5 2 3 2 4 2" xfId="42056" xr:uid="{00000000-0005-0000-0000-0000476E0000}"/>
    <cellStyle name="Normal 41 5 2 3 2 5" xfId="36046" xr:uid="{00000000-0005-0000-0000-0000486E0000}"/>
    <cellStyle name="Normal 41 5 2 3 3" xfId="15284" xr:uid="{00000000-0005-0000-0000-0000496E0000}"/>
    <cellStyle name="Normal 41 5 2 3 3 2" xfId="18369" xr:uid="{00000000-0005-0000-0000-00004A6E0000}"/>
    <cellStyle name="Normal 41 5 2 3 3 2 2" xfId="30335" xr:uid="{00000000-0005-0000-0000-00004B6E0000}"/>
    <cellStyle name="Normal 41 5 2 3 3 2 2 2" xfId="51941" xr:uid="{00000000-0005-0000-0000-00004C6E0000}"/>
    <cellStyle name="Normal 41 5 2 3 3 2 3" xfId="24368" xr:uid="{00000000-0005-0000-0000-00004D6E0000}"/>
    <cellStyle name="Normal 41 5 2 3 3 2 3 2" xfId="46005" xr:uid="{00000000-0005-0000-0000-00004E6E0000}"/>
    <cellStyle name="Normal 41 5 2 3 3 2 4" xfId="40023" xr:uid="{00000000-0005-0000-0000-00004F6E0000}"/>
    <cellStyle name="Normal 41 5 2 3 3 3" xfId="27353" xr:uid="{00000000-0005-0000-0000-0000506E0000}"/>
    <cellStyle name="Normal 41 5 2 3 3 3 2" xfId="48967" xr:uid="{00000000-0005-0000-0000-0000516E0000}"/>
    <cellStyle name="Normal 41 5 2 3 3 4" xfId="21386" xr:uid="{00000000-0005-0000-0000-0000526E0000}"/>
    <cellStyle name="Normal 41 5 2 3 3 4 2" xfId="43028" xr:uid="{00000000-0005-0000-0000-0000536E0000}"/>
    <cellStyle name="Normal 41 5 2 3 3 5" xfId="37020" xr:uid="{00000000-0005-0000-0000-0000546E0000}"/>
    <cellStyle name="Normal 41 5 2 3 4" xfId="16418" xr:uid="{00000000-0005-0000-0000-0000556E0000}"/>
    <cellStyle name="Normal 41 5 2 3 4 2" xfId="28387" xr:uid="{00000000-0005-0000-0000-0000566E0000}"/>
    <cellStyle name="Normal 41 5 2 3 4 2 2" xfId="49993" xr:uid="{00000000-0005-0000-0000-0000576E0000}"/>
    <cellStyle name="Normal 41 5 2 3 4 3" xfId="22420" xr:uid="{00000000-0005-0000-0000-0000586E0000}"/>
    <cellStyle name="Normal 41 5 2 3 4 3 2" xfId="44057" xr:uid="{00000000-0005-0000-0000-0000596E0000}"/>
    <cellStyle name="Normal 41 5 2 3 4 4" xfId="38072" xr:uid="{00000000-0005-0000-0000-00005A6E0000}"/>
    <cellStyle name="Normal 41 5 2 3 5" xfId="25405" xr:uid="{00000000-0005-0000-0000-00005B6E0000}"/>
    <cellStyle name="Normal 41 5 2 3 5 2" xfId="47022" xr:uid="{00000000-0005-0000-0000-00005C6E0000}"/>
    <cellStyle name="Normal 41 5 2 3 6" xfId="19438" xr:uid="{00000000-0005-0000-0000-00005D6E0000}"/>
    <cellStyle name="Normal 41 5 2 3 6 2" xfId="41080" xr:uid="{00000000-0005-0000-0000-00005E6E0000}"/>
    <cellStyle name="Normal 41 5 2 3 7" xfId="35066" xr:uid="{00000000-0005-0000-0000-00005F6E0000}"/>
    <cellStyle name="Normal 41 5 2 4" xfId="13669" xr:uid="{00000000-0005-0000-0000-0000606E0000}"/>
    <cellStyle name="Normal 41 5 2 4 2" xfId="16755" xr:uid="{00000000-0005-0000-0000-0000616E0000}"/>
    <cellStyle name="Normal 41 5 2 4 2 2" xfId="28723" xr:uid="{00000000-0005-0000-0000-0000626E0000}"/>
    <cellStyle name="Normal 41 5 2 4 2 2 2" xfId="50329" xr:uid="{00000000-0005-0000-0000-0000636E0000}"/>
    <cellStyle name="Normal 41 5 2 4 2 3" xfId="22756" xr:uid="{00000000-0005-0000-0000-0000646E0000}"/>
    <cellStyle name="Normal 41 5 2 4 2 3 2" xfId="44393" xr:uid="{00000000-0005-0000-0000-0000656E0000}"/>
    <cellStyle name="Normal 41 5 2 4 2 4" xfId="38409" xr:uid="{00000000-0005-0000-0000-0000666E0000}"/>
    <cellStyle name="Normal 41 5 2 4 3" xfId="25741" xr:uid="{00000000-0005-0000-0000-0000676E0000}"/>
    <cellStyle name="Normal 41 5 2 4 3 2" xfId="47355" xr:uid="{00000000-0005-0000-0000-0000686E0000}"/>
    <cellStyle name="Normal 41 5 2 4 4" xfId="19774" xr:uid="{00000000-0005-0000-0000-0000696E0000}"/>
    <cellStyle name="Normal 41 5 2 4 4 2" xfId="41416" xr:uid="{00000000-0005-0000-0000-00006A6E0000}"/>
    <cellStyle name="Normal 41 5 2 4 5" xfId="35405" xr:uid="{00000000-0005-0000-0000-00006B6E0000}"/>
    <cellStyle name="Normal 41 5 2 5" xfId="14643" xr:uid="{00000000-0005-0000-0000-00006C6E0000}"/>
    <cellStyle name="Normal 41 5 2 5 2" xfId="17728" xr:uid="{00000000-0005-0000-0000-00006D6E0000}"/>
    <cellStyle name="Normal 41 5 2 5 2 2" xfId="29695" xr:uid="{00000000-0005-0000-0000-00006E6E0000}"/>
    <cellStyle name="Normal 41 5 2 5 2 2 2" xfId="51301" xr:uid="{00000000-0005-0000-0000-00006F6E0000}"/>
    <cellStyle name="Normal 41 5 2 5 2 3" xfId="23728" xr:uid="{00000000-0005-0000-0000-0000706E0000}"/>
    <cellStyle name="Normal 41 5 2 5 2 3 2" xfId="45365" xr:uid="{00000000-0005-0000-0000-0000716E0000}"/>
    <cellStyle name="Normal 41 5 2 5 2 4" xfId="39382" xr:uid="{00000000-0005-0000-0000-0000726E0000}"/>
    <cellStyle name="Normal 41 5 2 5 3" xfId="26713" xr:uid="{00000000-0005-0000-0000-0000736E0000}"/>
    <cellStyle name="Normal 41 5 2 5 3 2" xfId="48327" xr:uid="{00000000-0005-0000-0000-0000746E0000}"/>
    <cellStyle name="Normal 41 5 2 5 4" xfId="20746" xr:uid="{00000000-0005-0000-0000-0000756E0000}"/>
    <cellStyle name="Normal 41 5 2 5 4 2" xfId="42388" xr:uid="{00000000-0005-0000-0000-0000766E0000}"/>
    <cellStyle name="Normal 41 5 2 5 5" xfId="36379" xr:uid="{00000000-0005-0000-0000-0000776E0000}"/>
    <cellStyle name="Normal 41 5 2 6" xfId="15756" xr:uid="{00000000-0005-0000-0000-0000786E0000}"/>
    <cellStyle name="Normal 41 5 2 6 2" xfId="27727" xr:uid="{00000000-0005-0000-0000-0000796E0000}"/>
    <cellStyle name="Normal 41 5 2 6 2 2" xfId="49333" xr:uid="{00000000-0005-0000-0000-00007A6E0000}"/>
    <cellStyle name="Normal 41 5 2 6 3" xfId="21760" xr:uid="{00000000-0005-0000-0000-00007B6E0000}"/>
    <cellStyle name="Normal 41 5 2 6 3 2" xfId="43397" xr:uid="{00000000-0005-0000-0000-00007C6E0000}"/>
    <cellStyle name="Normal 41 5 2 6 4" xfId="37410" xr:uid="{00000000-0005-0000-0000-00007D6E0000}"/>
    <cellStyle name="Normal 41 5 2 7" xfId="24742" xr:uid="{00000000-0005-0000-0000-00007E6E0000}"/>
    <cellStyle name="Normal 41 5 2 7 2" xfId="46362" xr:uid="{00000000-0005-0000-0000-00007F6E0000}"/>
    <cellStyle name="Normal 41 5 2 8" xfId="18775" xr:uid="{00000000-0005-0000-0000-0000806E0000}"/>
    <cellStyle name="Normal 41 5 2 8 2" xfId="40417" xr:uid="{00000000-0005-0000-0000-0000816E0000}"/>
    <cellStyle name="Normal 41 5 2 9" xfId="31588"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8999" xr:uid="{00000000-0005-0000-0000-0000876E0000}"/>
    <cellStyle name="Normal 41 5 3 2 2 2 2 2" xfId="50605" xr:uid="{00000000-0005-0000-0000-0000886E0000}"/>
    <cellStyle name="Normal 41 5 3 2 2 2 3" xfId="23032" xr:uid="{00000000-0005-0000-0000-0000896E0000}"/>
    <cellStyle name="Normal 41 5 3 2 2 2 3 2" xfId="44669" xr:uid="{00000000-0005-0000-0000-00008A6E0000}"/>
    <cellStyle name="Normal 41 5 3 2 2 2 4" xfId="38685" xr:uid="{00000000-0005-0000-0000-00008B6E0000}"/>
    <cellStyle name="Normal 41 5 3 2 2 3" xfId="26017" xr:uid="{00000000-0005-0000-0000-00008C6E0000}"/>
    <cellStyle name="Normal 41 5 3 2 2 3 2" xfId="47631" xr:uid="{00000000-0005-0000-0000-00008D6E0000}"/>
    <cellStyle name="Normal 41 5 3 2 2 4" xfId="20050" xr:uid="{00000000-0005-0000-0000-00008E6E0000}"/>
    <cellStyle name="Normal 41 5 3 2 2 4 2" xfId="41692" xr:uid="{00000000-0005-0000-0000-00008F6E0000}"/>
    <cellStyle name="Normal 41 5 3 2 2 5" xfId="35682" xr:uid="{00000000-0005-0000-0000-0000906E0000}"/>
    <cellStyle name="Normal 41 5 3 2 3" xfId="14920" xr:uid="{00000000-0005-0000-0000-0000916E0000}"/>
    <cellStyle name="Normal 41 5 3 2 3 2" xfId="18005" xr:uid="{00000000-0005-0000-0000-0000926E0000}"/>
    <cellStyle name="Normal 41 5 3 2 3 2 2" xfId="29971" xr:uid="{00000000-0005-0000-0000-0000936E0000}"/>
    <cellStyle name="Normal 41 5 3 2 3 2 2 2" xfId="51577" xr:uid="{00000000-0005-0000-0000-0000946E0000}"/>
    <cellStyle name="Normal 41 5 3 2 3 2 3" xfId="24004" xr:uid="{00000000-0005-0000-0000-0000956E0000}"/>
    <cellStyle name="Normal 41 5 3 2 3 2 3 2" xfId="45641" xr:uid="{00000000-0005-0000-0000-0000966E0000}"/>
    <cellStyle name="Normal 41 5 3 2 3 2 4" xfId="39659" xr:uid="{00000000-0005-0000-0000-0000976E0000}"/>
    <cellStyle name="Normal 41 5 3 2 3 3" xfId="26989" xr:uid="{00000000-0005-0000-0000-0000986E0000}"/>
    <cellStyle name="Normal 41 5 3 2 3 3 2" xfId="48603" xr:uid="{00000000-0005-0000-0000-0000996E0000}"/>
    <cellStyle name="Normal 41 5 3 2 3 4" xfId="21022" xr:uid="{00000000-0005-0000-0000-00009A6E0000}"/>
    <cellStyle name="Normal 41 5 3 2 3 4 2" xfId="42664" xr:uid="{00000000-0005-0000-0000-00009B6E0000}"/>
    <cellStyle name="Normal 41 5 3 2 3 5" xfId="36656" xr:uid="{00000000-0005-0000-0000-00009C6E0000}"/>
    <cellStyle name="Normal 41 5 3 2 4" xfId="16054" xr:uid="{00000000-0005-0000-0000-00009D6E0000}"/>
    <cellStyle name="Normal 41 5 3 2 4 2" xfId="28023" xr:uid="{00000000-0005-0000-0000-00009E6E0000}"/>
    <cellStyle name="Normal 41 5 3 2 4 2 2" xfId="49629" xr:uid="{00000000-0005-0000-0000-00009F6E0000}"/>
    <cellStyle name="Normal 41 5 3 2 4 3" xfId="22056" xr:uid="{00000000-0005-0000-0000-0000A06E0000}"/>
    <cellStyle name="Normal 41 5 3 2 4 3 2" xfId="43693" xr:uid="{00000000-0005-0000-0000-0000A16E0000}"/>
    <cellStyle name="Normal 41 5 3 2 4 4" xfId="37708" xr:uid="{00000000-0005-0000-0000-0000A26E0000}"/>
    <cellStyle name="Normal 41 5 3 2 5" xfId="25041" xr:uid="{00000000-0005-0000-0000-0000A36E0000}"/>
    <cellStyle name="Normal 41 5 3 2 5 2" xfId="46658" xr:uid="{00000000-0005-0000-0000-0000A46E0000}"/>
    <cellStyle name="Normal 41 5 3 2 6" xfId="19074" xr:uid="{00000000-0005-0000-0000-0000A56E0000}"/>
    <cellStyle name="Normal 41 5 3 2 6 2" xfId="40716" xr:uid="{00000000-0005-0000-0000-0000A66E0000}"/>
    <cellStyle name="Normal 41 5 3 2 7" xfId="34702"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19" xr:uid="{00000000-0005-0000-0000-0000AB6E0000}"/>
    <cellStyle name="Normal 41 5 3 3 2 2 2 2" xfId="50925" xr:uid="{00000000-0005-0000-0000-0000AC6E0000}"/>
    <cellStyle name="Normal 41 5 3 3 2 2 3" xfId="23352" xr:uid="{00000000-0005-0000-0000-0000AD6E0000}"/>
    <cellStyle name="Normal 41 5 3 3 2 2 3 2" xfId="44989" xr:uid="{00000000-0005-0000-0000-0000AE6E0000}"/>
    <cellStyle name="Normal 41 5 3 3 2 2 4" xfId="39005" xr:uid="{00000000-0005-0000-0000-0000AF6E0000}"/>
    <cellStyle name="Normal 41 5 3 3 2 3" xfId="26337" xr:uid="{00000000-0005-0000-0000-0000B06E0000}"/>
    <cellStyle name="Normal 41 5 3 3 2 3 2" xfId="47951" xr:uid="{00000000-0005-0000-0000-0000B16E0000}"/>
    <cellStyle name="Normal 41 5 3 3 2 4" xfId="20370" xr:uid="{00000000-0005-0000-0000-0000B26E0000}"/>
    <cellStyle name="Normal 41 5 3 3 2 4 2" xfId="42012" xr:uid="{00000000-0005-0000-0000-0000B36E0000}"/>
    <cellStyle name="Normal 41 5 3 3 2 5" xfId="36002" xr:uid="{00000000-0005-0000-0000-0000B46E0000}"/>
    <cellStyle name="Normal 41 5 3 3 3" xfId="15240" xr:uid="{00000000-0005-0000-0000-0000B56E0000}"/>
    <cellStyle name="Normal 41 5 3 3 3 2" xfId="18325" xr:uid="{00000000-0005-0000-0000-0000B66E0000}"/>
    <cellStyle name="Normal 41 5 3 3 3 2 2" xfId="30291" xr:uid="{00000000-0005-0000-0000-0000B76E0000}"/>
    <cellStyle name="Normal 41 5 3 3 3 2 2 2" xfId="51897" xr:uid="{00000000-0005-0000-0000-0000B86E0000}"/>
    <cellStyle name="Normal 41 5 3 3 3 2 3" xfId="24324" xr:uid="{00000000-0005-0000-0000-0000B96E0000}"/>
    <cellStyle name="Normal 41 5 3 3 3 2 3 2" xfId="45961" xr:uid="{00000000-0005-0000-0000-0000BA6E0000}"/>
    <cellStyle name="Normal 41 5 3 3 3 2 4" xfId="39979" xr:uid="{00000000-0005-0000-0000-0000BB6E0000}"/>
    <cellStyle name="Normal 41 5 3 3 3 3" xfId="27309" xr:uid="{00000000-0005-0000-0000-0000BC6E0000}"/>
    <cellStyle name="Normal 41 5 3 3 3 3 2" xfId="48923" xr:uid="{00000000-0005-0000-0000-0000BD6E0000}"/>
    <cellStyle name="Normal 41 5 3 3 3 4" xfId="21342" xr:uid="{00000000-0005-0000-0000-0000BE6E0000}"/>
    <cellStyle name="Normal 41 5 3 3 3 4 2" xfId="42984" xr:uid="{00000000-0005-0000-0000-0000BF6E0000}"/>
    <cellStyle name="Normal 41 5 3 3 3 5" xfId="36976" xr:uid="{00000000-0005-0000-0000-0000C06E0000}"/>
    <cellStyle name="Normal 41 5 3 3 4" xfId="16374" xr:uid="{00000000-0005-0000-0000-0000C16E0000}"/>
    <cellStyle name="Normal 41 5 3 3 4 2" xfId="28343" xr:uid="{00000000-0005-0000-0000-0000C26E0000}"/>
    <cellStyle name="Normal 41 5 3 3 4 2 2" xfId="49949" xr:uid="{00000000-0005-0000-0000-0000C36E0000}"/>
    <cellStyle name="Normal 41 5 3 3 4 3" xfId="22376" xr:uid="{00000000-0005-0000-0000-0000C46E0000}"/>
    <cellStyle name="Normal 41 5 3 3 4 3 2" xfId="44013" xr:uid="{00000000-0005-0000-0000-0000C56E0000}"/>
    <cellStyle name="Normal 41 5 3 3 4 4" xfId="38028" xr:uid="{00000000-0005-0000-0000-0000C66E0000}"/>
    <cellStyle name="Normal 41 5 3 3 5" xfId="25361" xr:uid="{00000000-0005-0000-0000-0000C76E0000}"/>
    <cellStyle name="Normal 41 5 3 3 5 2" xfId="46978" xr:uid="{00000000-0005-0000-0000-0000C86E0000}"/>
    <cellStyle name="Normal 41 5 3 3 6" xfId="19394" xr:uid="{00000000-0005-0000-0000-0000C96E0000}"/>
    <cellStyle name="Normal 41 5 3 3 6 2" xfId="41036" xr:uid="{00000000-0005-0000-0000-0000CA6E0000}"/>
    <cellStyle name="Normal 41 5 3 3 7" xfId="35022" xr:uid="{00000000-0005-0000-0000-0000CB6E0000}"/>
    <cellStyle name="Normal 41 5 3 4" xfId="13625" xr:uid="{00000000-0005-0000-0000-0000CC6E0000}"/>
    <cellStyle name="Normal 41 5 3 4 2" xfId="16711" xr:uid="{00000000-0005-0000-0000-0000CD6E0000}"/>
    <cellStyle name="Normal 41 5 3 4 2 2" xfId="28679" xr:uid="{00000000-0005-0000-0000-0000CE6E0000}"/>
    <cellStyle name="Normal 41 5 3 4 2 2 2" xfId="50285" xr:uid="{00000000-0005-0000-0000-0000CF6E0000}"/>
    <cellStyle name="Normal 41 5 3 4 2 3" xfId="22712" xr:uid="{00000000-0005-0000-0000-0000D06E0000}"/>
    <cellStyle name="Normal 41 5 3 4 2 3 2" xfId="44349" xr:uid="{00000000-0005-0000-0000-0000D16E0000}"/>
    <cellStyle name="Normal 41 5 3 4 2 4" xfId="38365" xr:uid="{00000000-0005-0000-0000-0000D26E0000}"/>
    <cellStyle name="Normal 41 5 3 4 3" xfId="25697" xr:uid="{00000000-0005-0000-0000-0000D36E0000}"/>
    <cellStyle name="Normal 41 5 3 4 3 2" xfId="47311" xr:uid="{00000000-0005-0000-0000-0000D46E0000}"/>
    <cellStyle name="Normal 41 5 3 4 4" xfId="19730" xr:uid="{00000000-0005-0000-0000-0000D56E0000}"/>
    <cellStyle name="Normal 41 5 3 4 4 2" xfId="41372" xr:uid="{00000000-0005-0000-0000-0000D66E0000}"/>
    <cellStyle name="Normal 41 5 3 4 5" xfId="35361" xr:uid="{00000000-0005-0000-0000-0000D76E0000}"/>
    <cellStyle name="Normal 41 5 3 5" xfId="14599" xr:uid="{00000000-0005-0000-0000-0000D86E0000}"/>
    <cellStyle name="Normal 41 5 3 5 2" xfId="17684" xr:uid="{00000000-0005-0000-0000-0000D96E0000}"/>
    <cellStyle name="Normal 41 5 3 5 2 2" xfId="29651" xr:uid="{00000000-0005-0000-0000-0000DA6E0000}"/>
    <cellStyle name="Normal 41 5 3 5 2 2 2" xfId="51257" xr:uid="{00000000-0005-0000-0000-0000DB6E0000}"/>
    <cellStyle name="Normal 41 5 3 5 2 3" xfId="23684" xr:uid="{00000000-0005-0000-0000-0000DC6E0000}"/>
    <cellStyle name="Normal 41 5 3 5 2 3 2" xfId="45321" xr:uid="{00000000-0005-0000-0000-0000DD6E0000}"/>
    <cellStyle name="Normal 41 5 3 5 2 4" xfId="39338" xr:uid="{00000000-0005-0000-0000-0000DE6E0000}"/>
    <cellStyle name="Normal 41 5 3 5 3" xfId="26669" xr:uid="{00000000-0005-0000-0000-0000DF6E0000}"/>
    <cellStyle name="Normal 41 5 3 5 3 2" xfId="48283" xr:uid="{00000000-0005-0000-0000-0000E06E0000}"/>
    <cellStyle name="Normal 41 5 3 5 4" xfId="20702" xr:uid="{00000000-0005-0000-0000-0000E16E0000}"/>
    <cellStyle name="Normal 41 5 3 5 4 2" xfId="42344" xr:uid="{00000000-0005-0000-0000-0000E26E0000}"/>
    <cellStyle name="Normal 41 5 3 5 5" xfId="36335" xr:uid="{00000000-0005-0000-0000-0000E36E0000}"/>
    <cellStyle name="Normal 41 5 3 6" xfId="15712" xr:uid="{00000000-0005-0000-0000-0000E46E0000}"/>
    <cellStyle name="Normal 41 5 3 6 2" xfId="27683" xr:uid="{00000000-0005-0000-0000-0000E56E0000}"/>
    <cellStyle name="Normal 41 5 3 6 2 2" xfId="49289" xr:uid="{00000000-0005-0000-0000-0000E66E0000}"/>
    <cellStyle name="Normal 41 5 3 6 3" xfId="21716" xr:uid="{00000000-0005-0000-0000-0000E76E0000}"/>
    <cellStyle name="Normal 41 5 3 6 3 2" xfId="43353" xr:uid="{00000000-0005-0000-0000-0000E86E0000}"/>
    <cellStyle name="Normal 41 5 3 6 4" xfId="37366" xr:uid="{00000000-0005-0000-0000-0000E96E0000}"/>
    <cellStyle name="Normal 41 5 3 7" xfId="24698" xr:uid="{00000000-0005-0000-0000-0000EA6E0000}"/>
    <cellStyle name="Normal 41 5 3 7 2" xfId="46318" xr:uid="{00000000-0005-0000-0000-0000EB6E0000}"/>
    <cellStyle name="Normal 41 5 3 8" xfId="18731" xr:uid="{00000000-0005-0000-0000-0000EC6E0000}"/>
    <cellStyle name="Normal 41 5 3 8 2" xfId="40373" xr:uid="{00000000-0005-0000-0000-0000ED6E0000}"/>
    <cellStyle name="Normal 41 5 3 9" xfId="31431"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5" xr:uid="{00000000-0005-0000-0000-0000F36E0000}"/>
    <cellStyle name="Normal 41 5 4 2 2 2 2 2" xfId="50691" xr:uid="{00000000-0005-0000-0000-0000F46E0000}"/>
    <cellStyle name="Normal 41 5 4 2 2 2 3" xfId="23118" xr:uid="{00000000-0005-0000-0000-0000F56E0000}"/>
    <cellStyle name="Normal 41 5 4 2 2 2 3 2" xfId="44755" xr:uid="{00000000-0005-0000-0000-0000F66E0000}"/>
    <cellStyle name="Normal 41 5 4 2 2 2 4" xfId="38771" xr:uid="{00000000-0005-0000-0000-0000F76E0000}"/>
    <cellStyle name="Normal 41 5 4 2 2 3" xfId="26103" xr:uid="{00000000-0005-0000-0000-0000F86E0000}"/>
    <cellStyle name="Normal 41 5 4 2 2 3 2" xfId="47717" xr:uid="{00000000-0005-0000-0000-0000F96E0000}"/>
    <cellStyle name="Normal 41 5 4 2 2 4" xfId="20136" xr:uid="{00000000-0005-0000-0000-0000FA6E0000}"/>
    <cellStyle name="Normal 41 5 4 2 2 4 2" xfId="41778" xr:uid="{00000000-0005-0000-0000-0000FB6E0000}"/>
    <cellStyle name="Normal 41 5 4 2 2 5" xfId="35768" xr:uid="{00000000-0005-0000-0000-0000FC6E0000}"/>
    <cellStyle name="Normal 41 5 4 2 3" xfId="15006" xr:uid="{00000000-0005-0000-0000-0000FD6E0000}"/>
    <cellStyle name="Normal 41 5 4 2 3 2" xfId="18091" xr:uid="{00000000-0005-0000-0000-0000FE6E0000}"/>
    <cellStyle name="Normal 41 5 4 2 3 2 2" xfId="30057" xr:uid="{00000000-0005-0000-0000-0000FF6E0000}"/>
    <cellStyle name="Normal 41 5 4 2 3 2 2 2" xfId="51663" xr:uid="{00000000-0005-0000-0000-0000006F0000}"/>
    <cellStyle name="Normal 41 5 4 2 3 2 3" xfId="24090" xr:uid="{00000000-0005-0000-0000-0000016F0000}"/>
    <cellStyle name="Normal 41 5 4 2 3 2 3 2" xfId="45727" xr:uid="{00000000-0005-0000-0000-0000026F0000}"/>
    <cellStyle name="Normal 41 5 4 2 3 2 4" xfId="39745" xr:uid="{00000000-0005-0000-0000-0000036F0000}"/>
    <cellStyle name="Normal 41 5 4 2 3 3" xfId="27075" xr:uid="{00000000-0005-0000-0000-0000046F0000}"/>
    <cellStyle name="Normal 41 5 4 2 3 3 2" xfId="48689" xr:uid="{00000000-0005-0000-0000-0000056F0000}"/>
    <cellStyle name="Normal 41 5 4 2 3 4" xfId="21108" xr:uid="{00000000-0005-0000-0000-0000066F0000}"/>
    <cellStyle name="Normal 41 5 4 2 3 4 2" xfId="42750" xr:uid="{00000000-0005-0000-0000-0000076F0000}"/>
    <cellStyle name="Normal 41 5 4 2 3 5" xfId="36742" xr:uid="{00000000-0005-0000-0000-0000086F0000}"/>
    <cellStyle name="Normal 41 5 4 2 4" xfId="16140" xr:uid="{00000000-0005-0000-0000-0000096F0000}"/>
    <cellStyle name="Normal 41 5 4 2 4 2" xfId="28109" xr:uid="{00000000-0005-0000-0000-00000A6F0000}"/>
    <cellStyle name="Normal 41 5 4 2 4 2 2" xfId="49715" xr:uid="{00000000-0005-0000-0000-00000B6F0000}"/>
    <cellStyle name="Normal 41 5 4 2 4 3" xfId="22142" xr:uid="{00000000-0005-0000-0000-00000C6F0000}"/>
    <cellStyle name="Normal 41 5 4 2 4 3 2" xfId="43779" xr:uid="{00000000-0005-0000-0000-00000D6F0000}"/>
    <cellStyle name="Normal 41 5 4 2 4 4" xfId="37794" xr:uid="{00000000-0005-0000-0000-00000E6F0000}"/>
    <cellStyle name="Normal 41 5 4 2 5" xfId="25127" xr:uid="{00000000-0005-0000-0000-00000F6F0000}"/>
    <cellStyle name="Normal 41 5 4 2 5 2" xfId="46744" xr:uid="{00000000-0005-0000-0000-0000106F0000}"/>
    <cellStyle name="Normal 41 5 4 2 6" xfId="19160" xr:uid="{00000000-0005-0000-0000-0000116F0000}"/>
    <cellStyle name="Normal 41 5 4 2 6 2" xfId="40802" xr:uid="{00000000-0005-0000-0000-0000126F0000}"/>
    <cellStyle name="Normal 41 5 4 2 7" xfId="34788"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5" xr:uid="{00000000-0005-0000-0000-0000176F0000}"/>
    <cellStyle name="Normal 41 5 4 3 2 2 2 2" xfId="51011" xr:uid="{00000000-0005-0000-0000-0000186F0000}"/>
    <cellStyle name="Normal 41 5 4 3 2 2 3" xfId="23438" xr:uid="{00000000-0005-0000-0000-0000196F0000}"/>
    <cellStyle name="Normal 41 5 4 3 2 2 3 2" xfId="45075" xr:uid="{00000000-0005-0000-0000-00001A6F0000}"/>
    <cellStyle name="Normal 41 5 4 3 2 2 4" xfId="39091" xr:uid="{00000000-0005-0000-0000-00001B6F0000}"/>
    <cellStyle name="Normal 41 5 4 3 2 3" xfId="26423" xr:uid="{00000000-0005-0000-0000-00001C6F0000}"/>
    <cellStyle name="Normal 41 5 4 3 2 3 2" xfId="48037" xr:uid="{00000000-0005-0000-0000-00001D6F0000}"/>
    <cellStyle name="Normal 41 5 4 3 2 4" xfId="20456" xr:uid="{00000000-0005-0000-0000-00001E6F0000}"/>
    <cellStyle name="Normal 41 5 4 3 2 4 2" xfId="42098" xr:uid="{00000000-0005-0000-0000-00001F6F0000}"/>
    <cellStyle name="Normal 41 5 4 3 2 5" xfId="36088" xr:uid="{00000000-0005-0000-0000-0000206F0000}"/>
    <cellStyle name="Normal 41 5 4 3 3" xfId="15326" xr:uid="{00000000-0005-0000-0000-0000216F0000}"/>
    <cellStyle name="Normal 41 5 4 3 3 2" xfId="18411" xr:uid="{00000000-0005-0000-0000-0000226F0000}"/>
    <cellStyle name="Normal 41 5 4 3 3 2 2" xfId="30377" xr:uid="{00000000-0005-0000-0000-0000236F0000}"/>
    <cellStyle name="Normal 41 5 4 3 3 2 2 2" xfId="51983" xr:uid="{00000000-0005-0000-0000-0000246F0000}"/>
    <cellStyle name="Normal 41 5 4 3 3 2 3" xfId="24410" xr:uid="{00000000-0005-0000-0000-0000256F0000}"/>
    <cellStyle name="Normal 41 5 4 3 3 2 3 2" xfId="46047" xr:uid="{00000000-0005-0000-0000-0000266F0000}"/>
    <cellStyle name="Normal 41 5 4 3 3 2 4" xfId="40065" xr:uid="{00000000-0005-0000-0000-0000276F0000}"/>
    <cellStyle name="Normal 41 5 4 3 3 3" xfId="27395" xr:uid="{00000000-0005-0000-0000-0000286F0000}"/>
    <cellStyle name="Normal 41 5 4 3 3 3 2" xfId="49009" xr:uid="{00000000-0005-0000-0000-0000296F0000}"/>
    <cellStyle name="Normal 41 5 4 3 3 4" xfId="21428" xr:uid="{00000000-0005-0000-0000-00002A6F0000}"/>
    <cellStyle name="Normal 41 5 4 3 3 4 2" xfId="43070" xr:uid="{00000000-0005-0000-0000-00002B6F0000}"/>
    <cellStyle name="Normal 41 5 4 3 3 5" xfId="37062" xr:uid="{00000000-0005-0000-0000-00002C6F0000}"/>
    <cellStyle name="Normal 41 5 4 3 4" xfId="16460" xr:uid="{00000000-0005-0000-0000-00002D6F0000}"/>
    <cellStyle name="Normal 41 5 4 3 4 2" xfId="28429" xr:uid="{00000000-0005-0000-0000-00002E6F0000}"/>
    <cellStyle name="Normal 41 5 4 3 4 2 2" xfId="50035" xr:uid="{00000000-0005-0000-0000-00002F6F0000}"/>
    <cellStyle name="Normal 41 5 4 3 4 3" xfId="22462" xr:uid="{00000000-0005-0000-0000-0000306F0000}"/>
    <cellStyle name="Normal 41 5 4 3 4 3 2" xfId="44099" xr:uid="{00000000-0005-0000-0000-0000316F0000}"/>
    <cellStyle name="Normal 41 5 4 3 4 4" xfId="38114" xr:uid="{00000000-0005-0000-0000-0000326F0000}"/>
    <cellStyle name="Normal 41 5 4 3 5" xfId="25447" xr:uid="{00000000-0005-0000-0000-0000336F0000}"/>
    <cellStyle name="Normal 41 5 4 3 5 2" xfId="47064" xr:uid="{00000000-0005-0000-0000-0000346F0000}"/>
    <cellStyle name="Normal 41 5 4 3 6" xfId="19480" xr:uid="{00000000-0005-0000-0000-0000356F0000}"/>
    <cellStyle name="Normal 41 5 4 3 6 2" xfId="41122" xr:uid="{00000000-0005-0000-0000-0000366F0000}"/>
    <cellStyle name="Normal 41 5 4 3 7" xfId="35108" xr:uid="{00000000-0005-0000-0000-0000376F0000}"/>
    <cellStyle name="Normal 41 5 4 4" xfId="13711" xr:uid="{00000000-0005-0000-0000-0000386F0000}"/>
    <cellStyle name="Normal 41 5 4 4 2" xfId="16797" xr:uid="{00000000-0005-0000-0000-0000396F0000}"/>
    <cellStyle name="Normal 41 5 4 4 2 2" xfId="28765" xr:uid="{00000000-0005-0000-0000-00003A6F0000}"/>
    <cellStyle name="Normal 41 5 4 4 2 2 2" xfId="50371" xr:uid="{00000000-0005-0000-0000-00003B6F0000}"/>
    <cellStyle name="Normal 41 5 4 4 2 3" xfId="22798" xr:uid="{00000000-0005-0000-0000-00003C6F0000}"/>
    <cellStyle name="Normal 41 5 4 4 2 3 2" xfId="44435" xr:uid="{00000000-0005-0000-0000-00003D6F0000}"/>
    <cellStyle name="Normal 41 5 4 4 2 4" xfId="38451" xr:uid="{00000000-0005-0000-0000-00003E6F0000}"/>
    <cellStyle name="Normal 41 5 4 4 3" xfId="25783" xr:uid="{00000000-0005-0000-0000-00003F6F0000}"/>
    <cellStyle name="Normal 41 5 4 4 3 2" xfId="47397" xr:uid="{00000000-0005-0000-0000-0000406F0000}"/>
    <cellStyle name="Normal 41 5 4 4 4" xfId="19816" xr:uid="{00000000-0005-0000-0000-0000416F0000}"/>
    <cellStyle name="Normal 41 5 4 4 4 2" xfId="41458" xr:uid="{00000000-0005-0000-0000-0000426F0000}"/>
    <cellStyle name="Normal 41 5 4 4 5" xfId="35447" xr:uid="{00000000-0005-0000-0000-0000436F0000}"/>
    <cellStyle name="Normal 41 5 4 5" xfId="14685" xr:uid="{00000000-0005-0000-0000-0000446F0000}"/>
    <cellStyle name="Normal 41 5 4 5 2" xfId="17770" xr:uid="{00000000-0005-0000-0000-0000456F0000}"/>
    <cellStyle name="Normal 41 5 4 5 2 2" xfId="29737" xr:uid="{00000000-0005-0000-0000-0000466F0000}"/>
    <cellStyle name="Normal 41 5 4 5 2 2 2" xfId="51343" xr:uid="{00000000-0005-0000-0000-0000476F0000}"/>
    <cellStyle name="Normal 41 5 4 5 2 3" xfId="23770" xr:uid="{00000000-0005-0000-0000-0000486F0000}"/>
    <cellStyle name="Normal 41 5 4 5 2 3 2" xfId="45407" xr:uid="{00000000-0005-0000-0000-0000496F0000}"/>
    <cellStyle name="Normal 41 5 4 5 2 4" xfId="39424" xr:uid="{00000000-0005-0000-0000-00004A6F0000}"/>
    <cellStyle name="Normal 41 5 4 5 3" xfId="26755" xr:uid="{00000000-0005-0000-0000-00004B6F0000}"/>
    <cellStyle name="Normal 41 5 4 5 3 2" xfId="48369" xr:uid="{00000000-0005-0000-0000-00004C6F0000}"/>
    <cellStyle name="Normal 41 5 4 5 4" xfId="20788" xr:uid="{00000000-0005-0000-0000-00004D6F0000}"/>
    <cellStyle name="Normal 41 5 4 5 4 2" xfId="42430" xr:uid="{00000000-0005-0000-0000-00004E6F0000}"/>
    <cellStyle name="Normal 41 5 4 5 5" xfId="36421" xr:uid="{00000000-0005-0000-0000-00004F6F0000}"/>
    <cellStyle name="Normal 41 5 4 6" xfId="15798" xr:uid="{00000000-0005-0000-0000-0000506F0000}"/>
    <cellStyle name="Normal 41 5 4 6 2" xfId="27769" xr:uid="{00000000-0005-0000-0000-0000516F0000}"/>
    <cellStyle name="Normal 41 5 4 6 2 2" xfId="49375" xr:uid="{00000000-0005-0000-0000-0000526F0000}"/>
    <cellStyle name="Normal 41 5 4 6 3" xfId="21802" xr:uid="{00000000-0005-0000-0000-0000536F0000}"/>
    <cellStyle name="Normal 41 5 4 6 3 2" xfId="43439" xr:uid="{00000000-0005-0000-0000-0000546F0000}"/>
    <cellStyle name="Normal 41 5 4 6 4" xfId="37452" xr:uid="{00000000-0005-0000-0000-0000556F0000}"/>
    <cellStyle name="Normal 41 5 4 7" xfId="24784" xr:uid="{00000000-0005-0000-0000-0000566F0000}"/>
    <cellStyle name="Normal 41 5 4 7 2" xfId="46404" xr:uid="{00000000-0005-0000-0000-0000576F0000}"/>
    <cellStyle name="Normal 41 5 4 8" xfId="18817" xr:uid="{00000000-0005-0000-0000-0000586F0000}"/>
    <cellStyle name="Normal 41 5 4 8 2" xfId="40459" xr:uid="{00000000-0005-0000-0000-0000596F0000}"/>
    <cellStyle name="Normal 41 5 4 9" xfId="31699"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69" xr:uid="{00000000-0005-0000-0000-00005F6F0000}"/>
    <cellStyle name="Normal 41 5 5 2 2 2 2 2" xfId="50775" xr:uid="{00000000-0005-0000-0000-0000606F0000}"/>
    <cellStyle name="Normal 41 5 5 2 2 2 3" xfId="23202" xr:uid="{00000000-0005-0000-0000-0000616F0000}"/>
    <cellStyle name="Normal 41 5 5 2 2 2 3 2" xfId="44839" xr:uid="{00000000-0005-0000-0000-0000626F0000}"/>
    <cellStyle name="Normal 41 5 5 2 2 2 4" xfId="38855" xr:uid="{00000000-0005-0000-0000-0000636F0000}"/>
    <cellStyle name="Normal 41 5 5 2 2 3" xfId="26187" xr:uid="{00000000-0005-0000-0000-0000646F0000}"/>
    <cellStyle name="Normal 41 5 5 2 2 3 2" xfId="47801" xr:uid="{00000000-0005-0000-0000-0000656F0000}"/>
    <cellStyle name="Normal 41 5 5 2 2 4" xfId="20220" xr:uid="{00000000-0005-0000-0000-0000666F0000}"/>
    <cellStyle name="Normal 41 5 5 2 2 4 2" xfId="41862" xr:uid="{00000000-0005-0000-0000-0000676F0000}"/>
    <cellStyle name="Normal 41 5 5 2 2 5" xfId="35852" xr:uid="{00000000-0005-0000-0000-0000686F0000}"/>
    <cellStyle name="Normal 41 5 5 2 3" xfId="15090" xr:uid="{00000000-0005-0000-0000-0000696F0000}"/>
    <cellStyle name="Normal 41 5 5 2 3 2" xfId="18175" xr:uid="{00000000-0005-0000-0000-00006A6F0000}"/>
    <cellStyle name="Normal 41 5 5 2 3 2 2" xfId="30141" xr:uid="{00000000-0005-0000-0000-00006B6F0000}"/>
    <cellStyle name="Normal 41 5 5 2 3 2 2 2" xfId="51747" xr:uid="{00000000-0005-0000-0000-00006C6F0000}"/>
    <cellStyle name="Normal 41 5 5 2 3 2 3" xfId="24174" xr:uid="{00000000-0005-0000-0000-00006D6F0000}"/>
    <cellStyle name="Normal 41 5 5 2 3 2 3 2" xfId="45811" xr:uid="{00000000-0005-0000-0000-00006E6F0000}"/>
    <cellStyle name="Normal 41 5 5 2 3 2 4" xfId="39829" xr:uid="{00000000-0005-0000-0000-00006F6F0000}"/>
    <cellStyle name="Normal 41 5 5 2 3 3" xfId="27159" xr:uid="{00000000-0005-0000-0000-0000706F0000}"/>
    <cellStyle name="Normal 41 5 5 2 3 3 2" xfId="48773" xr:uid="{00000000-0005-0000-0000-0000716F0000}"/>
    <cellStyle name="Normal 41 5 5 2 3 4" xfId="21192" xr:uid="{00000000-0005-0000-0000-0000726F0000}"/>
    <cellStyle name="Normal 41 5 5 2 3 4 2" xfId="42834" xr:uid="{00000000-0005-0000-0000-0000736F0000}"/>
    <cellStyle name="Normal 41 5 5 2 3 5" xfId="36826" xr:uid="{00000000-0005-0000-0000-0000746F0000}"/>
    <cellStyle name="Normal 41 5 5 2 4" xfId="16224" xr:uid="{00000000-0005-0000-0000-0000756F0000}"/>
    <cellStyle name="Normal 41 5 5 2 4 2" xfId="28193" xr:uid="{00000000-0005-0000-0000-0000766F0000}"/>
    <cellStyle name="Normal 41 5 5 2 4 2 2" xfId="49799" xr:uid="{00000000-0005-0000-0000-0000776F0000}"/>
    <cellStyle name="Normal 41 5 5 2 4 3" xfId="22226" xr:uid="{00000000-0005-0000-0000-0000786F0000}"/>
    <cellStyle name="Normal 41 5 5 2 4 3 2" xfId="43863" xr:uid="{00000000-0005-0000-0000-0000796F0000}"/>
    <cellStyle name="Normal 41 5 5 2 4 4" xfId="37878" xr:uid="{00000000-0005-0000-0000-00007A6F0000}"/>
    <cellStyle name="Normal 41 5 5 2 5" xfId="25211" xr:uid="{00000000-0005-0000-0000-00007B6F0000}"/>
    <cellStyle name="Normal 41 5 5 2 5 2" xfId="46828" xr:uid="{00000000-0005-0000-0000-00007C6F0000}"/>
    <cellStyle name="Normal 41 5 5 2 6" xfId="19244" xr:uid="{00000000-0005-0000-0000-00007D6F0000}"/>
    <cellStyle name="Normal 41 5 5 2 6 2" xfId="40886" xr:uid="{00000000-0005-0000-0000-00007E6F0000}"/>
    <cellStyle name="Normal 41 5 5 2 7" xfId="34872"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89" xr:uid="{00000000-0005-0000-0000-0000836F0000}"/>
    <cellStyle name="Normal 41 5 5 3 2 2 2 2" xfId="51095" xr:uid="{00000000-0005-0000-0000-0000846F0000}"/>
    <cellStyle name="Normal 41 5 5 3 2 2 3" xfId="23522" xr:uid="{00000000-0005-0000-0000-0000856F0000}"/>
    <cellStyle name="Normal 41 5 5 3 2 2 3 2" xfId="45159" xr:uid="{00000000-0005-0000-0000-0000866F0000}"/>
    <cellStyle name="Normal 41 5 5 3 2 2 4" xfId="39175" xr:uid="{00000000-0005-0000-0000-0000876F0000}"/>
    <cellStyle name="Normal 41 5 5 3 2 3" xfId="26507" xr:uid="{00000000-0005-0000-0000-0000886F0000}"/>
    <cellStyle name="Normal 41 5 5 3 2 3 2" xfId="48121" xr:uid="{00000000-0005-0000-0000-0000896F0000}"/>
    <cellStyle name="Normal 41 5 5 3 2 4" xfId="20540" xr:uid="{00000000-0005-0000-0000-00008A6F0000}"/>
    <cellStyle name="Normal 41 5 5 3 2 4 2" xfId="42182" xr:uid="{00000000-0005-0000-0000-00008B6F0000}"/>
    <cellStyle name="Normal 41 5 5 3 2 5" xfId="36172" xr:uid="{00000000-0005-0000-0000-00008C6F0000}"/>
    <cellStyle name="Normal 41 5 5 3 3" xfId="15410" xr:uid="{00000000-0005-0000-0000-00008D6F0000}"/>
    <cellStyle name="Normal 41 5 5 3 3 2" xfId="18495" xr:uid="{00000000-0005-0000-0000-00008E6F0000}"/>
    <cellStyle name="Normal 41 5 5 3 3 2 2" xfId="30461" xr:uid="{00000000-0005-0000-0000-00008F6F0000}"/>
    <cellStyle name="Normal 41 5 5 3 3 2 2 2" xfId="52067" xr:uid="{00000000-0005-0000-0000-0000906F0000}"/>
    <cellStyle name="Normal 41 5 5 3 3 2 3" xfId="24494" xr:uid="{00000000-0005-0000-0000-0000916F0000}"/>
    <cellStyle name="Normal 41 5 5 3 3 2 3 2" xfId="46131" xr:uid="{00000000-0005-0000-0000-0000926F0000}"/>
    <cellStyle name="Normal 41 5 5 3 3 2 4" xfId="40149" xr:uid="{00000000-0005-0000-0000-0000936F0000}"/>
    <cellStyle name="Normal 41 5 5 3 3 3" xfId="27479" xr:uid="{00000000-0005-0000-0000-0000946F0000}"/>
    <cellStyle name="Normal 41 5 5 3 3 3 2" xfId="49093" xr:uid="{00000000-0005-0000-0000-0000956F0000}"/>
    <cellStyle name="Normal 41 5 5 3 3 4" xfId="21512" xr:uid="{00000000-0005-0000-0000-0000966F0000}"/>
    <cellStyle name="Normal 41 5 5 3 3 4 2" xfId="43154" xr:uid="{00000000-0005-0000-0000-0000976F0000}"/>
    <cellStyle name="Normal 41 5 5 3 3 5" xfId="37146" xr:uid="{00000000-0005-0000-0000-0000986F0000}"/>
    <cellStyle name="Normal 41 5 5 3 4" xfId="16544" xr:uid="{00000000-0005-0000-0000-0000996F0000}"/>
    <cellStyle name="Normal 41 5 5 3 4 2" xfId="28513" xr:uid="{00000000-0005-0000-0000-00009A6F0000}"/>
    <cellStyle name="Normal 41 5 5 3 4 2 2" xfId="50119" xr:uid="{00000000-0005-0000-0000-00009B6F0000}"/>
    <cellStyle name="Normal 41 5 5 3 4 3" xfId="22546" xr:uid="{00000000-0005-0000-0000-00009C6F0000}"/>
    <cellStyle name="Normal 41 5 5 3 4 3 2" xfId="44183" xr:uid="{00000000-0005-0000-0000-00009D6F0000}"/>
    <cellStyle name="Normal 41 5 5 3 4 4" xfId="38198" xr:uid="{00000000-0005-0000-0000-00009E6F0000}"/>
    <cellStyle name="Normal 41 5 5 3 5" xfId="25531" xr:uid="{00000000-0005-0000-0000-00009F6F0000}"/>
    <cellStyle name="Normal 41 5 5 3 5 2" xfId="47148" xr:uid="{00000000-0005-0000-0000-0000A06F0000}"/>
    <cellStyle name="Normal 41 5 5 3 6" xfId="19564" xr:uid="{00000000-0005-0000-0000-0000A16F0000}"/>
    <cellStyle name="Normal 41 5 5 3 6 2" xfId="41206" xr:uid="{00000000-0005-0000-0000-0000A26F0000}"/>
    <cellStyle name="Normal 41 5 5 3 7" xfId="35192" xr:uid="{00000000-0005-0000-0000-0000A36F0000}"/>
    <cellStyle name="Normal 41 5 5 4" xfId="13795" xr:uid="{00000000-0005-0000-0000-0000A46F0000}"/>
    <cellStyle name="Normal 41 5 5 4 2" xfId="16881" xr:uid="{00000000-0005-0000-0000-0000A56F0000}"/>
    <cellStyle name="Normal 41 5 5 4 2 2" xfId="28849" xr:uid="{00000000-0005-0000-0000-0000A66F0000}"/>
    <cellStyle name="Normal 41 5 5 4 2 2 2" xfId="50455" xr:uid="{00000000-0005-0000-0000-0000A76F0000}"/>
    <cellStyle name="Normal 41 5 5 4 2 3" xfId="22882" xr:uid="{00000000-0005-0000-0000-0000A86F0000}"/>
    <cellStyle name="Normal 41 5 5 4 2 3 2" xfId="44519" xr:uid="{00000000-0005-0000-0000-0000A96F0000}"/>
    <cellStyle name="Normal 41 5 5 4 2 4" xfId="38535" xr:uid="{00000000-0005-0000-0000-0000AA6F0000}"/>
    <cellStyle name="Normal 41 5 5 4 3" xfId="25867" xr:uid="{00000000-0005-0000-0000-0000AB6F0000}"/>
    <cellStyle name="Normal 41 5 5 4 3 2" xfId="47481" xr:uid="{00000000-0005-0000-0000-0000AC6F0000}"/>
    <cellStyle name="Normal 41 5 5 4 4" xfId="19900" xr:uid="{00000000-0005-0000-0000-0000AD6F0000}"/>
    <cellStyle name="Normal 41 5 5 4 4 2" xfId="41542" xr:uid="{00000000-0005-0000-0000-0000AE6F0000}"/>
    <cellStyle name="Normal 41 5 5 4 5" xfId="35531" xr:uid="{00000000-0005-0000-0000-0000AF6F0000}"/>
    <cellStyle name="Normal 41 5 5 5" xfId="14769" xr:uid="{00000000-0005-0000-0000-0000B06F0000}"/>
    <cellStyle name="Normal 41 5 5 5 2" xfId="17854" xr:uid="{00000000-0005-0000-0000-0000B16F0000}"/>
    <cellStyle name="Normal 41 5 5 5 2 2" xfId="29821" xr:uid="{00000000-0005-0000-0000-0000B26F0000}"/>
    <cellStyle name="Normal 41 5 5 5 2 2 2" xfId="51427" xr:uid="{00000000-0005-0000-0000-0000B36F0000}"/>
    <cellStyle name="Normal 41 5 5 5 2 3" xfId="23854" xr:uid="{00000000-0005-0000-0000-0000B46F0000}"/>
    <cellStyle name="Normal 41 5 5 5 2 3 2" xfId="45491" xr:uid="{00000000-0005-0000-0000-0000B56F0000}"/>
    <cellStyle name="Normal 41 5 5 5 2 4" xfId="39508" xr:uid="{00000000-0005-0000-0000-0000B66F0000}"/>
    <cellStyle name="Normal 41 5 5 5 3" xfId="26839" xr:uid="{00000000-0005-0000-0000-0000B76F0000}"/>
    <cellStyle name="Normal 41 5 5 5 3 2" xfId="48453" xr:uid="{00000000-0005-0000-0000-0000B86F0000}"/>
    <cellStyle name="Normal 41 5 5 5 4" xfId="20872" xr:uid="{00000000-0005-0000-0000-0000B96F0000}"/>
    <cellStyle name="Normal 41 5 5 5 4 2" xfId="42514" xr:uid="{00000000-0005-0000-0000-0000BA6F0000}"/>
    <cellStyle name="Normal 41 5 5 5 5" xfId="36505" xr:uid="{00000000-0005-0000-0000-0000BB6F0000}"/>
    <cellStyle name="Normal 41 5 5 6" xfId="15882" xr:uid="{00000000-0005-0000-0000-0000BC6F0000}"/>
    <cellStyle name="Normal 41 5 5 6 2" xfId="27853" xr:uid="{00000000-0005-0000-0000-0000BD6F0000}"/>
    <cellStyle name="Normal 41 5 5 6 2 2" xfId="49459" xr:uid="{00000000-0005-0000-0000-0000BE6F0000}"/>
    <cellStyle name="Normal 41 5 5 6 3" xfId="21886" xr:uid="{00000000-0005-0000-0000-0000BF6F0000}"/>
    <cellStyle name="Normal 41 5 5 6 3 2" xfId="43523" xr:uid="{00000000-0005-0000-0000-0000C06F0000}"/>
    <cellStyle name="Normal 41 5 5 6 4" xfId="37536" xr:uid="{00000000-0005-0000-0000-0000C16F0000}"/>
    <cellStyle name="Normal 41 5 5 7" xfId="24868" xr:uid="{00000000-0005-0000-0000-0000C26F0000}"/>
    <cellStyle name="Normal 41 5 5 7 2" xfId="46488" xr:uid="{00000000-0005-0000-0000-0000C36F0000}"/>
    <cellStyle name="Normal 41 5 5 8" xfId="18901" xr:uid="{00000000-0005-0000-0000-0000C46F0000}"/>
    <cellStyle name="Normal 41 5 5 8 2" xfId="40543" xr:uid="{00000000-0005-0000-0000-0000C56F0000}"/>
    <cellStyle name="Normal 41 5 5 9" xfId="31871"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6" xr:uid="{00000000-0005-0000-0000-0000CB6F0000}"/>
    <cellStyle name="Normal 41 5 6 2 2 2 2 2" xfId="50742" xr:uid="{00000000-0005-0000-0000-0000CC6F0000}"/>
    <cellStyle name="Normal 41 5 6 2 2 2 3" xfId="23169" xr:uid="{00000000-0005-0000-0000-0000CD6F0000}"/>
    <cellStyle name="Normal 41 5 6 2 2 2 3 2" xfId="44806" xr:uid="{00000000-0005-0000-0000-0000CE6F0000}"/>
    <cellStyle name="Normal 41 5 6 2 2 2 4" xfId="38822" xr:uid="{00000000-0005-0000-0000-0000CF6F0000}"/>
    <cellStyle name="Normal 41 5 6 2 2 3" xfId="26154" xr:uid="{00000000-0005-0000-0000-0000D06F0000}"/>
    <cellStyle name="Normal 41 5 6 2 2 3 2" xfId="47768" xr:uid="{00000000-0005-0000-0000-0000D16F0000}"/>
    <cellStyle name="Normal 41 5 6 2 2 4" xfId="20187" xr:uid="{00000000-0005-0000-0000-0000D26F0000}"/>
    <cellStyle name="Normal 41 5 6 2 2 4 2" xfId="41829" xr:uid="{00000000-0005-0000-0000-0000D36F0000}"/>
    <cellStyle name="Normal 41 5 6 2 2 5" xfId="35819" xr:uid="{00000000-0005-0000-0000-0000D46F0000}"/>
    <cellStyle name="Normal 41 5 6 2 3" xfId="15057" xr:uid="{00000000-0005-0000-0000-0000D56F0000}"/>
    <cellStyle name="Normal 41 5 6 2 3 2" xfId="18142" xr:uid="{00000000-0005-0000-0000-0000D66F0000}"/>
    <cellStyle name="Normal 41 5 6 2 3 2 2" xfId="30108" xr:uid="{00000000-0005-0000-0000-0000D76F0000}"/>
    <cellStyle name="Normal 41 5 6 2 3 2 2 2" xfId="51714" xr:uid="{00000000-0005-0000-0000-0000D86F0000}"/>
    <cellStyle name="Normal 41 5 6 2 3 2 3" xfId="24141" xr:uid="{00000000-0005-0000-0000-0000D96F0000}"/>
    <cellStyle name="Normal 41 5 6 2 3 2 3 2" xfId="45778" xr:uid="{00000000-0005-0000-0000-0000DA6F0000}"/>
    <cellStyle name="Normal 41 5 6 2 3 2 4" xfId="39796" xr:uid="{00000000-0005-0000-0000-0000DB6F0000}"/>
    <cellStyle name="Normal 41 5 6 2 3 3" xfId="27126" xr:uid="{00000000-0005-0000-0000-0000DC6F0000}"/>
    <cellStyle name="Normal 41 5 6 2 3 3 2" xfId="48740" xr:uid="{00000000-0005-0000-0000-0000DD6F0000}"/>
    <cellStyle name="Normal 41 5 6 2 3 4" xfId="21159" xr:uid="{00000000-0005-0000-0000-0000DE6F0000}"/>
    <cellStyle name="Normal 41 5 6 2 3 4 2" xfId="42801" xr:uid="{00000000-0005-0000-0000-0000DF6F0000}"/>
    <cellStyle name="Normal 41 5 6 2 3 5" xfId="36793" xr:uid="{00000000-0005-0000-0000-0000E06F0000}"/>
    <cellStyle name="Normal 41 5 6 2 4" xfId="16191" xr:uid="{00000000-0005-0000-0000-0000E16F0000}"/>
    <cellStyle name="Normal 41 5 6 2 4 2" xfId="28160" xr:uid="{00000000-0005-0000-0000-0000E26F0000}"/>
    <cellStyle name="Normal 41 5 6 2 4 2 2" xfId="49766" xr:uid="{00000000-0005-0000-0000-0000E36F0000}"/>
    <cellStyle name="Normal 41 5 6 2 4 3" xfId="22193" xr:uid="{00000000-0005-0000-0000-0000E46F0000}"/>
    <cellStyle name="Normal 41 5 6 2 4 3 2" xfId="43830" xr:uid="{00000000-0005-0000-0000-0000E56F0000}"/>
    <cellStyle name="Normal 41 5 6 2 4 4" xfId="37845" xr:uid="{00000000-0005-0000-0000-0000E66F0000}"/>
    <cellStyle name="Normal 41 5 6 2 5" xfId="25178" xr:uid="{00000000-0005-0000-0000-0000E76F0000}"/>
    <cellStyle name="Normal 41 5 6 2 5 2" xfId="46795" xr:uid="{00000000-0005-0000-0000-0000E86F0000}"/>
    <cellStyle name="Normal 41 5 6 2 6" xfId="19211" xr:uid="{00000000-0005-0000-0000-0000E96F0000}"/>
    <cellStyle name="Normal 41 5 6 2 6 2" xfId="40853" xr:uid="{00000000-0005-0000-0000-0000EA6F0000}"/>
    <cellStyle name="Normal 41 5 6 2 7" xfId="34839"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6" xr:uid="{00000000-0005-0000-0000-0000EF6F0000}"/>
    <cellStyle name="Normal 41 5 6 3 2 2 2 2" xfId="51062" xr:uid="{00000000-0005-0000-0000-0000F06F0000}"/>
    <cellStyle name="Normal 41 5 6 3 2 2 3" xfId="23489" xr:uid="{00000000-0005-0000-0000-0000F16F0000}"/>
    <cellStyle name="Normal 41 5 6 3 2 2 3 2" xfId="45126" xr:uid="{00000000-0005-0000-0000-0000F26F0000}"/>
    <cellStyle name="Normal 41 5 6 3 2 2 4" xfId="39142" xr:uid="{00000000-0005-0000-0000-0000F36F0000}"/>
    <cellStyle name="Normal 41 5 6 3 2 3" xfId="26474" xr:uid="{00000000-0005-0000-0000-0000F46F0000}"/>
    <cellStyle name="Normal 41 5 6 3 2 3 2" xfId="48088" xr:uid="{00000000-0005-0000-0000-0000F56F0000}"/>
    <cellStyle name="Normal 41 5 6 3 2 4" xfId="20507" xr:uid="{00000000-0005-0000-0000-0000F66F0000}"/>
    <cellStyle name="Normal 41 5 6 3 2 4 2" xfId="42149" xr:uid="{00000000-0005-0000-0000-0000F76F0000}"/>
    <cellStyle name="Normal 41 5 6 3 2 5" xfId="36139" xr:uid="{00000000-0005-0000-0000-0000F86F0000}"/>
    <cellStyle name="Normal 41 5 6 3 3" xfId="15377" xr:uid="{00000000-0005-0000-0000-0000F96F0000}"/>
    <cellStyle name="Normal 41 5 6 3 3 2" xfId="18462" xr:uid="{00000000-0005-0000-0000-0000FA6F0000}"/>
    <cellStyle name="Normal 41 5 6 3 3 2 2" xfId="30428" xr:uid="{00000000-0005-0000-0000-0000FB6F0000}"/>
    <cellStyle name="Normal 41 5 6 3 3 2 2 2" xfId="52034" xr:uid="{00000000-0005-0000-0000-0000FC6F0000}"/>
    <cellStyle name="Normal 41 5 6 3 3 2 3" xfId="24461" xr:uid="{00000000-0005-0000-0000-0000FD6F0000}"/>
    <cellStyle name="Normal 41 5 6 3 3 2 3 2" xfId="46098" xr:uid="{00000000-0005-0000-0000-0000FE6F0000}"/>
    <cellStyle name="Normal 41 5 6 3 3 2 4" xfId="40116" xr:uid="{00000000-0005-0000-0000-0000FF6F0000}"/>
    <cellStyle name="Normal 41 5 6 3 3 3" xfId="27446" xr:uid="{00000000-0005-0000-0000-000000700000}"/>
    <cellStyle name="Normal 41 5 6 3 3 3 2" xfId="49060" xr:uid="{00000000-0005-0000-0000-000001700000}"/>
    <cellStyle name="Normal 41 5 6 3 3 4" xfId="21479" xr:uid="{00000000-0005-0000-0000-000002700000}"/>
    <cellStyle name="Normal 41 5 6 3 3 4 2" xfId="43121" xr:uid="{00000000-0005-0000-0000-000003700000}"/>
    <cellStyle name="Normal 41 5 6 3 3 5" xfId="37113" xr:uid="{00000000-0005-0000-0000-000004700000}"/>
    <cellStyle name="Normal 41 5 6 3 4" xfId="16511" xr:uid="{00000000-0005-0000-0000-000005700000}"/>
    <cellStyle name="Normal 41 5 6 3 4 2" xfId="28480" xr:uid="{00000000-0005-0000-0000-000006700000}"/>
    <cellStyle name="Normal 41 5 6 3 4 2 2" xfId="50086" xr:uid="{00000000-0005-0000-0000-000007700000}"/>
    <cellStyle name="Normal 41 5 6 3 4 3" xfId="22513" xr:uid="{00000000-0005-0000-0000-000008700000}"/>
    <cellStyle name="Normal 41 5 6 3 4 3 2" xfId="44150" xr:uid="{00000000-0005-0000-0000-000009700000}"/>
    <cellStyle name="Normal 41 5 6 3 4 4" xfId="38165" xr:uid="{00000000-0005-0000-0000-00000A700000}"/>
    <cellStyle name="Normal 41 5 6 3 5" xfId="25498" xr:uid="{00000000-0005-0000-0000-00000B700000}"/>
    <cellStyle name="Normal 41 5 6 3 5 2" xfId="47115" xr:uid="{00000000-0005-0000-0000-00000C700000}"/>
    <cellStyle name="Normal 41 5 6 3 6" xfId="19531" xr:uid="{00000000-0005-0000-0000-00000D700000}"/>
    <cellStyle name="Normal 41 5 6 3 6 2" xfId="41173" xr:uid="{00000000-0005-0000-0000-00000E700000}"/>
    <cellStyle name="Normal 41 5 6 3 7" xfId="35159" xr:uid="{00000000-0005-0000-0000-00000F700000}"/>
    <cellStyle name="Normal 41 5 6 4" xfId="13762" xr:uid="{00000000-0005-0000-0000-000010700000}"/>
    <cellStyle name="Normal 41 5 6 4 2" xfId="16848" xr:uid="{00000000-0005-0000-0000-000011700000}"/>
    <cellStyle name="Normal 41 5 6 4 2 2" xfId="28816" xr:uid="{00000000-0005-0000-0000-000012700000}"/>
    <cellStyle name="Normal 41 5 6 4 2 2 2" xfId="50422" xr:uid="{00000000-0005-0000-0000-000013700000}"/>
    <cellStyle name="Normal 41 5 6 4 2 3" xfId="22849" xr:uid="{00000000-0005-0000-0000-000014700000}"/>
    <cellStyle name="Normal 41 5 6 4 2 3 2" xfId="44486" xr:uid="{00000000-0005-0000-0000-000015700000}"/>
    <cellStyle name="Normal 41 5 6 4 2 4" xfId="38502" xr:uid="{00000000-0005-0000-0000-000016700000}"/>
    <cellStyle name="Normal 41 5 6 4 3" xfId="25834" xr:uid="{00000000-0005-0000-0000-000017700000}"/>
    <cellStyle name="Normal 41 5 6 4 3 2" xfId="47448" xr:uid="{00000000-0005-0000-0000-000018700000}"/>
    <cellStyle name="Normal 41 5 6 4 4" xfId="19867" xr:uid="{00000000-0005-0000-0000-000019700000}"/>
    <cellStyle name="Normal 41 5 6 4 4 2" xfId="41509" xr:uid="{00000000-0005-0000-0000-00001A700000}"/>
    <cellStyle name="Normal 41 5 6 4 5" xfId="35498" xr:uid="{00000000-0005-0000-0000-00001B700000}"/>
    <cellStyle name="Normal 41 5 6 5" xfId="14736" xr:uid="{00000000-0005-0000-0000-00001C700000}"/>
    <cellStyle name="Normal 41 5 6 5 2" xfId="17821" xr:uid="{00000000-0005-0000-0000-00001D700000}"/>
    <cellStyle name="Normal 41 5 6 5 2 2" xfId="29788" xr:uid="{00000000-0005-0000-0000-00001E700000}"/>
    <cellStyle name="Normal 41 5 6 5 2 2 2" xfId="51394" xr:uid="{00000000-0005-0000-0000-00001F700000}"/>
    <cellStyle name="Normal 41 5 6 5 2 3" xfId="23821" xr:uid="{00000000-0005-0000-0000-000020700000}"/>
    <cellStyle name="Normal 41 5 6 5 2 3 2" xfId="45458" xr:uid="{00000000-0005-0000-0000-000021700000}"/>
    <cellStyle name="Normal 41 5 6 5 2 4" xfId="39475" xr:uid="{00000000-0005-0000-0000-000022700000}"/>
    <cellStyle name="Normal 41 5 6 5 3" xfId="26806" xr:uid="{00000000-0005-0000-0000-000023700000}"/>
    <cellStyle name="Normal 41 5 6 5 3 2" xfId="48420" xr:uid="{00000000-0005-0000-0000-000024700000}"/>
    <cellStyle name="Normal 41 5 6 5 4" xfId="20839" xr:uid="{00000000-0005-0000-0000-000025700000}"/>
    <cellStyle name="Normal 41 5 6 5 4 2" xfId="42481" xr:uid="{00000000-0005-0000-0000-000026700000}"/>
    <cellStyle name="Normal 41 5 6 5 5" xfId="36472" xr:uid="{00000000-0005-0000-0000-000027700000}"/>
    <cellStyle name="Normal 41 5 6 6" xfId="15849" xr:uid="{00000000-0005-0000-0000-000028700000}"/>
    <cellStyle name="Normal 41 5 6 6 2" xfId="27820" xr:uid="{00000000-0005-0000-0000-000029700000}"/>
    <cellStyle name="Normal 41 5 6 6 2 2" xfId="49426" xr:uid="{00000000-0005-0000-0000-00002A700000}"/>
    <cellStyle name="Normal 41 5 6 6 3" xfId="21853" xr:uid="{00000000-0005-0000-0000-00002B700000}"/>
    <cellStyle name="Normal 41 5 6 6 3 2" xfId="43490" xr:uid="{00000000-0005-0000-0000-00002C700000}"/>
    <cellStyle name="Normal 41 5 6 6 4" xfId="37503" xr:uid="{00000000-0005-0000-0000-00002D700000}"/>
    <cellStyle name="Normal 41 5 6 7" xfId="24835" xr:uid="{00000000-0005-0000-0000-00002E700000}"/>
    <cellStyle name="Normal 41 5 6 7 2" xfId="46455" xr:uid="{00000000-0005-0000-0000-00002F700000}"/>
    <cellStyle name="Normal 41 5 6 8" xfId="18868" xr:uid="{00000000-0005-0000-0000-000030700000}"/>
    <cellStyle name="Normal 41 5 6 8 2" xfId="40510" xr:uid="{00000000-0005-0000-0000-000031700000}"/>
    <cellStyle name="Normal 41 5 6 9" xfId="31825"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2" xr:uid="{00000000-0005-0000-0000-000037700000}"/>
    <cellStyle name="Normal 41 5 7 2 2 2 2 2" xfId="50818" xr:uid="{00000000-0005-0000-0000-000038700000}"/>
    <cellStyle name="Normal 41 5 7 2 2 2 3" xfId="23245" xr:uid="{00000000-0005-0000-0000-000039700000}"/>
    <cellStyle name="Normal 41 5 7 2 2 2 3 2" xfId="44882" xr:uid="{00000000-0005-0000-0000-00003A700000}"/>
    <cellStyle name="Normal 41 5 7 2 2 2 4" xfId="38898" xr:uid="{00000000-0005-0000-0000-00003B700000}"/>
    <cellStyle name="Normal 41 5 7 2 2 3" xfId="26230" xr:uid="{00000000-0005-0000-0000-00003C700000}"/>
    <cellStyle name="Normal 41 5 7 2 2 3 2" xfId="47844" xr:uid="{00000000-0005-0000-0000-00003D700000}"/>
    <cellStyle name="Normal 41 5 7 2 2 4" xfId="20263" xr:uid="{00000000-0005-0000-0000-00003E700000}"/>
    <cellStyle name="Normal 41 5 7 2 2 4 2" xfId="41905" xr:uid="{00000000-0005-0000-0000-00003F700000}"/>
    <cellStyle name="Normal 41 5 7 2 2 5" xfId="35895" xr:uid="{00000000-0005-0000-0000-000040700000}"/>
    <cellStyle name="Normal 41 5 7 2 3" xfId="15133" xr:uid="{00000000-0005-0000-0000-000041700000}"/>
    <cellStyle name="Normal 41 5 7 2 3 2" xfId="18218" xr:uid="{00000000-0005-0000-0000-000042700000}"/>
    <cellStyle name="Normal 41 5 7 2 3 2 2" xfId="30184" xr:uid="{00000000-0005-0000-0000-000043700000}"/>
    <cellStyle name="Normal 41 5 7 2 3 2 2 2" xfId="51790" xr:uid="{00000000-0005-0000-0000-000044700000}"/>
    <cellStyle name="Normal 41 5 7 2 3 2 3" xfId="24217" xr:uid="{00000000-0005-0000-0000-000045700000}"/>
    <cellStyle name="Normal 41 5 7 2 3 2 3 2" xfId="45854" xr:uid="{00000000-0005-0000-0000-000046700000}"/>
    <cellStyle name="Normal 41 5 7 2 3 2 4" xfId="39872" xr:uid="{00000000-0005-0000-0000-000047700000}"/>
    <cellStyle name="Normal 41 5 7 2 3 3" xfId="27202" xr:uid="{00000000-0005-0000-0000-000048700000}"/>
    <cellStyle name="Normal 41 5 7 2 3 3 2" xfId="48816" xr:uid="{00000000-0005-0000-0000-000049700000}"/>
    <cellStyle name="Normal 41 5 7 2 3 4" xfId="21235" xr:uid="{00000000-0005-0000-0000-00004A700000}"/>
    <cellStyle name="Normal 41 5 7 2 3 4 2" xfId="42877" xr:uid="{00000000-0005-0000-0000-00004B700000}"/>
    <cellStyle name="Normal 41 5 7 2 3 5" xfId="36869" xr:uid="{00000000-0005-0000-0000-00004C700000}"/>
    <cellStyle name="Normal 41 5 7 2 4" xfId="16267" xr:uid="{00000000-0005-0000-0000-00004D700000}"/>
    <cellStyle name="Normal 41 5 7 2 4 2" xfId="28236" xr:uid="{00000000-0005-0000-0000-00004E700000}"/>
    <cellStyle name="Normal 41 5 7 2 4 2 2" xfId="49842" xr:uid="{00000000-0005-0000-0000-00004F700000}"/>
    <cellStyle name="Normal 41 5 7 2 4 3" xfId="22269" xr:uid="{00000000-0005-0000-0000-000050700000}"/>
    <cellStyle name="Normal 41 5 7 2 4 3 2" xfId="43906" xr:uid="{00000000-0005-0000-0000-000051700000}"/>
    <cellStyle name="Normal 41 5 7 2 4 4" xfId="37921" xr:uid="{00000000-0005-0000-0000-000052700000}"/>
    <cellStyle name="Normal 41 5 7 2 5" xfId="25254" xr:uid="{00000000-0005-0000-0000-000053700000}"/>
    <cellStyle name="Normal 41 5 7 2 5 2" xfId="46871" xr:uid="{00000000-0005-0000-0000-000054700000}"/>
    <cellStyle name="Normal 41 5 7 2 6" xfId="19287" xr:uid="{00000000-0005-0000-0000-000055700000}"/>
    <cellStyle name="Normal 41 5 7 2 6 2" xfId="40929" xr:uid="{00000000-0005-0000-0000-000056700000}"/>
    <cellStyle name="Normal 41 5 7 2 7" xfId="34915"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2" xr:uid="{00000000-0005-0000-0000-00005B700000}"/>
    <cellStyle name="Normal 41 5 7 3 2 2 2 2" xfId="51138" xr:uid="{00000000-0005-0000-0000-00005C700000}"/>
    <cellStyle name="Normal 41 5 7 3 2 2 3" xfId="23565" xr:uid="{00000000-0005-0000-0000-00005D700000}"/>
    <cellStyle name="Normal 41 5 7 3 2 2 3 2" xfId="45202" xr:uid="{00000000-0005-0000-0000-00005E700000}"/>
    <cellStyle name="Normal 41 5 7 3 2 2 4" xfId="39218" xr:uid="{00000000-0005-0000-0000-00005F700000}"/>
    <cellStyle name="Normal 41 5 7 3 2 3" xfId="26550" xr:uid="{00000000-0005-0000-0000-000060700000}"/>
    <cellStyle name="Normal 41 5 7 3 2 3 2" xfId="48164" xr:uid="{00000000-0005-0000-0000-000061700000}"/>
    <cellStyle name="Normal 41 5 7 3 2 4" xfId="20583" xr:uid="{00000000-0005-0000-0000-000062700000}"/>
    <cellStyle name="Normal 41 5 7 3 2 4 2" xfId="42225" xr:uid="{00000000-0005-0000-0000-000063700000}"/>
    <cellStyle name="Normal 41 5 7 3 2 5" xfId="36215" xr:uid="{00000000-0005-0000-0000-000064700000}"/>
    <cellStyle name="Normal 41 5 7 3 3" xfId="15453" xr:uid="{00000000-0005-0000-0000-000065700000}"/>
    <cellStyle name="Normal 41 5 7 3 3 2" xfId="18538" xr:uid="{00000000-0005-0000-0000-000066700000}"/>
    <cellStyle name="Normal 41 5 7 3 3 2 2" xfId="30504" xr:uid="{00000000-0005-0000-0000-000067700000}"/>
    <cellStyle name="Normal 41 5 7 3 3 2 2 2" xfId="52110" xr:uid="{00000000-0005-0000-0000-000068700000}"/>
    <cellStyle name="Normal 41 5 7 3 3 2 3" xfId="24537" xr:uid="{00000000-0005-0000-0000-000069700000}"/>
    <cellStyle name="Normal 41 5 7 3 3 2 3 2" xfId="46174" xr:uid="{00000000-0005-0000-0000-00006A700000}"/>
    <cellStyle name="Normal 41 5 7 3 3 2 4" xfId="40192" xr:uid="{00000000-0005-0000-0000-00006B700000}"/>
    <cellStyle name="Normal 41 5 7 3 3 3" xfId="27522" xr:uid="{00000000-0005-0000-0000-00006C700000}"/>
    <cellStyle name="Normal 41 5 7 3 3 3 2" xfId="49136" xr:uid="{00000000-0005-0000-0000-00006D700000}"/>
    <cellStyle name="Normal 41 5 7 3 3 4" xfId="21555" xr:uid="{00000000-0005-0000-0000-00006E700000}"/>
    <cellStyle name="Normal 41 5 7 3 3 4 2" xfId="43197" xr:uid="{00000000-0005-0000-0000-00006F700000}"/>
    <cellStyle name="Normal 41 5 7 3 3 5" xfId="37189" xr:uid="{00000000-0005-0000-0000-000070700000}"/>
    <cellStyle name="Normal 41 5 7 3 4" xfId="16587" xr:uid="{00000000-0005-0000-0000-000071700000}"/>
    <cellStyle name="Normal 41 5 7 3 4 2" xfId="28556" xr:uid="{00000000-0005-0000-0000-000072700000}"/>
    <cellStyle name="Normal 41 5 7 3 4 2 2" xfId="50162" xr:uid="{00000000-0005-0000-0000-000073700000}"/>
    <cellStyle name="Normal 41 5 7 3 4 3" xfId="22589" xr:uid="{00000000-0005-0000-0000-000074700000}"/>
    <cellStyle name="Normal 41 5 7 3 4 3 2" xfId="44226" xr:uid="{00000000-0005-0000-0000-000075700000}"/>
    <cellStyle name="Normal 41 5 7 3 4 4" xfId="38241" xr:uid="{00000000-0005-0000-0000-000076700000}"/>
    <cellStyle name="Normal 41 5 7 3 5" xfId="25574" xr:uid="{00000000-0005-0000-0000-000077700000}"/>
    <cellStyle name="Normal 41 5 7 3 5 2" xfId="47191" xr:uid="{00000000-0005-0000-0000-000078700000}"/>
    <cellStyle name="Normal 41 5 7 3 6" xfId="19607" xr:uid="{00000000-0005-0000-0000-000079700000}"/>
    <cellStyle name="Normal 41 5 7 3 6 2" xfId="41249" xr:uid="{00000000-0005-0000-0000-00007A700000}"/>
    <cellStyle name="Normal 41 5 7 3 7" xfId="35235" xr:uid="{00000000-0005-0000-0000-00007B700000}"/>
    <cellStyle name="Normal 41 5 7 4" xfId="13838" xr:uid="{00000000-0005-0000-0000-00007C700000}"/>
    <cellStyle name="Normal 41 5 7 4 2" xfId="16924" xr:uid="{00000000-0005-0000-0000-00007D700000}"/>
    <cellStyle name="Normal 41 5 7 4 2 2" xfId="28892" xr:uid="{00000000-0005-0000-0000-00007E700000}"/>
    <cellStyle name="Normal 41 5 7 4 2 2 2" xfId="50498" xr:uid="{00000000-0005-0000-0000-00007F700000}"/>
    <cellStyle name="Normal 41 5 7 4 2 3" xfId="22925" xr:uid="{00000000-0005-0000-0000-000080700000}"/>
    <cellStyle name="Normal 41 5 7 4 2 3 2" xfId="44562" xr:uid="{00000000-0005-0000-0000-000081700000}"/>
    <cellStyle name="Normal 41 5 7 4 2 4" xfId="38578" xr:uid="{00000000-0005-0000-0000-000082700000}"/>
    <cellStyle name="Normal 41 5 7 4 3" xfId="25910" xr:uid="{00000000-0005-0000-0000-000083700000}"/>
    <cellStyle name="Normal 41 5 7 4 3 2" xfId="47524" xr:uid="{00000000-0005-0000-0000-000084700000}"/>
    <cellStyle name="Normal 41 5 7 4 4" xfId="19943" xr:uid="{00000000-0005-0000-0000-000085700000}"/>
    <cellStyle name="Normal 41 5 7 4 4 2" xfId="41585" xr:uid="{00000000-0005-0000-0000-000086700000}"/>
    <cellStyle name="Normal 41 5 7 4 5" xfId="35574" xr:uid="{00000000-0005-0000-0000-000087700000}"/>
    <cellStyle name="Normal 41 5 7 5" xfId="14812" xr:uid="{00000000-0005-0000-0000-000088700000}"/>
    <cellStyle name="Normal 41 5 7 5 2" xfId="17897" xr:uid="{00000000-0005-0000-0000-000089700000}"/>
    <cellStyle name="Normal 41 5 7 5 2 2" xfId="29864" xr:uid="{00000000-0005-0000-0000-00008A700000}"/>
    <cellStyle name="Normal 41 5 7 5 2 2 2" xfId="51470" xr:uid="{00000000-0005-0000-0000-00008B700000}"/>
    <cellStyle name="Normal 41 5 7 5 2 3" xfId="23897" xr:uid="{00000000-0005-0000-0000-00008C700000}"/>
    <cellStyle name="Normal 41 5 7 5 2 3 2" xfId="45534" xr:uid="{00000000-0005-0000-0000-00008D700000}"/>
    <cellStyle name="Normal 41 5 7 5 2 4" xfId="39551" xr:uid="{00000000-0005-0000-0000-00008E700000}"/>
    <cellStyle name="Normal 41 5 7 5 3" xfId="26882" xr:uid="{00000000-0005-0000-0000-00008F700000}"/>
    <cellStyle name="Normal 41 5 7 5 3 2" xfId="48496" xr:uid="{00000000-0005-0000-0000-000090700000}"/>
    <cellStyle name="Normal 41 5 7 5 4" xfId="20915" xr:uid="{00000000-0005-0000-0000-000091700000}"/>
    <cellStyle name="Normal 41 5 7 5 4 2" xfId="42557" xr:uid="{00000000-0005-0000-0000-000092700000}"/>
    <cellStyle name="Normal 41 5 7 5 5" xfId="36548" xr:uid="{00000000-0005-0000-0000-000093700000}"/>
    <cellStyle name="Normal 41 5 7 6" xfId="15925" xr:uid="{00000000-0005-0000-0000-000094700000}"/>
    <cellStyle name="Normal 41 5 7 6 2" xfId="27896" xr:uid="{00000000-0005-0000-0000-000095700000}"/>
    <cellStyle name="Normal 41 5 7 6 2 2" xfId="49502" xr:uid="{00000000-0005-0000-0000-000096700000}"/>
    <cellStyle name="Normal 41 5 7 6 3" xfId="21929" xr:uid="{00000000-0005-0000-0000-000097700000}"/>
    <cellStyle name="Normal 41 5 7 6 3 2" xfId="43566" xr:uid="{00000000-0005-0000-0000-000098700000}"/>
    <cellStyle name="Normal 41 5 7 6 4" xfId="37579" xr:uid="{00000000-0005-0000-0000-000099700000}"/>
    <cellStyle name="Normal 41 5 7 7" xfId="24911" xr:uid="{00000000-0005-0000-0000-00009A700000}"/>
    <cellStyle name="Normal 41 5 7 7 2" xfId="46531" xr:uid="{00000000-0005-0000-0000-00009B700000}"/>
    <cellStyle name="Normal 41 5 7 8" xfId="18944" xr:uid="{00000000-0005-0000-0000-00009C700000}"/>
    <cellStyle name="Normal 41 5 7 8 2" xfId="40586" xr:uid="{00000000-0005-0000-0000-00009D700000}"/>
    <cellStyle name="Normal 41 5 7 9" xfId="31985"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4" xr:uid="{00000000-0005-0000-0000-0000A2700000}"/>
    <cellStyle name="Normal 41 5 8 2 2 2 2" xfId="50560" xr:uid="{00000000-0005-0000-0000-0000A3700000}"/>
    <cellStyle name="Normal 41 5 8 2 2 3" xfId="22987" xr:uid="{00000000-0005-0000-0000-0000A4700000}"/>
    <cellStyle name="Normal 41 5 8 2 2 3 2" xfId="44624" xr:uid="{00000000-0005-0000-0000-0000A5700000}"/>
    <cellStyle name="Normal 41 5 8 2 2 4" xfId="38640" xr:uid="{00000000-0005-0000-0000-0000A6700000}"/>
    <cellStyle name="Normal 41 5 8 2 3" xfId="25972" xr:uid="{00000000-0005-0000-0000-0000A7700000}"/>
    <cellStyle name="Normal 41 5 8 2 3 2" xfId="47586" xr:uid="{00000000-0005-0000-0000-0000A8700000}"/>
    <cellStyle name="Normal 41 5 8 2 4" xfId="20005" xr:uid="{00000000-0005-0000-0000-0000A9700000}"/>
    <cellStyle name="Normal 41 5 8 2 4 2" xfId="41647" xr:uid="{00000000-0005-0000-0000-0000AA700000}"/>
    <cellStyle name="Normal 41 5 8 2 5" xfId="35637" xr:uid="{00000000-0005-0000-0000-0000AB700000}"/>
    <cellStyle name="Normal 41 5 8 3" xfId="14875" xr:uid="{00000000-0005-0000-0000-0000AC700000}"/>
    <cellStyle name="Normal 41 5 8 3 2" xfId="17960" xr:uid="{00000000-0005-0000-0000-0000AD700000}"/>
    <cellStyle name="Normal 41 5 8 3 2 2" xfId="29926" xr:uid="{00000000-0005-0000-0000-0000AE700000}"/>
    <cellStyle name="Normal 41 5 8 3 2 2 2" xfId="51532" xr:uid="{00000000-0005-0000-0000-0000AF700000}"/>
    <cellStyle name="Normal 41 5 8 3 2 3" xfId="23959" xr:uid="{00000000-0005-0000-0000-0000B0700000}"/>
    <cellStyle name="Normal 41 5 8 3 2 3 2" xfId="45596" xr:uid="{00000000-0005-0000-0000-0000B1700000}"/>
    <cellStyle name="Normal 41 5 8 3 2 4" xfId="39614" xr:uid="{00000000-0005-0000-0000-0000B2700000}"/>
    <cellStyle name="Normal 41 5 8 3 3" xfId="26944" xr:uid="{00000000-0005-0000-0000-0000B3700000}"/>
    <cellStyle name="Normal 41 5 8 3 3 2" xfId="48558" xr:uid="{00000000-0005-0000-0000-0000B4700000}"/>
    <cellStyle name="Normal 41 5 8 3 4" xfId="20977" xr:uid="{00000000-0005-0000-0000-0000B5700000}"/>
    <cellStyle name="Normal 41 5 8 3 4 2" xfId="42619" xr:uid="{00000000-0005-0000-0000-0000B6700000}"/>
    <cellStyle name="Normal 41 5 8 3 5" xfId="36611" xr:uid="{00000000-0005-0000-0000-0000B7700000}"/>
    <cellStyle name="Normal 41 5 8 4" xfId="16009" xr:uid="{00000000-0005-0000-0000-0000B8700000}"/>
    <cellStyle name="Normal 41 5 8 4 2" xfId="27978" xr:uid="{00000000-0005-0000-0000-0000B9700000}"/>
    <cellStyle name="Normal 41 5 8 4 2 2" xfId="49584" xr:uid="{00000000-0005-0000-0000-0000BA700000}"/>
    <cellStyle name="Normal 41 5 8 4 3" xfId="22011" xr:uid="{00000000-0005-0000-0000-0000BB700000}"/>
    <cellStyle name="Normal 41 5 8 4 3 2" xfId="43648" xr:uid="{00000000-0005-0000-0000-0000BC700000}"/>
    <cellStyle name="Normal 41 5 8 4 4" xfId="37663" xr:uid="{00000000-0005-0000-0000-0000BD700000}"/>
    <cellStyle name="Normal 41 5 8 5" xfId="24996" xr:uid="{00000000-0005-0000-0000-0000BE700000}"/>
    <cellStyle name="Normal 41 5 8 5 2" xfId="46613" xr:uid="{00000000-0005-0000-0000-0000BF700000}"/>
    <cellStyle name="Normal 41 5 8 6" xfId="19029" xr:uid="{00000000-0005-0000-0000-0000C0700000}"/>
    <cellStyle name="Normal 41 5 8 6 2" xfId="40671" xr:uid="{00000000-0005-0000-0000-0000C1700000}"/>
    <cellStyle name="Normal 41 5 8 7" xfId="34657"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4" xr:uid="{00000000-0005-0000-0000-0000C6700000}"/>
    <cellStyle name="Normal 41 5 9 2 2 2 2" xfId="50880" xr:uid="{00000000-0005-0000-0000-0000C7700000}"/>
    <cellStyle name="Normal 41 5 9 2 2 3" xfId="23307" xr:uid="{00000000-0005-0000-0000-0000C8700000}"/>
    <cellStyle name="Normal 41 5 9 2 2 3 2" xfId="44944" xr:uid="{00000000-0005-0000-0000-0000C9700000}"/>
    <cellStyle name="Normal 41 5 9 2 2 4" xfId="38960" xr:uid="{00000000-0005-0000-0000-0000CA700000}"/>
    <cellStyle name="Normal 41 5 9 2 3" xfId="26292" xr:uid="{00000000-0005-0000-0000-0000CB700000}"/>
    <cellStyle name="Normal 41 5 9 2 3 2" xfId="47906" xr:uid="{00000000-0005-0000-0000-0000CC700000}"/>
    <cellStyle name="Normal 41 5 9 2 4" xfId="20325" xr:uid="{00000000-0005-0000-0000-0000CD700000}"/>
    <cellStyle name="Normal 41 5 9 2 4 2" xfId="41967" xr:uid="{00000000-0005-0000-0000-0000CE700000}"/>
    <cellStyle name="Normal 41 5 9 2 5" xfId="35957" xr:uid="{00000000-0005-0000-0000-0000CF700000}"/>
    <cellStyle name="Normal 41 5 9 3" xfId="15195" xr:uid="{00000000-0005-0000-0000-0000D0700000}"/>
    <cellStyle name="Normal 41 5 9 3 2" xfId="18280" xr:uid="{00000000-0005-0000-0000-0000D1700000}"/>
    <cellStyle name="Normal 41 5 9 3 2 2" xfId="30246" xr:uid="{00000000-0005-0000-0000-0000D2700000}"/>
    <cellStyle name="Normal 41 5 9 3 2 2 2" xfId="51852" xr:uid="{00000000-0005-0000-0000-0000D3700000}"/>
    <cellStyle name="Normal 41 5 9 3 2 3" xfId="24279" xr:uid="{00000000-0005-0000-0000-0000D4700000}"/>
    <cellStyle name="Normal 41 5 9 3 2 3 2" xfId="45916" xr:uid="{00000000-0005-0000-0000-0000D5700000}"/>
    <cellStyle name="Normal 41 5 9 3 2 4" xfId="39934" xr:uid="{00000000-0005-0000-0000-0000D6700000}"/>
    <cellStyle name="Normal 41 5 9 3 3" xfId="27264" xr:uid="{00000000-0005-0000-0000-0000D7700000}"/>
    <cellStyle name="Normal 41 5 9 3 3 2" xfId="48878" xr:uid="{00000000-0005-0000-0000-0000D8700000}"/>
    <cellStyle name="Normal 41 5 9 3 4" xfId="21297" xr:uid="{00000000-0005-0000-0000-0000D9700000}"/>
    <cellStyle name="Normal 41 5 9 3 4 2" xfId="42939" xr:uid="{00000000-0005-0000-0000-0000DA700000}"/>
    <cellStyle name="Normal 41 5 9 3 5" xfId="36931" xr:uid="{00000000-0005-0000-0000-0000DB700000}"/>
    <cellStyle name="Normal 41 5 9 4" xfId="16329" xr:uid="{00000000-0005-0000-0000-0000DC700000}"/>
    <cellStyle name="Normal 41 5 9 4 2" xfId="28298" xr:uid="{00000000-0005-0000-0000-0000DD700000}"/>
    <cellStyle name="Normal 41 5 9 4 2 2" xfId="49904" xr:uid="{00000000-0005-0000-0000-0000DE700000}"/>
    <cellStyle name="Normal 41 5 9 4 3" xfId="22331" xr:uid="{00000000-0005-0000-0000-0000DF700000}"/>
    <cellStyle name="Normal 41 5 9 4 3 2" xfId="43968" xr:uid="{00000000-0005-0000-0000-0000E0700000}"/>
    <cellStyle name="Normal 41 5 9 4 4" xfId="37983" xr:uid="{00000000-0005-0000-0000-0000E1700000}"/>
    <cellStyle name="Normal 41 5 9 5" xfId="25316" xr:uid="{00000000-0005-0000-0000-0000E2700000}"/>
    <cellStyle name="Normal 41 5 9 5 2" xfId="46933" xr:uid="{00000000-0005-0000-0000-0000E3700000}"/>
    <cellStyle name="Normal 41 5 9 6" xfId="19349" xr:uid="{00000000-0005-0000-0000-0000E4700000}"/>
    <cellStyle name="Normal 41 5 9 6 2" xfId="40991" xr:uid="{00000000-0005-0000-0000-0000E5700000}"/>
    <cellStyle name="Normal 41 5 9 7" xfId="34977"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5" xr:uid="{00000000-0005-0000-0000-0000EA700000}"/>
    <cellStyle name="Normal 41 6 10 2 2 2" xfId="50241" xr:uid="{00000000-0005-0000-0000-0000EB700000}"/>
    <cellStyle name="Normal 41 6 10 2 3" xfId="22668" xr:uid="{00000000-0005-0000-0000-0000EC700000}"/>
    <cellStyle name="Normal 41 6 10 2 3 2" xfId="44305" xr:uid="{00000000-0005-0000-0000-0000ED700000}"/>
    <cellStyle name="Normal 41 6 10 2 4" xfId="38320" xr:uid="{00000000-0005-0000-0000-0000EE700000}"/>
    <cellStyle name="Normal 41 6 10 3" xfId="25653" xr:uid="{00000000-0005-0000-0000-0000EF700000}"/>
    <cellStyle name="Normal 41 6 10 3 2" xfId="47267" xr:uid="{00000000-0005-0000-0000-0000F0700000}"/>
    <cellStyle name="Normal 41 6 10 4" xfId="19686" xr:uid="{00000000-0005-0000-0000-0000F1700000}"/>
    <cellStyle name="Normal 41 6 10 4 2" xfId="41328" xr:uid="{00000000-0005-0000-0000-0000F2700000}"/>
    <cellStyle name="Normal 41 6 10 5" xfId="35316" xr:uid="{00000000-0005-0000-0000-0000F3700000}"/>
    <cellStyle name="Normal 41 6 11" xfId="14555" xr:uid="{00000000-0005-0000-0000-0000F4700000}"/>
    <cellStyle name="Normal 41 6 11 2" xfId="17640" xr:uid="{00000000-0005-0000-0000-0000F5700000}"/>
    <cellStyle name="Normal 41 6 11 2 2" xfId="29607" xr:uid="{00000000-0005-0000-0000-0000F6700000}"/>
    <cellStyle name="Normal 41 6 11 2 2 2" xfId="51213" xr:uid="{00000000-0005-0000-0000-0000F7700000}"/>
    <cellStyle name="Normal 41 6 11 2 3" xfId="23640" xr:uid="{00000000-0005-0000-0000-0000F8700000}"/>
    <cellStyle name="Normal 41 6 11 2 3 2" xfId="45277" xr:uid="{00000000-0005-0000-0000-0000F9700000}"/>
    <cellStyle name="Normal 41 6 11 2 4" xfId="39294" xr:uid="{00000000-0005-0000-0000-0000FA700000}"/>
    <cellStyle name="Normal 41 6 11 3" xfId="26625" xr:uid="{00000000-0005-0000-0000-0000FB700000}"/>
    <cellStyle name="Normal 41 6 11 3 2" xfId="48239" xr:uid="{00000000-0005-0000-0000-0000FC700000}"/>
    <cellStyle name="Normal 41 6 11 4" xfId="20658" xr:uid="{00000000-0005-0000-0000-0000FD700000}"/>
    <cellStyle name="Normal 41 6 11 4 2" xfId="42300" xr:uid="{00000000-0005-0000-0000-0000FE700000}"/>
    <cellStyle name="Normal 41 6 11 5" xfId="36291" xr:uid="{00000000-0005-0000-0000-0000FF700000}"/>
    <cellStyle name="Normal 41 6 12" xfId="15668" xr:uid="{00000000-0005-0000-0000-000000710000}"/>
    <cellStyle name="Normal 41 6 12 2" xfId="27639" xr:uid="{00000000-0005-0000-0000-000001710000}"/>
    <cellStyle name="Normal 41 6 12 2 2" xfId="49245" xr:uid="{00000000-0005-0000-0000-000002710000}"/>
    <cellStyle name="Normal 41 6 12 3" xfId="21672" xr:uid="{00000000-0005-0000-0000-000003710000}"/>
    <cellStyle name="Normal 41 6 12 3 2" xfId="43309" xr:uid="{00000000-0005-0000-0000-000004710000}"/>
    <cellStyle name="Normal 41 6 12 4" xfId="37322" xr:uid="{00000000-0005-0000-0000-000005710000}"/>
    <cellStyle name="Normal 41 6 13" xfId="24654" xr:uid="{00000000-0005-0000-0000-000006710000}"/>
    <cellStyle name="Normal 41 6 13 2" xfId="46274" xr:uid="{00000000-0005-0000-0000-000007710000}"/>
    <cellStyle name="Normal 41 6 14" xfId="18687" xr:uid="{00000000-0005-0000-0000-000008710000}"/>
    <cellStyle name="Normal 41 6 14 2" xfId="40329" xr:uid="{00000000-0005-0000-0000-000009710000}"/>
    <cellStyle name="Normal 41 6 15" xfId="31252"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4" xr:uid="{00000000-0005-0000-0000-00000F710000}"/>
    <cellStyle name="Normal 41 6 2 2 2 2 2 2" xfId="50650" xr:uid="{00000000-0005-0000-0000-000010710000}"/>
    <cellStyle name="Normal 41 6 2 2 2 2 3" xfId="23077" xr:uid="{00000000-0005-0000-0000-000011710000}"/>
    <cellStyle name="Normal 41 6 2 2 2 2 3 2" xfId="44714" xr:uid="{00000000-0005-0000-0000-000012710000}"/>
    <cellStyle name="Normal 41 6 2 2 2 2 4" xfId="38730" xr:uid="{00000000-0005-0000-0000-000013710000}"/>
    <cellStyle name="Normal 41 6 2 2 2 3" xfId="26062" xr:uid="{00000000-0005-0000-0000-000014710000}"/>
    <cellStyle name="Normal 41 6 2 2 2 3 2" xfId="47676" xr:uid="{00000000-0005-0000-0000-000015710000}"/>
    <cellStyle name="Normal 41 6 2 2 2 4" xfId="20095" xr:uid="{00000000-0005-0000-0000-000016710000}"/>
    <cellStyle name="Normal 41 6 2 2 2 4 2" xfId="41737" xr:uid="{00000000-0005-0000-0000-000017710000}"/>
    <cellStyle name="Normal 41 6 2 2 2 5" xfId="35727" xr:uid="{00000000-0005-0000-0000-000018710000}"/>
    <cellStyle name="Normal 41 6 2 2 3" xfId="14965" xr:uid="{00000000-0005-0000-0000-000019710000}"/>
    <cellStyle name="Normal 41 6 2 2 3 2" xfId="18050" xr:uid="{00000000-0005-0000-0000-00001A710000}"/>
    <cellStyle name="Normal 41 6 2 2 3 2 2" xfId="30016" xr:uid="{00000000-0005-0000-0000-00001B710000}"/>
    <cellStyle name="Normal 41 6 2 2 3 2 2 2" xfId="51622" xr:uid="{00000000-0005-0000-0000-00001C710000}"/>
    <cellStyle name="Normal 41 6 2 2 3 2 3" xfId="24049" xr:uid="{00000000-0005-0000-0000-00001D710000}"/>
    <cellStyle name="Normal 41 6 2 2 3 2 3 2" xfId="45686" xr:uid="{00000000-0005-0000-0000-00001E710000}"/>
    <cellStyle name="Normal 41 6 2 2 3 2 4" xfId="39704" xr:uid="{00000000-0005-0000-0000-00001F710000}"/>
    <cellStyle name="Normal 41 6 2 2 3 3" xfId="27034" xr:uid="{00000000-0005-0000-0000-000020710000}"/>
    <cellStyle name="Normal 41 6 2 2 3 3 2" xfId="48648" xr:uid="{00000000-0005-0000-0000-000021710000}"/>
    <cellStyle name="Normal 41 6 2 2 3 4" xfId="21067" xr:uid="{00000000-0005-0000-0000-000022710000}"/>
    <cellStyle name="Normal 41 6 2 2 3 4 2" xfId="42709" xr:uid="{00000000-0005-0000-0000-000023710000}"/>
    <cellStyle name="Normal 41 6 2 2 3 5" xfId="36701" xr:uid="{00000000-0005-0000-0000-000024710000}"/>
    <cellStyle name="Normal 41 6 2 2 4" xfId="16099" xr:uid="{00000000-0005-0000-0000-000025710000}"/>
    <cellStyle name="Normal 41 6 2 2 4 2" xfId="28068" xr:uid="{00000000-0005-0000-0000-000026710000}"/>
    <cellStyle name="Normal 41 6 2 2 4 2 2" xfId="49674" xr:uid="{00000000-0005-0000-0000-000027710000}"/>
    <cellStyle name="Normal 41 6 2 2 4 3" xfId="22101" xr:uid="{00000000-0005-0000-0000-000028710000}"/>
    <cellStyle name="Normal 41 6 2 2 4 3 2" xfId="43738" xr:uid="{00000000-0005-0000-0000-000029710000}"/>
    <cellStyle name="Normal 41 6 2 2 4 4" xfId="37753" xr:uid="{00000000-0005-0000-0000-00002A710000}"/>
    <cellStyle name="Normal 41 6 2 2 5" xfId="25086" xr:uid="{00000000-0005-0000-0000-00002B710000}"/>
    <cellStyle name="Normal 41 6 2 2 5 2" xfId="46703" xr:uid="{00000000-0005-0000-0000-00002C710000}"/>
    <cellStyle name="Normal 41 6 2 2 6" xfId="19119" xr:uid="{00000000-0005-0000-0000-00002D710000}"/>
    <cellStyle name="Normal 41 6 2 2 6 2" xfId="40761" xr:uid="{00000000-0005-0000-0000-00002E710000}"/>
    <cellStyle name="Normal 41 6 2 2 7" xfId="34747"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4" xr:uid="{00000000-0005-0000-0000-000033710000}"/>
    <cellStyle name="Normal 41 6 2 3 2 2 2 2" xfId="50970" xr:uid="{00000000-0005-0000-0000-000034710000}"/>
    <cellStyle name="Normal 41 6 2 3 2 2 3" xfId="23397" xr:uid="{00000000-0005-0000-0000-000035710000}"/>
    <cellStyle name="Normal 41 6 2 3 2 2 3 2" xfId="45034" xr:uid="{00000000-0005-0000-0000-000036710000}"/>
    <cellStyle name="Normal 41 6 2 3 2 2 4" xfId="39050" xr:uid="{00000000-0005-0000-0000-000037710000}"/>
    <cellStyle name="Normal 41 6 2 3 2 3" xfId="26382" xr:uid="{00000000-0005-0000-0000-000038710000}"/>
    <cellStyle name="Normal 41 6 2 3 2 3 2" xfId="47996" xr:uid="{00000000-0005-0000-0000-000039710000}"/>
    <cellStyle name="Normal 41 6 2 3 2 4" xfId="20415" xr:uid="{00000000-0005-0000-0000-00003A710000}"/>
    <cellStyle name="Normal 41 6 2 3 2 4 2" xfId="42057" xr:uid="{00000000-0005-0000-0000-00003B710000}"/>
    <cellStyle name="Normal 41 6 2 3 2 5" xfId="36047" xr:uid="{00000000-0005-0000-0000-00003C710000}"/>
    <cellStyle name="Normal 41 6 2 3 3" xfId="15285" xr:uid="{00000000-0005-0000-0000-00003D710000}"/>
    <cellStyle name="Normal 41 6 2 3 3 2" xfId="18370" xr:uid="{00000000-0005-0000-0000-00003E710000}"/>
    <cellStyle name="Normal 41 6 2 3 3 2 2" xfId="30336" xr:uid="{00000000-0005-0000-0000-00003F710000}"/>
    <cellStyle name="Normal 41 6 2 3 3 2 2 2" xfId="51942" xr:uid="{00000000-0005-0000-0000-000040710000}"/>
    <cellStyle name="Normal 41 6 2 3 3 2 3" xfId="24369" xr:uid="{00000000-0005-0000-0000-000041710000}"/>
    <cellStyle name="Normal 41 6 2 3 3 2 3 2" xfId="46006" xr:uid="{00000000-0005-0000-0000-000042710000}"/>
    <cellStyle name="Normal 41 6 2 3 3 2 4" xfId="40024" xr:uid="{00000000-0005-0000-0000-000043710000}"/>
    <cellStyle name="Normal 41 6 2 3 3 3" xfId="27354" xr:uid="{00000000-0005-0000-0000-000044710000}"/>
    <cellStyle name="Normal 41 6 2 3 3 3 2" xfId="48968" xr:uid="{00000000-0005-0000-0000-000045710000}"/>
    <cellStyle name="Normal 41 6 2 3 3 4" xfId="21387" xr:uid="{00000000-0005-0000-0000-000046710000}"/>
    <cellStyle name="Normal 41 6 2 3 3 4 2" xfId="43029" xr:uid="{00000000-0005-0000-0000-000047710000}"/>
    <cellStyle name="Normal 41 6 2 3 3 5" xfId="37021" xr:uid="{00000000-0005-0000-0000-000048710000}"/>
    <cellStyle name="Normal 41 6 2 3 4" xfId="16419" xr:uid="{00000000-0005-0000-0000-000049710000}"/>
    <cellStyle name="Normal 41 6 2 3 4 2" xfId="28388" xr:uid="{00000000-0005-0000-0000-00004A710000}"/>
    <cellStyle name="Normal 41 6 2 3 4 2 2" xfId="49994" xr:uid="{00000000-0005-0000-0000-00004B710000}"/>
    <cellStyle name="Normal 41 6 2 3 4 3" xfId="22421" xr:uid="{00000000-0005-0000-0000-00004C710000}"/>
    <cellStyle name="Normal 41 6 2 3 4 3 2" xfId="44058" xr:uid="{00000000-0005-0000-0000-00004D710000}"/>
    <cellStyle name="Normal 41 6 2 3 4 4" xfId="38073" xr:uid="{00000000-0005-0000-0000-00004E710000}"/>
    <cellStyle name="Normal 41 6 2 3 5" xfId="25406" xr:uid="{00000000-0005-0000-0000-00004F710000}"/>
    <cellStyle name="Normal 41 6 2 3 5 2" xfId="47023" xr:uid="{00000000-0005-0000-0000-000050710000}"/>
    <cellStyle name="Normal 41 6 2 3 6" xfId="19439" xr:uid="{00000000-0005-0000-0000-000051710000}"/>
    <cellStyle name="Normal 41 6 2 3 6 2" xfId="41081" xr:uid="{00000000-0005-0000-0000-000052710000}"/>
    <cellStyle name="Normal 41 6 2 3 7" xfId="35067" xr:uid="{00000000-0005-0000-0000-000053710000}"/>
    <cellStyle name="Normal 41 6 2 4" xfId="13670" xr:uid="{00000000-0005-0000-0000-000054710000}"/>
    <cellStyle name="Normal 41 6 2 4 2" xfId="16756" xr:uid="{00000000-0005-0000-0000-000055710000}"/>
    <cellStyle name="Normal 41 6 2 4 2 2" xfId="28724" xr:uid="{00000000-0005-0000-0000-000056710000}"/>
    <cellStyle name="Normal 41 6 2 4 2 2 2" xfId="50330" xr:uid="{00000000-0005-0000-0000-000057710000}"/>
    <cellStyle name="Normal 41 6 2 4 2 3" xfId="22757" xr:uid="{00000000-0005-0000-0000-000058710000}"/>
    <cellStyle name="Normal 41 6 2 4 2 3 2" xfId="44394" xr:uid="{00000000-0005-0000-0000-000059710000}"/>
    <cellStyle name="Normal 41 6 2 4 2 4" xfId="38410" xr:uid="{00000000-0005-0000-0000-00005A710000}"/>
    <cellStyle name="Normal 41 6 2 4 3" xfId="25742" xr:uid="{00000000-0005-0000-0000-00005B710000}"/>
    <cellStyle name="Normal 41 6 2 4 3 2" xfId="47356" xr:uid="{00000000-0005-0000-0000-00005C710000}"/>
    <cellStyle name="Normal 41 6 2 4 4" xfId="19775" xr:uid="{00000000-0005-0000-0000-00005D710000}"/>
    <cellStyle name="Normal 41 6 2 4 4 2" xfId="41417" xr:uid="{00000000-0005-0000-0000-00005E710000}"/>
    <cellStyle name="Normal 41 6 2 4 5" xfId="35406" xr:uid="{00000000-0005-0000-0000-00005F710000}"/>
    <cellStyle name="Normal 41 6 2 5" xfId="14644" xr:uid="{00000000-0005-0000-0000-000060710000}"/>
    <cellStyle name="Normal 41 6 2 5 2" xfId="17729" xr:uid="{00000000-0005-0000-0000-000061710000}"/>
    <cellStyle name="Normal 41 6 2 5 2 2" xfId="29696" xr:uid="{00000000-0005-0000-0000-000062710000}"/>
    <cellStyle name="Normal 41 6 2 5 2 2 2" xfId="51302" xr:uid="{00000000-0005-0000-0000-000063710000}"/>
    <cellStyle name="Normal 41 6 2 5 2 3" xfId="23729" xr:uid="{00000000-0005-0000-0000-000064710000}"/>
    <cellStyle name="Normal 41 6 2 5 2 3 2" xfId="45366" xr:uid="{00000000-0005-0000-0000-000065710000}"/>
    <cellStyle name="Normal 41 6 2 5 2 4" xfId="39383" xr:uid="{00000000-0005-0000-0000-000066710000}"/>
    <cellStyle name="Normal 41 6 2 5 3" xfId="26714" xr:uid="{00000000-0005-0000-0000-000067710000}"/>
    <cellStyle name="Normal 41 6 2 5 3 2" xfId="48328" xr:uid="{00000000-0005-0000-0000-000068710000}"/>
    <cellStyle name="Normal 41 6 2 5 4" xfId="20747" xr:uid="{00000000-0005-0000-0000-000069710000}"/>
    <cellStyle name="Normal 41 6 2 5 4 2" xfId="42389" xr:uid="{00000000-0005-0000-0000-00006A710000}"/>
    <cellStyle name="Normal 41 6 2 5 5" xfId="36380" xr:uid="{00000000-0005-0000-0000-00006B710000}"/>
    <cellStyle name="Normal 41 6 2 6" xfId="15757" xr:uid="{00000000-0005-0000-0000-00006C710000}"/>
    <cellStyle name="Normal 41 6 2 6 2" xfId="27728" xr:uid="{00000000-0005-0000-0000-00006D710000}"/>
    <cellStyle name="Normal 41 6 2 6 2 2" xfId="49334" xr:uid="{00000000-0005-0000-0000-00006E710000}"/>
    <cellStyle name="Normal 41 6 2 6 3" xfId="21761" xr:uid="{00000000-0005-0000-0000-00006F710000}"/>
    <cellStyle name="Normal 41 6 2 6 3 2" xfId="43398" xr:uid="{00000000-0005-0000-0000-000070710000}"/>
    <cellStyle name="Normal 41 6 2 6 4" xfId="37411" xr:uid="{00000000-0005-0000-0000-000071710000}"/>
    <cellStyle name="Normal 41 6 2 7" xfId="24743" xr:uid="{00000000-0005-0000-0000-000072710000}"/>
    <cellStyle name="Normal 41 6 2 7 2" xfId="46363" xr:uid="{00000000-0005-0000-0000-000073710000}"/>
    <cellStyle name="Normal 41 6 2 8" xfId="18776" xr:uid="{00000000-0005-0000-0000-000074710000}"/>
    <cellStyle name="Normal 41 6 2 8 2" xfId="40418" xr:uid="{00000000-0005-0000-0000-000075710000}"/>
    <cellStyle name="Normal 41 6 2 9" xfId="31589"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0" xr:uid="{00000000-0005-0000-0000-00007B710000}"/>
    <cellStyle name="Normal 41 6 3 2 2 2 2 2" xfId="50606" xr:uid="{00000000-0005-0000-0000-00007C710000}"/>
    <cellStyle name="Normal 41 6 3 2 2 2 3" xfId="23033" xr:uid="{00000000-0005-0000-0000-00007D710000}"/>
    <cellStyle name="Normal 41 6 3 2 2 2 3 2" xfId="44670" xr:uid="{00000000-0005-0000-0000-00007E710000}"/>
    <cellStyle name="Normal 41 6 3 2 2 2 4" xfId="38686" xr:uid="{00000000-0005-0000-0000-00007F710000}"/>
    <cellStyle name="Normal 41 6 3 2 2 3" xfId="26018" xr:uid="{00000000-0005-0000-0000-000080710000}"/>
    <cellStyle name="Normal 41 6 3 2 2 3 2" xfId="47632" xr:uid="{00000000-0005-0000-0000-000081710000}"/>
    <cellStyle name="Normal 41 6 3 2 2 4" xfId="20051" xr:uid="{00000000-0005-0000-0000-000082710000}"/>
    <cellStyle name="Normal 41 6 3 2 2 4 2" xfId="41693" xr:uid="{00000000-0005-0000-0000-000083710000}"/>
    <cellStyle name="Normal 41 6 3 2 2 5" xfId="35683" xr:uid="{00000000-0005-0000-0000-000084710000}"/>
    <cellStyle name="Normal 41 6 3 2 3" xfId="14921" xr:uid="{00000000-0005-0000-0000-000085710000}"/>
    <cellStyle name="Normal 41 6 3 2 3 2" xfId="18006" xr:uid="{00000000-0005-0000-0000-000086710000}"/>
    <cellStyle name="Normal 41 6 3 2 3 2 2" xfId="29972" xr:uid="{00000000-0005-0000-0000-000087710000}"/>
    <cellStyle name="Normal 41 6 3 2 3 2 2 2" xfId="51578" xr:uid="{00000000-0005-0000-0000-000088710000}"/>
    <cellStyle name="Normal 41 6 3 2 3 2 3" xfId="24005" xr:uid="{00000000-0005-0000-0000-000089710000}"/>
    <cellStyle name="Normal 41 6 3 2 3 2 3 2" xfId="45642" xr:uid="{00000000-0005-0000-0000-00008A710000}"/>
    <cellStyle name="Normal 41 6 3 2 3 2 4" xfId="39660" xr:uid="{00000000-0005-0000-0000-00008B710000}"/>
    <cellStyle name="Normal 41 6 3 2 3 3" xfId="26990" xr:uid="{00000000-0005-0000-0000-00008C710000}"/>
    <cellStyle name="Normal 41 6 3 2 3 3 2" xfId="48604" xr:uid="{00000000-0005-0000-0000-00008D710000}"/>
    <cellStyle name="Normal 41 6 3 2 3 4" xfId="21023" xr:uid="{00000000-0005-0000-0000-00008E710000}"/>
    <cellStyle name="Normal 41 6 3 2 3 4 2" xfId="42665" xr:uid="{00000000-0005-0000-0000-00008F710000}"/>
    <cellStyle name="Normal 41 6 3 2 3 5" xfId="36657" xr:uid="{00000000-0005-0000-0000-000090710000}"/>
    <cellStyle name="Normal 41 6 3 2 4" xfId="16055" xr:uid="{00000000-0005-0000-0000-000091710000}"/>
    <cellStyle name="Normal 41 6 3 2 4 2" xfId="28024" xr:uid="{00000000-0005-0000-0000-000092710000}"/>
    <cellStyle name="Normal 41 6 3 2 4 2 2" xfId="49630" xr:uid="{00000000-0005-0000-0000-000093710000}"/>
    <cellStyle name="Normal 41 6 3 2 4 3" xfId="22057" xr:uid="{00000000-0005-0000-0000-000094710000}"/>
    <cellStyle name="Normal 41 6 3 2 4 3 2" xfId="43694" xr:uid="{00000000-0005-0000-0000-000095710000}"/>
    <cellStyle name="Normal 41 6 3 2 4 4" xfId="37709" xr:uid="{00000000-0005-0000-0000-000096710000}"/>
    <cellStyle name="Normal 41 6 3 2 5" xfId="25042" xr:uid="{00000000-0005-0000-0000-000097710000}"/>
    <cellStyle name="Normal 41 6 3 2 5 2" xfId="46659" xr:uid="{00000000-0005-0000-0000-000098710000}"/>
    <cellStyle name="Normal 41 6 3 2 6" xfId="19075" xr:uid="{00000000-0005-0000-0000-000099710000}"/>
    <cellStyle name="Normal 41 6 3 2 6 2" xfId="40717" xr:uid="{00000000-0005-0000-0000-00009A710000}"/>
    <cellStyle name="Normal 41 6 3 2 7" xfId="34703"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0" xr:uid="{00000000-0005-0000-0000-00009F710000}"/>
    <cellStyle name="Normal 41 6 3 3 2 2 2 2" xfId="50926" xr:uid="{00000000-0005-0000-0000-0000A0710000}"/>
    <cellStyle name="Normal 41 6 3 3 2 2 3" xfId="23353" xr:uid="{00000000-0005-0000-0000-0000A1710000}"/>
    <cellStyle name="Normal 41 6 3 3 2 2 3 2" xfId="44990" xr:uid="{00000000-0005-0000-0000-0000A2710000}"/>
    <cellStyle name="Normal 41 6 3 3 2 2 4" xfId="39006" xr:uid="{00000000-0005-0000-0000-0000A3710000}"/>
    <cellStyle name="Normal 41 6 3 3 2 3" xfId="26338" xr:uid="{00000000-0005-0000-0000-0000A4710000}"/>
    <cellStyle name="Normal 41 6 3 3 2 3 2" xfId="47952" xr:uid="{00000000-0005-0000-0000-0000A5710000}"/>
    <cellStyle name="Normal 41 6 3 3 2 4" xfId="20371" xr:uid="{00000000-0005-0000-0000-0000A6710000}"/>
    <cellStyle name="Normal 41 6 3 3 2 4 2" xfId="42013" xr:uid="{00000000-0005-0000-0000-0000A7710000}"/>
    <cellStyle name="Normal 41 6 3 3 2 5" xfId="36003" xr:uid="{00000000-0005-0000-0000-0000A8710000}"/>
    <cellStyle name="Normal 41 6 3 3 3" xfId="15241" xr:uid="{00000000-0005-0000-0000-0000A9710000}"/>
    <cellStyle name="Normal 41 6 3 3 3 2" xfId="18326" xr:uid="{00000000-0005-0000-0000-0000AA710000}"/>
    <cellStyle name="Normal 41 6 3 3 3 2 2" xfId="30292" xr:uid="{00000000-0005-0000-0000-0000AB710000}"/>
    <cellStyle name="Normal 41 6 3 3 3 2 2 2" xfId="51898" xr:uid="{00000000-0005-0000-0000-0000AC710000}"/>
    <cellStyle name="Normal 41 6 3 3 3 2 3" xfId="24325" xr:uid="{00000000-0005-0000-0000-0000AD710000}"/>
    <cellStyle name="Normal 41 6 3 3 3 2 3 2" xfId="45962" xr:uid="{00000000-0005-0000-0000-0000AE710000}"/>
    <cellStyle name="Normal 41 6 3 3 3 2 4" xfId="39980" xr:uid="{00000000-0005-0000-0000-0000AF710000}"/>
    <cellStyle name="Normal 41 6 3 3 3 3" xfId="27310" xr:uid="{00000000-0005-0000-0000-0000B0710000}"/>
    <cellStyle name="Normal 41 6 3 3 3 3 2" xfId="48924" xr:uid="{00000000-0005-0000-0000-0000B1710000}"/>
    <cellStyle name="Normal 41 6 3 3 3 4" xfId="21343" xr:uid="{00000000-0005-0000-0000-0000B2710000}"/>
    <cellStyle name="Normal 41 6 3 3 3 4 2" xfId="42985" xr:uid="{00000000-0005-0000-0000-0000B3710000}"/>
    <cellStyle name="Normal 41 6 3 3 3 5" xfId="36977" xr:uid="{00000000-0005-0000-0000-0000B4710000}"/>
    <cellStyle name="Normal 41 6 3 3 4" xfId="16375" xr:uid="{00000000-0005-0000-0000-0000B5710000}"/>
    <cellStyle name="Normal 41 6 3 3 4 2" xfId="28344" xr:uid="{00000000-0005-0000-0000-0000B6710000}"/>
    <cellStyle name="Normal 41 6 3 3 4 2 2" xfId="49950" xr:uid="{00000000-0005-0000-0000-0000B7710000}"/>
    <cellStyle name="Normal 41 6 3 3 4 3" xfId="22377" xr:uid="{00000000-0005-0000-0000-0000B8710000}"/>
    <cellStyle name="Normal 41 6 3 3 4 3 2" xfId="44014" xr:uid="{00000000-0005-0000-0000-0000B9710000}"/>
    <cellStyle name="Normal 41 6 3 3 4 4" xfId="38029" xr:uid="{00000000-0005-0000-0000-0000BA710000}"/>
    <cellStyle name="Normal 41 6 3 3 5" xfId="25362" xr:uid="{00000000-0005-0000-0000-0000BB710000}"/>
    <cellStyle name="Normal 41 6 3 3 5 2" xfId="46979" xr:uid="{00000000-0005-0000-0000-0000BC710000}"/>
    <cellStyle name="Normal 41 6 3 3 6" xfId="19395" xr:uid="{00000000-0005-0000-0000-0000BD710000}"/>
    <cellStyle name="Normal 41 6 3 3 6 2" xfId="41037" xr:uid="{00000000-0005-0000-0000-0000BE710000}"/>
    <cellStyle name="Normal 41 6 3 3 7" xfId="35023" xr:uid="{00000000-0005-0000-0000-0000BF710000}"/>
    <cellStyle name="Normal 41 6 3 4" xfId="13626" xr:uid="{00000000-0005-0000-0000-0000C0710000}"/>
    <cellStyle name="Normal 41 6 3 4 2" xfId="16712" xr:uid="{00000000-0005-0000-0000-0000C1710000}"/>
    <cellStyle name="Normal 41 6 3 4 2 2" xfId="28680" xr:uid="{00000000-0005-0000-0000-0000C2710000}"/>
    <cellStyle name="Normal 41 6 3 4 2 2 2" xfId="50286" xr:uid="{00000000-0005-0000-0000-0000C3710000}"/>
    <cellStyle name="Normal 41 6 3 4 2 3" xfId="22713" xr:uid="{00000000-0005-0000-0000-0000C4710000}"/>
    <cellStyle name="Normal 41 6 3 4 2 3 2" xfId="44350" xr:uid="{00000000-0005-0000-0000-0000C5710000}"/>
    <cellStyle name="Normal 41 6 3 4 2 4" xfId="38366" xr:uid="{00000000-0005-0000-0000-0000C6710000}"/>
    <cellStyle name="Normal 41 6 3 4 3" xfId="25698" xr:uid="{00000000-0005-0000-0000-0000C7710000}"/>
    <cellStyle name="Normal 41 6 3 4 3 2" xfId="47312" xr:uid="{00000000-0005-0000-0000-0000C8710000}"/>
    <cellStyle name="Normal 41 6 3 4 4" xfId="19731" xr:uid="{00000000-0005-0000-0000-0000C9710000}"/>
    <cellStyle name="Normal 41 6 3 4 4 2" xfId="41373" xr:uid="{00000000-0005-0000-0000-0000CA710000}"/>
    <cellStyle name="Normal 41 6 3 4 5" xfId="35362" xr:uid="{00000000-0005-0000-0000-0000CB710000}"/>
    <cellStyle name="Normal 41 6 3 5" xfId="14600" xr:uid="{00000000-0005-0000-0000-0000CC710000}"/>
    <cellStyle name="Normal 41 6 3 5 2" xfId="17685" xr:uid="{00000000-0005-0000-0000-0000CD710000}"/>
    <cellStyle name="Normal 41 6 3 5 2 2" xfId="29652" xr:uid="{00000000-0005-0000-0000-0000CE710000}"/>
    <cellStyle name="Normal 41 6 3 5 2 2 2" xfId="51258" xr:uid="{00000000-0005-0000-0000-0000CF710000}"/>
    <cellStyle name="Normal 41 6 3 5 2 3" xfId="23685" xr:uid="{00000000-0005-0000-0000-0000D0710000}"/>
    <cellStyle name="Normal 41 6 3 5 2 3 2" xfId="45322" xr:uid="{00000000-0005-0000-0000-0000D1710000}"/>
    <cellStyle name="Normal 41 6 3 5 2 4" xfId="39339" xr:uid="{00000000-0005-0000-0000-0000D2710000}"/>
    <cellStyle name="Normal 41 6 3 5 3" xfId="26670" xr:uid="{00000000-0005-0000-0000-0000D3710000}"/>
    <cellStyle name="Normal 41 6 3 5 3 2" xfId="48284" xr:uid="{00000000-0005-0000-0000-0000D4710000}"/>
    <cellStyle name="Normal 41 6 3 5 4" xfId="20703" xr:uid="{00000000-0005-0000-0000-0000D5710000}"/>
    <cellStyle name="Normal 41 6 3 5 4 2" xfId="42345" xr:uid="{00000000-0005-0000-0000-0000D6710000}"/>
    <cellStyle name="Normal 41 6 3 5 5" xfId="36336" xr:uid="{00000000-0005-0000-0000-0000D7710000}"/>
    <cellStyle name="Normal 41 6 3 6" xfId="15713" xr:uid="{00000000-0005-0000-0000-0000D8710000}"/>
    <cellStyle name="Normal 41 6 3 6 2" xfId="27684" xr:uid="{00000000-0005-0000-0000-0000D9710000}"/>
    <cellStyle name="Normal 41 6 3 6 2 2" xfId="49290" xr:uid="{00000000-0005-0000-0000-0000DA710000}"/>
    <cellStyle name="Normal 41 6 3 6 3" xfId="21717" xr:uid="{00000000-0005-0000-0000-0000DB710000}"/>
    <cellStyle name="Normal 41 6 3 6 3 2" xfId="43354" xr:uid="{00000000-0005-0000-0000-0000DC710000}"/>
    <cellStyle name="Normal 41 6 3 6 4" xfId="37367" xr:uid="{00000000-0005-0000-0000-0000DD710000}"/>
    <cellStyle name="Normal 41 6 3 7" xfId="24699" xr:uid="{00000000-0005-0000-0000-0000DE710000}"/>
    <cellStyle name="Normal 41 6 3 7 2" xfId="46319" xr:uid="{00000000-0005-0000-0000-0000DF710000}"/>
    <cellStyle name="Normal 41 6 3 8" xfId="18732" xr:uid="{00000000-0005-0000-0000-0000E0710000}"/>
    <cellStyle name="Normal 41 6 3 8 2" xfId="40374" xr:uid="{00000000-0005-0000-0000-0000E1710000}"/>
    <cellStyle name="Normal 41 6 3 9" xfId="31432"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6" xr:uid="{00000000-0005-0000-0000-0000E7710000}"/>
    <cellStyle name="Normal 41 6 4 2 2 2 2 2" xfId="50692" xr:uid="{00000000-0005-0000-0000-0000E8710000}"/>
    <cellStyle name="Normal 41 6 4 2 2 2 3" xfId="23119" xr:uid="{00000000-0005-0000-0000-0000E9710000}"/>
    <cellStyle name="Normal 41 6 4 2 2 2 3 2" xfId="44756" xr:uid="{00000000-0005-0000-0000-0000EA710000}"/>
    <cellStyle name="Normal 41 6 4 2 2 2 4" xfId="38772" xr:uid="{00000000-0005-0000-0000-0000EB710000}"/>
    <cellStyle name="Normal 41 6 4 2 2 3" xfId="26104" xr:uid="{00000000-0005-0000-0000-0000EC710000}"/>
    <cellStyle name="Normal 41 6 4 2 2 3 2" xfId="47718" xr:uid="{00000000-0005-0000-0000-0000ED710000}"/>
    <cellStyle name="Normal 41 6 4 2 2 4" xfId="20137" xr:uid="{00000000-0005-0000-0000-0000EE710000}"/>
    <cellStyle name="Normal 41 6 4 2 2 4 2" xfId="41779" xr:uid="{00000000-0005-0000-0000-0000EF710000}"/>
    <cellStyle name="Normal 41 6 4 2 2 5" xfId="35769" xr:uid="{00000000-0005-0000-0000-0000F0710000}"/>
    <cellStyle name="Normal 41 6 4 2 3" xfId="15007" xr:uid="{00000000-0005-0000-0000-0000F1710000}"/>
    <cellStyle name="Normal 41 6 4 2 3 2" xfId="18092" xr:uid="{00000000-0005-0000-0000-0000F2710000}"/>
    <cellStyle name="Normal 41 6 4 2 3 2 2" xfId="30058" xr:uid="{00000000-0005-0000-0000-0000F3710000}"/>
    <cellStyle name="Normal 41 6 4 2 3 2 2 2" xfId="51664" xr:uid="{00000000-0005-0000-0000-0000F4710000}"/>
    <cellStyle name="Normal 41 6 4 2 3 2 3" xfId="24091" xr:uid="{00000000-0005-0000-0000-0000F5710000}"/>
    <cellStyle name="Normal 41 6 4 2 3 2 3 2" xfId="45728" xr:uid="{00000000-0005-0000-0000-0000F6710000}"/>
    <cellStyle name="Normal 41 6 4 2 3 2 4" xfId="39746" xr:uid="{00000000-0005-0000-0000-0000F7710000}"/>
    <cellStyle name="Normal 41 6 4 2 3 3" xfId="27076" xr:uid="{00000000-0005-0000-0000-0000F8710000}"/>
    <cellStyle name="Normal 41 6 4 2 3 3 2" xfId="48690" xr:uid="{00000000-0005-0000-0000-0000F9710000}"/>
    <cellStyle name="Normal 41 6 4 2 3 4" xfId="21109" xr:uid="{00000000-0005-0000-0000-0000FA710000}"/>
    <cellStyle name="Normal 41 6 4 2 3 4 2" xfId="42751" xr:uid="{00000000-0005-0000-0000-0000FB710000}"/>
    <cellStyle name="Normal 41 6 4 2 3 5" xfId="36743" xr:uid="{00000000-0005-0000-0000-0000FC710000}"/>
    <cellStyle name="Normal 41 6 4 2 4" xfId="16141" xr:uid="{00000000-0005-0000-0000-0000FD710000}"/>
    <cellStyle name="Normal 41 6 4 2 4 2" xfId="28110" xr:uid="{00000000-0005-0000-0000-0000FE710000}"/>
    <cellStyle name="Normal 41 6 4 2 4 2 2" xfId="49716" xr:uid="{00000000-0005-0000-0000-0000FF710000}"/>
    <cellStyle name="Normal 41 6 4 2 4 3" xfId="22143" xr:uid="{00000000-0005-0000-0000-000000720000}"/>
    <cellStyle name="Normal 41 6 4 2 4 3 2" xfId="43780" xr:uid="{00000000-0005-0000-0000-000001720000}"/>
    <cellStyle name="Normal 41 6 4 2 4 4" xfId="37795" xr:uid="{00000000-0005-0000-0000-000002720000}"/>
    <cellStyle name="Normal 41 6 4 2 5" xfId="25128" xr:uid="{00000000-0005-0000-0000-000003720000}"/>
    <cellStyle name="Normal 41 6 4 2 5 2" xfId="46745" xr:uid="{00000000-0005-0000-0000-000004720000}"/>
    <cellStyle name="Normal 41 6 4 2 6" xfId="19161" xr:uid="{00000000-0005-0000-0000-000005720000}"/>
    <cellStyle name="Normal 41 6 4 2 6 2" xfId="40803" xr:uid="{00000000-0005-0000-0000-000006720000}"/>
    <cellStyle name="Normal 41 6 4 2 7" xfId="34789"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6" xr:uid="{00000000-0005-0000-0000-00000B720000}"/>
    <cellStyle name="Normal 41 6 4 3 2 2 2 2" xfId="51012" xr:uid="{00000000-0005-0000-0000-00000C720000}"/>
    <cellStyle name="Normal 41 6 4 3 2 2 3" xfId="23439" xr:uid="{00000000-0005-0000-0000-00000D720000}"/>
    <cellStyle name="Normal 41 6 4 3 2 2 3 2" xfId="45076" xr:uid="{00000000-0005-0000-0000-00000E720000}"/>
    <cellStyle name="Normal 41 6 4 3 2 2 4" xfId="39092" xr:uid="{00000000-0005-0000-0000-00000F720000}"/>
    <cellStyle name="Normal 41 6 4 3 2 3" xfId="26424" xr:uid="{00000000-0005-0000-0000-000010720000}"/>
    <cellStyle name="Normal 41 6 4 3 2 3 2" xfId="48038" xr:uid="{00000000-0005-0000-0000-000011720000}"/>
    <cellStyle name="Normal 41 6 4 3 2 4" xfId="20457" xr:uid="{00000000-0005-0000-0000-000012720000}"/>
    <cellStyle name="Normal 41 6 4 3 2 4 2" xfId="42099" xr:uid="{00000000-0005-0000-0000-000013720000}"/>
    <cellStyle name="Normal 41 6 4 3 2 5" xfId="36089" xr:uid="{00000000-0005-0000-0000-000014720000}"/>
    <cellStyle name="Normal 41 6 4 3 3" xfId="15327" xr:uid="{00000000-0005-0000-0000-000015720000}"/>
    <cellStyle name="Normal 41 6 4 3 3 2" xfId="18412" xr:uid="{00000000-0005-0000-0000-000016720000}"/>
    <cellStyle name="Normal 41 6 4 3 3 2 2" xfId="30378" xr:uid="{00000000-0005-0000-0000-000017720000}"/>
    <cellStyle name="Normal 41 6 4 3 3 2 2 2" xfId="51984" xr:uid="{00000000-0005-0000-0000-000018720000}"/>
    <cellStyle name="Normal 41 6 4 3 3 2 3" xfId="24411" xr:uid="{00000000-0005-0000-0000-000019720000}"/>
    <cellStyle name="Normal 41 6 4 3 3 2 3 2" xfId="46048" xr:uid="{00000000-0005-0000-0000-00001A720000}"/>
    <cellStyle name="Normal 41 6 4 3 3 2 4" xfId="40066" xr:uid="{00000000-0005-0000-0000-00001B720000}"/>
    <cellStyle name="Normal 41 6 4 3 3 3" xfId="27396" xr:uid="{00000000-0005-0000-0000-00001C720000}"/>
    <cellStyle name="Normal 41 6 4 3 3 3 2" xfId="49010" xr:uid="{00000000-0005-0000-0000-00001D720000}"/>
    <cellStyle name="Normal 41 6 4 3 3 4" xfId="21429" xr:uid="{00000000-0005-0000-0000-00001E720000}"/>
    <cellStyle name="Normal 41 6 4 3 3 4 2" xfId="43071" xr:uid="{00000000-0005-0000-0000-00001F720000}"/>
    <cellStyle name="Normal 41 6 4 3 3 5" xfId="37063" xr:uid="{00000000-0005-0000-0000-000020720000}"/>
    <cellStyle name="Normal 41 6 4 3 4" xfId="16461" xr:uid="{00000000-0005-0000-0000-000021720000}"/>
    <cellStyle name="Normal 41 6 4 3 4 2" xfId="28430" xr:uid="{00000000-0005-0000-0000-000022720000}"/>
    <cellStyle name="Normal 41 6 4 3 4 2 2" xfId="50036" xr:uid="{00000000-0005-0000-0000-000023720000}"/>
    <cellStyle name="Normal 41 6 4 3 4 3" xfId="22463" xr:uid="{00000000-0005-0000-0000-000024720000}"/>
    <cellStyle name="Normal 41 6 4 3 4 3 2" xfId="44100" xr:uid="{00000000-0005-0000-0000-000025720000}"/>
    <cellStyle name="Normal 41 6 4 3 4 4" xfId="38115" xr:uid="{00000000-0005-0000-0000-000026720000}"/>
    <cellStyle name="Normal 41 6 4 3 5" xfId="25448" xr:uid="{00000000-0005-0000-0000-000027720000}"/>
    <cellStyle name="Normal 41 6 4 3 5 2" xfId="47065" xr:uid="{00000000-0005-0000-0000-000028720000}"/>
    <cellStyle name="Normal 41 6 4 3 6" xfId="19481" xr:uid="{00000000-0005-0000-0000-000029720000}"/>
    <cellStyle name="Normal 41 6 4 3 6 2" xfId="41123" xr:uid="{00000000-0005-0000-0000-00002A720000}"/>
    <cellStyle name="Normal 41 6 4 3 7" xfId="35109" xr:uid="{00000000-0005-0000-0000-00002B720000}"/>
    <cellStyle name="Normal 41 6 4 4" xfId="13712" xr:uid="{00000000-0005-0000-0000-00002C720000}"/>
    <cellStyle name="Normal 41 6 4 4 2" xfId="16798" xr:uid="{00000000-0005-0000-0000-00002D720000}"/>
    <cellStyle name="Normal 41 6 4 4 2 2" xfId="28766" xr:uid="{00000000-0005-0000-0000-00002E720000}"/>
    <cellStyle name="Normal 41 6 4 4 2 2 2" xfId="50372" xr:uid="{00000000-0005-0000-0000-00002F720000}"/>
    <cellStyle name="Normal 41 6 4 4 2 3" xfId="22799" xr:uid="{00000000-0005-0000-0000-000030720000}"/>
    <cellStyle name="Normal 41 6 4 4 2 3 2" xfId="44436" xr:uid="{00000000-0005-0000-0000-000031720000}"/>
    <cellStyle name="Normal 41 6 4 4 2 4" xfId="38452" xr:uid="{00000000-0005-0000-0000-000032720000}"/>
    <cellStyle name="Normal 41 6 4 4 3" xfId="25784" xr:uid="{00000000-0005-0000-0000-000033720000}"/>
    <cellStyle name="Normal 41 6 4 4 3 2" xfId="47398" xr:uid="{00000000-0005-0000-0000-000034720000}"/>
    <cellStyle name="Normal 41 6 4 4 4" xfId="19817" xr:uid="{00000000-0005-0000-0000-000035720000}"/>
    <cellStyle name="Normal 41 6 4 4 4 2" xfId="41459" xr:uid="{00000000-0005-0000-0000-000036720000}"/>
    <cellStyle name="Normal 41 6 4 4 5" xfId="35448" xr:uid="{00000000-0005-0000-0000-000037720000}"/>
    <cellStyle name="Normal 41 6 4 5" xfId="14686" xr:uid="{00000000-0005-0000-0000-000038720000}"/>
    <cellStyle name="Normal 41 6 4 5 2" xfId="17771" xr:uid="{00000000-0005-0000-0000-000039720000}"/>
    <cellStyle name="Normal 41 6 4 5 2 2" xfId="29738" xr:uid="{00000000-0005-0000-0000-00003A720000}"/>
    <cellStyle name="Normal 41 6 4 5 2 2 2" xfId="51344" xr:uid="{00000000-0005-0000-0000-00003B720000}"/>
    <cellStyle name="Normal 41 6 4 5 2 3" xfId="23771" xr:uid="{00000000-0005-0000-0000-00003C720000}"/>
    <cellStyle name="Normal 41 6 4 5 2 3 2" xfId="45408" xr:uid="{00000000-0005-0000-0000-00003D720000}"/>
    <cellStyle name="Normal 41 6 4 5 2 4" xfId="39425" xr:uid="{00000000-0005-0000-0000-00003E720000}"/>
    <cellStyle name="Normal 41 6 4 5 3" xfId="26756" xr:uid="{00000000-0005-0000-0000-00003F720000}"/>
    <cellStyle name="Normal 41 6 4 5 3 2" xfId="48370" xr:uid="{00000000-0005-0000-0000-000040720000}"/>
    <cellStyle name="Normal 41 6 4 5 4" xfId="20789" xr:uid="{00000000-0005-0000-0000-000041720000}"/>
    <cellStyle name="Normal 41 6 4 5 4 2" xfId="42431" xr:uid="{00000000-0005-0000-0000-000042720000}"/>
    <cellStyle name="Normal 41 6 4 5 5" xfId="36422" xr:uid="{00000000-0005-0000-0000-000043720000}"/>
    <cellStyle name="Normal 41 6 4 6" xfId="15799" xr:uid="{00000000-0005-0000-0000-000044720000}"/>
    <cellStyle name="Normal 41 6 4 6 2" xfId="27770" xr:uid="{00000000-0005-0000-0000-000045720000}"/>
    <cellStyle name="Normal 41 6 4 6 2 2" xfId="49376" xr:uid="{00000000-0005-0000-0000-000046720000}"/>
    <cellStyle name="Normal 41 6 4 6 3" xfId="21803" xr:uid="{00000000-0005-0000-0000-000047720000}"/>
    <cellStyle name="Normal 41 6 4 6 3 2" xfId="43440" xr:uid="{00000000-0005-0000-0000-000048720000}"/>
    <cellStyle name="Normal 41 6 4 6 4" xfId="37453" xr:uid="{00000000-0005-0000-0000-000049720000}"/>
    <cellStyle name="Normal 41 6 4 7" xfId="24785" xr:uid="{00000000-0005-0000-0000-00004A720000}"/>
    <cellStyle name="Normal 41 6 4 7 2" xfId="46405" xr:uid="{00000000-0005-0000-0000-00004B720000}"/>
    <cellStyle name="Normal 41 6 4 8" xfId="18818" xr:uid="{00000000-0005-0000-0000-00004C720000}"/>
    <cellStyle name="Normal 41 6 4 8 2" xfId="40460" xr:uid="{00000000-0005-0000-0000-00004D720000}"/>
    <cellStyle name="Normal 41 6 4 9" xfId="31700"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0" xr:uid="{00000000-0005-0000-0000-000053720000}"/>
    <cellStyle name="Normal 41 6 5 2 2 2 2 2" xfId="50776" xr:uid="{00000000-0005-0000-0000-000054720000}"/>
    <cellStyle name="Normal 41 6 5 2 2 2 3" xfId="23203" xr:uid="{00000000-0005-0000-0000-000055720000}"/>
    <cellStyle name="Normal 41 6 5 2 2 2 3 2" xfId="44840" xr:uid="{00000000-0005-0000-0000-000056720000}"/>
    <cellStyle name="Normal 41 6 5 2 2 2 4" xfId="38856" xr:uid="{00000000-0005-0000-0000-000057720000}"/>
    <cellStyle name="Normal 41 6 5 2 2 3" xfId="26188" xr:uid="{00000000-0005-0000-0000-000058720000}"/>
    <cellStyle name="Normal 41 6 5 2 2 3 2" xfId="47802" xr:uid="{00000000-0005-0000-0000-000059720000}"/>
    <cellStyle name="Normal 41 6 5 2 2 4" xfId="20221" xr:uid="{00000000-0005-0000-0000-00005A720000}"/>
    <cellStyle name="Normal 41 6 5 2 2 4 2" xfId="41863" xr:uid="{00000000-0005-0000-0000-00005B720000}"/>
    <cellStyle name="Normal 41 6 5 2 2 5" xfId="35853" xr:uid="{00000000-0005-0000-0000-00005C720000}"/>
    <cellStyle name="Normal 41 6 5 2 3" xfId="15091" xr:uid="{00000000-0005-0000-0000-00005D720000}"/>
    <cellStyle name="Normal 41 6 5 2 3 2" xfId="18176" xr:uid="{00000000-0005-0000-0000-00005E720000}"/>
    <cellStyle name="Normal 41 6 5 2 3 2 2" xfId="30142" xr:uid="{00000000-0005-0000-0000-00005F720000}"/>
    <cellStyle name="Normal 41 6 5 2 3 2 2 2" xfId="51748" xr:uid="{00000000-0005-0000-0000-000060720000}"/>
    <cellStyle name="Normal 41 6 5 2 3 2 3" xfId="24175" xr:uid="{00000000-0005-0000-0000-000061720000}"/>
    <cellStyle name="Normal 41 6 5 2 3 2 3 2" xfId="45812" xr:uid="{00000000-0005-0000-0000-000062720000}"/>
    <cellStyle name="Normal 41 6 5 2 3 2 4" xfId="39830" xr:uid="{00000000-0005-0000-0000-000063720000}"/>
    <cellStyle name="Normal 41 6 5 2 3 3" xfId="27160" xr:uid="{00000000-0005-0000-0000-000064720000}"/>
    <cellStyle name="Normal 41 6 5 2 3 3 2" xfId="48774" xr:uid="{00000000-0005-0000-0000-000065720000}"/>
    <cellStyle name="Normal 41 6 5 2 3 4" xfId="21193" xr:uid="{00000000-0005-0000-0000-000066720000}"/>
    <cellStyle name="Normal 41 6 5 2 3 4 2" xfId="42835" xr:uid="{00000000-0005-0000-0000-000067720000}"/>
    <cellStyle name="Normal 41 6 5 2 3 5" xfId="36827" xr:uid="{00000000-0005-0000-0000-000068720000}"/>
    <cellStyle name="Normal 41 6 5 2 4" xfId="16225" xr:uid="{00000000-0005-0000-0000-000069720000}"/>
    <cellStyle name="Normal 41 6 5 2 4 2" xfId="28194" xr:uid="{00000000-0005-0000-0000-00006A720000}"/>
    <cellStyle name="Normal 41 6 5 2 4 2 2" xfId="49800" xr:uid="{00000000-0005-0000-0000-00006B720000}"/>
    <cellStyle name="Normal 41 6 5 2 4 3" xfId="22227" xr:uid="{00000000-0005-0000-0000-00006C720000}"/>
    <cellStyle name="Normal 41 6 5 2 4 3 2" xfId="43864" xr:uid="{00000000-0005-0000-0000-00006D720000}"/>
    <cellStyle name="Normal 41 6 5 2 4 4" xfId="37879" xr:uid="{00000000-0005-0000-0000-00006E720000}"/>
    <cellStyle name="Normal 41 6 5 2 5" xfId="25212" xr:uid="{00000000-0005-0000-0000-00006F720000}"/>
    <cellStyle name="Normal 41 6 5 2 5 2" xfId="46829" xr:uid="{00000000-0005-0000-0000-000070720000}"/>
    <cellStyle name="Normal 41 6 5 2 6" xfId="19245" xr:uid="{00000000-0005-0000-0000-000071720000}"/>
    <cellStyle name="Normal 41 6 5 2 6 2" xfId="40887" xr:uid="{00000000-0005-0000-0000-000072720000}"/>
    <cellStyle name="Normal 41 6 5 2 7" xfId="34873"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0" xr:uid="{00000000-0005-0000-0000-000077720000}"/>
    <cellStyle name="Normal 41 6 5 3 2 2 2 2" xfId="51096" xr:uid="{00000000-0005-0000-0000-000078720000}"/>
    <cellStyle name="Normal 41 6 5 3 2 2 3" xfId="23523" xr:uid="{00000000-0005-0000-0000-000079720000}"/>
    <cellStyle name="Normal 41 6 5 3 2 2 3 2" xfId="45160" xr:uid="{00000000-0005-0000-0000-00007A720000}"/>
    <cellStyle name="Normal 41 6 5 3 2 2 4" xfId="39176" xr:uid="{00000000-0005-0000-0000-00007B720000}"/>
    <cellStyle name="Normal 41 6 5 3 2 3" xfId="26508" xr:uid="{00000000-0005-0000-0000-00007C720000}"/>
    <cellStyle name="Normal 41 6 5 3 2 3 2" xfId="48122" xr:uid="{00000000-0005-0000-0000-00007D720000}"/>
    <cellStyle name="Normal 41 6 5 3 2 4" xfId="20541" xr:uid="{00000000-0005-0000-0000-00007E720000}"/>
    <cellStyle name="Normal 41 6 5 3 2 4 2" xfId="42183" xr:uid="{00000000-0005-0000-0000-00007F720000}"/>
    <cellStyle name="Normal 41 6 5 3 2 5" xfId="36173" xr:uid="{00000000-0005-0000-0000-000080720000}"/>
    <cellStyle name="Normal 41 6 5 3 3" xfId="15411" xr:uid="{00000000-0005-0000-0000-000081720000}"/>
    <cellStyle name="Normal 41 6 5 3 3 2" xfId="18496" xr:uid="{00000000-0005-0000-0000-000082720000}"/>
    <cellStyle name="Normal 41 6 5 3 3 2 2" xfId="30462" xr:uid="{00000000-0005-0000-0000-000083720000}"/>
    <cellStyle name="Normal 41 6 5 3 3 2 2 2" xfId="52068" xr:uid="{00000000-0005-0000-0000-000084720000}"/>
    <cellStyle name="Normal 41 6 5 3 3 2 3" xfId="24495" xr:uid="{00000000-0005-0000-0000-000085720000}"/>
    <cellStyle name="Normal 41 6 5 3 3 2 3 2" xfId="46132" xr:uid="{00000000-0005-0000-0000-000086720000}"/>
    <cellStyle name="Normal 41 6 5 3 3 2 4" xfId="40150" xr:uid="{00000000-0005-0000-0000-000087720000}"/>
    <cellStyle name="Normal 41 6 5 3 3 3" xfId="27480" xr:uid="{00000000-0005-0000-0000-000088720000}"/>
    <cellStyle name="Normal 41 6 5 3 3 3 2" xfId="49094" xr:uid="{00000000-0005-0000-0000-000089720000}"/>
    <cellStyle name="Normal 41 6 5 3 3 4" xfId="21513" xr:uid="{00000000-0005-0000-0000-00008A720000}"/>
    <cellStyle name="Normal 41 6 5 3 3 4 2" xfId="43155" xr:uid="{00000000-0005-0000-0000-00008B720000}"/>
    <cellStyle name="Normal 41 6 5 3 3 5" xfId="37147" xr:uid="{00000000-0005-0000-0000-00008C720000}"/>
    <cellStyle name="Normal 41 6 5 3 4" xfId="16545" xr:uid="{00000000-0005-0000-0000-00008D720000}"/>
    <cellStyle name="Normal 41 6 5 3 4 2" xfId="28514" xr:uid="{00000000-0005-0000-0000-00008E720000}"/>
    <cellStyle name="Normal 41 6 5 3 4 2 2" xfId="50120" xr:uid="{00000000-0005-0000-0000-00008F720000}"/>
    <cellStyle name="Normal 41 6 5 3 4 3" xfId="22547" xr:uid="{00000000-0005-0000-0000-000090720000}"/>
    <cellStyle name="Normal 41 6 5 3 4 3 2" xfId="44184" xr:uid="{00000000-0005-0000-0000-000091720000}"/>
    <cellStyle name="Normal 41 6 5 3 4 4" xfId="38199" xr:uid="{00000000-0005-0000-0000-000092720000}"/>
    <cellStyle name="Normal 41 6 5 3 5" xfId="25532" xr:uid="{00000000-0005-0000-0000-000093720000}"/>
    <cellStyle name="Normal 41 6 5 3 5 2" xfId="47149" xr:uid="{00000000-0005-0000-0000-000094720000}"/>
    <cellStyle name="Normal 41 6 5 3 6" xfId="19565" xr:uid="{00000000-0005-0000-0000-000095720000}"/>
    <cellStyle name="Normal 41 6 5 3 6 2" xfId="41207" xr:uid="{00000000-0005-0000-0000-000096720000}"/>
    <cellStyle name="Normal 41 6 5 3 7" xfId="35193" xr:uid="{00000000-0005-0000-0000-000097720000}"/>
    <cellStyle name="Normal 41 6 5 4" xfId="13796" xr:uid="{00000000-0005-0000-0000-000098720000}"/>
    <cellStyle name="Normal 41 6 5 4 2" xfId="16882" xr:uid="{00000000-0005-0000-0000-000099720000}"/>
    <cellStyle name="Normal 41 6 5 4 2 2" xfId="28850" xr:uid="{00000000-0005-0000-0000-00009A720000}"/>
    <cellStyle name="Normal 41 6 5 4 2 2 2" xfId="50456" xr:uid="{00000000-0005-0000-0000-00009B720000}"/>
    <cellStyle name="Normal 41 6 5 4 2 3" xfId="22883" xr:uid="{00000000-0005-0000-0000-00009C720000}"/>
    <cellStyle name="Normal 41 6 5 4 2 3 2" xfId="44520" xr:uid="{00000000-0005-0000-0000-00009D720000}"/>
    <cellStyle name="Normal 41 6 5 4 2 4" xfId="38536" xr:uid="{00000000-0005-0000-0000-00009E720000}"/>
    <cellStyle name="Normal 41 6 5 4 3" xfId="25868" xr:uid="{00000000-0005-0000-0000-00009F720000}"/>
    <cellStyle name="Normal 41 6 5 4 3 2" xfId="47482" xr:uid="{00000000-0005-0000-0000-0000A0720000}"/>
    <cellStyle name="Normal 41 6 5 4 4" xfId="19901" xr:uid="{00000000-0005-0000-0000-0000A1720000}"/>
    <cellStyle name="Normal 41 6 5 4 4 2" xfId="41543" xr:uid="{00000000-0005-0000-0000-0000A2720000}"/>
    <cellStyle name="Normal 41 6 5 4 5" xfId="35532" xr:uid="{00000000-0005-0000-0000-0000A3720000}"/>
    <cellStyle name="Normal 41 6 5 5" xfId="14770" xr:uid="{00000000-0005-0000-0000-0000A4720000}"/>
    <cellStyle name="Normal 41 6 5 5 2" xfId="17855" xr:uid="{00000000-0005-0000-0000-0000A5720000}"/>
    <cellStyle name="Normal 41 6 5 5 2 2" xfId="29822" xr:uid="{00000000-0005-0000-0000-0000A6720000}"/>
    <cellStyle name="Normal 41 6 5 5 2 2 2" xfId="51428" xr:uid="{00000000-0005-0000-0000-0000A7720000}"/>
    <cellStyle name="Normal 41 6 5 5 2 3" xfId="23855" xr:uid="{00000000-0005-0000-0000-0000A8720000}"/>
    <cellStyle name="Normal 41 6 5 5 2 3 2" xfId="45492" xr:uid="{00000000-0005-0000-0000-0000A9720000}"/>
    <cellStyle name="Normal 41 6 5 5 2 4" xfId="39509" xr:uid="{00000000-0005-0000-0000-0000AA720000}"/>
    <cellStyle name="Normal 41 6 5 5 3" xfId="26840" xr:uid="{00000000-0005-0000-0000-0000AB720000}"/>
    <cellStyle name="Normal 41 6 5 5 3 2" xfId="48454" xr:uid="{00000000-0005-0000-0000-0000AC720000}"/>
    <cellStyle name="Normal 41 6 5 5 4" xfId="20873" xr:uid="{00000000-0005-0000-0000-0000AD720000}"/>
    <cellStyle name="Normal 41 6 5 5 4 2" xfId="42515" xr:uid="{00000000-0005-0000-0000-0000AE720000}"/>
    <cellStyle name="Normal 41 6 5 5 5" xfId="36506" xr:uid="{00000000-0005-0000-0000-0000AF720000}"/>
    <cellStyle name="Normal 41 6 5 6" xfId="15883" xr:uid="{00000000-0005-0000-0000-0000B0720000}"/>
    <cellStyle name="Normal 41 6 5 6 2" xfId="27854" xr:uid="{00000000-0005-0000-0000-0000B1720000}"/>
    <cellStyle name="Normal 41 6 5 6 2 2" xfId="49460" xr:uid="{00000000-0005-0000-0000-0000B2720000}"/>
    <cellStyle name="Normal 41 6 5 6 3" xfId="21887" xr:uid="{00000000-0005-0000-0000-0000B3720000}"/>
    <cellStyle name="Normal 41 6 5 6 3 2" xfId="43524" xr:uid="{00000000-0005-0000-0000-0000B4720000}"/>
    <cellStyle name="Normal 41 6 5 6 4" xfId="37537" xr:uid="{00000000-0005-0000-0000-0000B5720000}"/>
    <cellStyle name="Normal 41 6 5 7" xfId="24869" xr:uid="{00000000-0005-0000-0000-0000B6720000}"/>
    <cellStyle name="Normal 41 6 5 7 2" xfId="46489" xr:uid="{00000000-0005-0000-0000-0000B7720000}"/>
    <cellStyle name="Normal 41 6 5 8" xfId="18902" xr:uid="{00000000-0005-0000-0000-0000B8720000}"/>
    <cellStyle name="Normal 41 6 5 8 2" xfId="40544" xr:uid="{00000000-0005-0000-0000-0000B9720000}"/>
    <cellStyle name="Normal 41 6 5 9" xfId="31872"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5" xr:uid="{00000000-0005-0000-0000-0000BF720000}"/>
    <cellStyle name="Normal 41 6 6 2 2 2 2 2" xfId="50741" xr:uid="{00000000-0005-0000-0000-0000C0720000}"/>
    <cellStyle name="Normal 41 6 6 2 2 2 3" xfId="23168" xr:uid="{00000000-0005-0000-0000-0000C1720000}"/>
    <cellStyle name="Normal 41 6 6 2 2 2 3 2" xfId="44805" xr:uid="{00000000-0005-0000-0000-0000C2720000}"/>
    <cellStyle name="Normal 41 6 6 2 2 2 4" xfId="38821" xr:uid="{00000000-0005-0000-0000-0000C3720000}"/>
    <cellStyle name="Normal 41 6 6 2 2 3" xfId="26153" xr:uid="{00000000-0005-0000-0000-0000C4720000}"/>
    <cellStyle name="Normal 41 6 6 2 2 3 2" xfId="47767" xr:uid="{00000000-0005-0000-0000-0000C5720000}"/>
    <cellStyle name="Normal 41 6 6 2 2 4" xfId="20186" xr:uid="{00000000-0005-0000-0000-0000C6720000}"/>
    <cellStyle name="Normal 41 6 6 2 2 4 2" xfId="41828" xr:uid="{00000000-0005-0000-0000-0000C7720000}"/>
    <cellStyle name="Normal 41 6 6 2 2 5" xfId="35818" xr:uid="{00000000-0005-0000-0000-0000C8720000}"/>
    <cellStyle name="Normal 41 6 6 2 3" xfId="15056" xr:uid="{00000000-0005-0000-0000-0000C9720000}"/>
    <cellStyle name="Normal 41 6 6 2 3 2" xfId="18141" xr:uid="{00000000-0005-0000-0000-0000CA720000}"/>
    <cellStyle name="Normal 41 6 6 2 3 2 2" xfId="30107" xr:uid="{00000000-0005-0000-0000-0000CB720000}"/>
    <cellStyle name="Normal 41 6 6 2 3 2 2 2" xfId="51713" xr:uid="{00000000-0005-0000-0000-0000CC720000}"/>
    <cellStyle name="Normal 41 6 6 2 3 2 3" xfId="24140" xr:uid="{00000000-0005-0000-0000-0000CD720000}"/>
    <cellStyle name="Normal 41 6 6 2 3 2 3 2" xfId="45777" xr:uid="{00000000-0005-0000-0000-0000CE720000}"/>
    <cellStyle name="Normal 41 6 6 2 3 2 4" xfId="39795" xr:uid="{00000000-0005-0000-0000-0000CF720000}"/>
    <cellStyle name="Normal 41 6 6 2 3 3" xfId="27125" xr:uid="{00000000-0005-0000-0000-0000D0720000}"/>
    <cellStyle name="Normal 41 6 6 2 3 3 2" xfId="48739" xr:uid="{00000000-0005-0000-0000-0000D1720000}"/>
    <cellStyle name="Normal 41 6 6 2 3 4" xfId="21158" xr:uid="{00000000-0005-0000-0000-0000D2720000}"/>
    <cellStyle name="Normal 41 6 6 2 3 4 2" xfId="42800" xr:uid="{00000000-0005-0000-0000-0000D3720000}"/>
    <cellStyle name="Normal 41 6 6 2 3 5" xfId="36792" xr:uid="{00000000-0005-0000-0000-0000D4720000}"/>
    <cellStyle name="Normal 41 6 6 2 4" xfId="16190" xr:uid="{00000000-0005-0000-0000-0000D5720000}"/>
    <cellStyle name="Normal 41 6 6 2 4 2" xfId="28159" xr:uid="{00000000-0005-0000-0000-0000D6720000}"/>
    <cellStyle name="Normal 41 6 6 2 4 2 2" xfId="49765" xr:uid="{00000000-0005-0000-0000-0000D7720000}"/>
    <cellStyle name="Normal 41 6 6 2 4 3" xfId="22192" xr:uid="{00000000-0005-0000-0000-0000D8720000}"/>
    <cellStyle name="Normal 41 6 6 2 4 3 2" xfId="43829" xr:uid="{00000000-0005-0000-0000-0000D9720000}"/>
    <cellStyle name="Normal 41 6 6 2 4 4" xfId="37844" xr:uid="{00000000-0005-0000-0000-0000DA720000}"/>
    <cellStyle name="Normal 41 6 6 2 5" xfId="25177" xr:uid="{00000000-0005-0000-0000-0000DB720000}"/>
    <cellStyle name="Normal 41 6 6 2 5 2" xfId="46794" xr:uid="{00000000-0005-0000-0000-0000DC720000}"/>
    <cellStyle name="Normal 41 6 6 2 6" xfId="19210" xr:uid="{00000000-0005-0000-0000-0000DD720000}"/>
    <cellStyle name="Normal 41 6 6 2 6 2" xfId="40852" xr:uid="{00000000-0005-0000-0000-0000DE720000}"/>
    <cellStyle name="Normal 41 6 6 2 7" xfId="34838"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5" xr:uid="{00000000-0005-0000-0000-0000E3720000}"/>
    <cellStyle name="Normal 41 6 6 3 2 2 2 2" xfId="51061" xr:uid="{00000000-0005-0000-0000-0000E4720000}"/>
    <cellStyle name="Normal 41 6 6 3 2 2 3" xfId="23488" xr:uid="{00000000-0005-0000-0000-0000E5720000}"/>
    <cellStyle name="Normal 41 6 6 3 2 2 3 2" xfId="45125" xr:uid="{00000000-0005-0000-0000-0000E6720000}"/>
    <cellStyle name="Normal 41 6 6 3 2 2 4" xfId="39141" xr:uid="{00000000-0005-0000-0000-0000E7720000}"/>
    <cellStyle name="Normal 41 6 6 3 2 3" xfId="26473" xr:uid="{00000000-0005-0000-0000-0000E8720000}"/>
    <cellStyle name="Normal 41 6 6 3 2 3 2" xfId="48087" xr:uid="{00000000-0005-0000-0000-0000E9720000}"/>
    <cellStyle name="Normal 41 6 6 3 2 4" xfId="20506" xr:uid="{00000000-0005-0000-0000-0000EA720000}"/>
    <cellStyle name="Normal 41 6 6 3 2 4 2" xfId="42148" xr:uid="{00000000-0005-0000-0000-0000EB720000}"/>
    <cellStyle name="Normal 41 6 6 3 2 5" xfId="36138" xr:uid="{00000000-0005-0000-0000-0000EC720000}"/>
    <cellStyle name="Normal 41 6 6 3 3" xfId="15376" xr:uid="{00000000-0005-0000-0000-0000ED720000}"/>
    <cellStyle name="Normal 41 6 6 3 3 2" xfId="18461" xr:uid="{00000000-0005-0000-0000-0000EE720000}"/>
    <cellStyle name="Normal 41 6 6 3 3 2 2" xfId="30427" xr:uid="{00000000-0005-0000-0000-0000EF720000}"/>
    <cellStyle name="Normal 41 6 6 3 3 2 2 2" xfId="52033" xr:uid="{00000000-0005-0000-0000-0000F0720000}"/>
    <cellStyle name="Normal 41 6 6 3 3 2 3" xfId="24460" xr:uid="{00000000-0005-0000-0000-0000F1720000}"/>
    <cellStyle name="Normal 41 6 6 3 3 2 3 2" xfId="46097" xr:uid="{00000000-0005-0000-0000-0000F2720000}"/>
    <cellStyle name="Normal 41 6 6 3 3 2 4" xfId="40115" xr:uid="{00000000-0005-0000-0000-0000F3720000}"/>
    <cellStyle name="Normal 41 6 6 3 3 3" xfId="27445" xr:uid="{00000000-0005-0000-0000-0000F4720000}"/>
    <cellStyle name="Normal 41 6 6 3 3 3 2" xfId="49059" xr:uid="{00000000-0005-0000-0000-0000F5720000}"/>
    <cellStyle name="Normal 41 6 6 3 3 4" xfId="21478" xr:uid="{00000000-0005-0000-0000-0000F6720000}"/>
    <cellStyle name="Normal 41 6 6 3 3 4 2" xfId="43120" xr:uid="{00000000-0005-0000-0000-0000F7720000}"/>
    <cellStyle name="Normal 41 6 6 3 3 5" xfId="37112" xr:uid="{00000000-0005-0000-0000-0000F8720000}"/>
    <cellStyle name="Normal 41 6 6 3 4" xfId="16510" xr:uid="{00000000-0005-0000-0000-0000F9720000}"/>
    <cellStyle name="Normal 41 6 6 3 4 2" xfId="28479" xr:uid="{00000000-0005-0000-0000-0000FA720000}"/>
    <cellStyle name="Normal 41 6 6 3 4 2 2" xfId="50085" xr:uid="{00000000-0005-0000-0000-0000FB720000}"/>
    <cellStyle name="Normal 41 6 6 3 4 3" xfId="22512" xr:uid="{00000000-0005-0000-0000-0000FC720000}"/>
    <cellStyle name="Normal 41 6 6 3 4 3 2" xfId="44149" xr:uid="{00000000-0005-0000-0000-0000FD720000}"/>
    <cellStyle name="Normal 41 6 6 3 4 4" xfId="38164" xr:uid="{00000000-0005-0000-0000-0000FE720000}"/>
    <cellStyle name="Normal 41 6 6 3 5" xfId="25497" xr:uid="{00000000-0005-0000-0000-0000FF720000}"/>
    <cellStyle name="Normal 41 6 6 3 5 2" xfId="47114" xr:uid="{00000000-0005-0000-0000-000000730000}"/>
    <cellStyle name="Normal 41 6 6 3 6" xfId="19530" xr:uid="{00000000-0005-0000-0000-000001730000}"/>
    <cellStyle name="Normal 41 6 6 3 6 2" xfId="41172" xr:uid="{00000000-0005-0000-0000-000002730000}"/>
    <cellStyle name="Normal 41 6 6 3 7" xfId="35158" xr:uid="{00000000-0005-0000-0000-000003730000}"/>
    <cellStyle name="Normal 41 6 6 4" xfId="13761" xr:uid="{00000000-0005-0000-0000-000004730000}"/>
    <cellStyle name="Normal 41 6 6 4 2" xfId="16847" xr:uid="{00000000-0005-0000-0000-000005730000}"/>
    <cellStyle name="Normal 41 6 6 4 2 2" xfId="28815" xr:uid="{00000000-0005-0000-0000-000006730000}"/>
    <cellStyle name="Normal 41 6 6 4 2 2 2" xfId="50421" xr:uid="{00000000-0005-0000-0000-000007730000}"/>
    <cellStyle name="Normal 41 6 6 4 2 3" xfId="22848" xr:uid="{00000000-0005-0000-0000-000008730000}"/>
    <cellStyle name="Normal 41 6 6 4 2 3 2" xfId="44485" xr:uid="{00000000-0005-0000-0000-000009730000}"/>
    <cellStyle name="Normal 41 6 6 4 2 4" xfId="38501" xr:uid="{00000000-0005-0000-0000-00000A730000}"/>
    <cellStyle name="Normal 41 6 6 4 3" xfId="25833" xr:uid="{00000000-0005-0000-0000-00000B730000}"/>
    <cellStyle name="Normal 41 6 6 4 3 2" xfId="47447" xr:uid="{00000000-0005-0000-0000-00000C730000}"/>
    <cellStyle name="Normal 41 6 6 4 4" xfId="19866" xr:uid="{00000000-0005-0000-0000-00000D730000}"/>
    <cellStyle name="Normal 41 6 6 4 4 2" xfId="41508" xr:uid="{00000000-0005-0000-0000-00000E730000}"/>
    <cellStyle name="Normal 41 6 6 4 5" xfId="35497" xr:uid="{00000000-0005-0000-0000-00000F730000}"/>
    <cellStyle name="Normal 41 6 6 5" xfId="14735" xr:uid="{00000000-0005-0000-0000-000010730000}"/>
    <cellStyle name="Normal 41 6 6 5 2" xfId="17820" xr:uid="{00000000-0005-0000-0000-000011730000}"/>
    <cellStyle name="Normal 41 6 6 5 2 2" xfId="29787" xr:uid="{00000000-0005-0000-0000-000012730000}"/>
    <cellStyle name="Normal 41 6 6 5 2 2 2" xfId="51393" xr:uid="{00000000-0005-0000-0000-000013730000}"/>
    <cellStyle name="Normal 41 6 6 5 2 3" xfId="23820" xr:uid="{00000000-0005-0000-0000-000014730000}"/>
    <cellStyle name="Normal 41 6 6 5 2 3 2" xfId="45457" xr:uid="{00000000-0005-0000-0000-000015730000}"/>
    <cellStyle name="Normal 41 6 6 5 2 4" xfId="39474" xr:uid="{00000000-0005-0000-0000-000016730000}"/>
    <cellStyle name="Normal 41 6 6 5 3" xfId="26805" xr:uid="{00000000-0005-0000-0000-000017730000}"/>
    <cellStyle name="Normal 41 6 6 5 3 2" xfId="48419" xr:uid="{00000000-0005-0000-0000-000018730000}"/>
    <cellStyle name="Normal 41 6 6 5 4" xfId="20838" xr:uid="{00000000-0005-0000-0000-000019730000}"/>
    <cellStyle name="Normal 41 6 6 5 4 2" xfId="42480" xr:uid="{00000000-0005-0000-0000-00001A730000}"/>
    <cellStyle name="Normal 41 6 6 5 5" xfId="36471" xr:uid="{00000000-0005-0000-0000-00001B730000}"/>
    <cellStyle name="Normal 41 6 6 6" xfId="15848" xr:uid="{00000000-0005-0000-0000-00001C730000}"/>
    <cellStyle name="Normal 41 6 6 6 2" xfId="27819" xr:uid="{00000000-0005-0000-0000-00001D730000}"/>
    <cellStyle name="Normal 41 6 6 6 2 2" xfId="49425" xr:uid="{00000000-0005-0000-0000-00001E730000}"/>
    <cellStyle name="Normal 41 6 6 6 3" xfId="21852" xr:uid="{00000000-0005-0000-0000-00001F730000}"/>
    <cellStyle name="Normal 41 6 6 6 3 2" xfId="43489" xr:uid="{00000000-0005-0000-0000-000020730000}"/>
    <cellStyle name="Normal 41 6 6 6 4" xfId="37502" xr:uid="{00000000-0005-0000-0000-000021730000}"/>
    <cellStyle name="Normal 41 6 6 7" xfId="24834" xr:uid="{00000000-0005-0000-0000-000022730000}"/>
    <cellStyle name="Normal 41 6 6 7 2" xfId="46454" xr:uid="{00000000-0005-0000-0000-000023730000}"/>
    <cellStyle name="Normal 41 6 6 8" xfId="18867" xr:uid="{00000000-0005-0000-0000-000024730000}"/>
    <cellStyle name="Normal 41 6 6 8 2" xfId="40509" xr:uid="{00000000-0005-0000-0000-000025730000}"/>
    <cellStyle name="Normal 41 6 6 9" xfId="31824"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3" xr:uid="{00000000-0005-0000-0000-00002B730000}"/>
    <cellStyle name="Normal 41 6 7 2 2 2 2 2" xfId="50819" xr:uid="{00000000-0005-0000-0000-00002C730000}"/>
    <cellStyle name="Normal 41 6 7 2 2 2 3" xfId="23246" xr:uid="{00000000-0005-0000-0000-00002D730000}"/>
    <cellStyle name="Normal 41 6 7 2 2 2 3 2" xfId="44883" xr:uid="{00000000-0005-0000-0000-00002E730000}"/>
    <cellStyle name="Normal 41 6 7 2 2 2 4" xfId="38899" xr:uid="{00000000-0005-0000-0000-00002F730000}"/>
    <cellStyle name="Normal 41 6 7 2 2 3" xfId="26231" xr:uid="{00000000-0005-0000-0000-000030730000}"/>
    <cellStyle name="Normal 41 6 7 2 2 3 2" xfId="47845" xr:uid="{00000000-0005-0000-0000-000031730000}"/>
    <cellStyle name="Normal 41 6 7 2 2 4" xfId="20264" xr:uid="{00000000-0005-0000-0000-000032730000}"/>
    <cellStyle name="Normal 41 6 7 2 2 4 2" xfId="41906" xr:uid="{00000000-0005-0000-0000-000033730000}"/>
    <cellStyle name="Normal 41 6 7 2 2 5" xfId="35896" xr:uid="{00000000-0005-0000-0000-000034730000}"/>
    <cellStyle name="Normal 41 6 7 2 3" xfId="15134" xr:uid="{00000000-0005-0000-0000-000035730000}"/>
    <cellStyle name="Normal 41 6 7 2 3 2" xfId="18219" xr:uid="{00000000-0005-0000-0000-000036730000}"/>
    <cellStyle name="Normal 41 6 7 2 3 2 2" xfId="30185" xr:uid="{00000000-0005-0000-0000-000037730000}"/>
    <cellStyle name="Normal 41 6 7 2 3 2 2 2" xfId="51791" xr:uid="{00000000-0005-0000-0000-000038730000}"/>
    <cellStyle name="Normal 41 6 7 2 3 2 3" xfId="24218" xr:uid="{00000000-0005-0000-0000-000039730000}"/>
    <cellStyle name="Normal 41 6 7 2 3 2 3 2" xfId="45855" xr:uid="{00000000-0005-0000-0000-00003A730000}"/>
    <cellStyle name="Normal 41 6 7 2 3 2 4" xfId="39873" xr:uid="{00000000-0005-0000-0000-00003B730000}"/>
    <cellStyle name="Normal 41 6 7 2 3 3" xfId="27203" xr:uid="{00000000-0005-0000-0000-00003C730000}"/>
    <cellStyle name="Normal 41 6 7 2 3 3 2" xfId="48817" xr:uid="{00000000-0005-0000-0000-00003D730000}"/>
    <cellStyle name="Normal 41 6 7 2 3 4" xfId="21236" xr:uid="{00000000-0005-0000-0000-00003E730000}"/>
    <cellStyle name="Normal 41 6 7 2 3 4 2" xfId="42878" xr:uid="{00000000-0005-0000-0000-00003F730000}"/>
    <cellStyle name="Normal 41 6 7 2 3 5" xfId="36870" xr:uid="{00000000-0005-0000-0000-000040730000}"/>
    <cellStyle name="Normal 41 6 7 2 4" xfId="16268" xr:uid="{00000000-0005-0000-0000-000041730000}"/>
    <cellStyle name="Normal 41 6 7 2 4 2" xfId="28237" xr:uid="{00000000-0005-0000-0000-000042730000}"/>
    <cellStyle name="Normal 41 6 7 2 4 2 2" xfId="49843" xr:uid="{00000000-0005-0000-0000-000043730000}"/>
    <cellStyle name="Normal 41 6 7 2 4 3" xfId="22270" xr:uid="{00000000-0005-0000-0000-000044730000}"/>
    <cellStyle name="Normal 41 6 7 2 4 3 2" xfId="43907" xr:uid="{00000000-0005-0000-0000-000045730000}"/>
    <cellStyle name="Normal 41 6 7 2 4 4" xfId="37922" xr:uid="{00000000-0005-0000-0000-000046730000}"/>
    <cellStyle name="Normal 41 6 7 2 5" xfId="25255" xr:uid="{00000000-0005-0000-0000-000047730000}"/>
    <cellStyle name="Normal 41 6 7 2 5 2" xfId="46872" xr:uid="{00000000-0005-0000-0000-000048730000}"/>
    <cellStyle name="Normal 41 6 7 2 6" xfId="19288" xr:uid="{00000000-0005-0000-0000-000049730000}"/>
    <cellStyle name="Normal 41 6 7 2 6 2" xfId="40930" xr:uid="{00000000-0005-0000-0000-00004A730000}"/>
    <cellStyle name="Normal 41 6 7 2 7" xfId="34916"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3" xr:uid="{00000000-0005-0000-0000-00004F730000}"/>
    <cellStyle name="Normal 41 6 7 3 2 2 2 2" xfId="51139" xr:uid="{00000000-0005-0000-0000-000050730000}"/>
    <cellStyle name="Normal 41 6 7 3 2 2 3" xfId="23566" xr:uid="{00000000-0005-0000-0000-000051730000}"/>
    <cellStyle name="Normal 41 6 7 3 2 2 3 2" xfId="45203" xr:uid="{00000000-0005-0000-0000-000052730000}"/>
    <cellStyle name="Normal 41 6 7 3 2 2 4" xfId="39219" xr:uid="{00000000-0005-0000-0000-000053730000}"/>
    <cellStyle name="Normal 41 6 7 3 2 3" xfId="26551" xr:uid="{00000000-0005-0000-0000-000054730000}"/>
    <cellStyle name="Normal 41 6 7 3 2 3 2" xfId="48165" xr:uid="{00000000-0005-0000-0000-000055730000}"/>
    <cellStyle name="Normal 41 6 7 3 2 4" xfId="20584" xr:uid="{00000000-0005-0000-0000-000056730000}"/>
    <cellStyle name="Normal 41 6 7 3 2 4 2" xfId="42226" xr:uid="{00000000-0005-0000-0000-000057730000}"/>
    <cellStyle name="Normal 41 6 7 3 2 5" xfId="36216" xr:uid="{00000000-0005-0000-0000-000058730000}"/>
    <cellStyle name="Normal 41 6 7 3 3" xfId="15454" xr:uid="{00000000-0005-0000-0000-000059730000}"/>
    <cellStyle name="Normal 41 6 7 3 3 2" xfId="18539" xr:uid="{00000000-0005-0000-0000-00005A730000}"/>
    <cellStyle name="Normal 41 6 7 3 3 2 2" xfId="30505" xr:uid="{00000000-0005-0000-0000-00005B730000}"/>
    <cellStyle name="Normal 41 6 7 3 3 2 2 2" xfId="52111" xr:uid="{00000000-0005-0000-0000-00005C730000}"/>
    <cellStyle name="Normal 41 6 7 3 3 2 3" xfId="24538" xr:uid="{00000000-0005-0000-0000-00005D730000}"/>
    <cellStyle name="Normal 41 6 7 3 3 2 3 2" xfId="46175" xr:uid="{00000000-0005-0000-0000-00005E730000}"/>
    <cellStyle name="Normal 41 6 7 3 3 2 4" xfId="40193" xr:uid="{00000000-0005-0000-0000-00005F730000}"/>
    <cellStyle name="Normal 41 6 7 3 3 3" xfId="27523" xr:uid="{00000000-0005-0000-0000-000060730000}"/>
    <cellStyle name="Normal 41 6 7 3 3 3 2" xfId="49137" xr:uid="{00000000-0005-0000-0000-000061730000}"/>
    <cellStyle name="Normal 41 6 7 3 3 4" xfId="21556" xr:uid="{00000000-0005-0000-0000-000062730000}"/>
    <cellStyle name="Normal 41 6 7 3 3 4 2" xfId="43198" xr:uid="{00000000-0005-0000-0000-000063730000}"/>
    <cellStyle name="Normal 41 6 7 3 3 5" xfId="37190" xr:uid="{00000000-0005-0000-0000-000064730000}"/>
    <cellStyle name="Normal 41 6 7 3 4" xfId="16588" xr:uid="{00000000-0005-0000-0000-000065730000}"/>
    <cellStyle name="Normal 41 6 7 3 4 2" xfId="28557" xr:uid="{00000000-0005-0000-0000-000066730000}"/>
    <cellStyle name="Normal 41 6 7 3 4 2 2" xfId="50163" xr:uid="{00000000-0005-0000-0000-000067730000}"/>
    <cellStyle name="Normal 41 6 7 3 4 3" xfId="22590" xr:uid="{00000000-0005-0000-0000-000068730000}"/>
    <cellStyle name="Normal 41 6 7 3 4 3 2" xfId="44227" xr:uid="{00000000-0005-0000-0000-000069730000}"/>
    <cellStyle name="Normal 41 6 7 3 4 4" xfId="38242" xr:uid="{00000000-0005-0000-0000-00006A730000}"/>
    <cellStyle name="Normal 41 6 7 3 5" xfId="25575" xr:uid="{00000000-0005-0000-0000-00006B730000}"/>
    <cellStyle name="Normal 41 6 7 3 5 2" xfId="47192" xr:uid="{00000000-0005-0000-0000-00006C730000}"/>
    <cellStyle name="Normal 41 6 7 3 6" xfId="19608" xr:uid="{00000000-0005-0000-0000-00006D730000}"/>
    <cellStyle name="Normal 41 6 7 3 6 2" xfId="41250" xr:uid="{00000000-0005-0000-0000-00006E730000}"/>
    <cellStyle name="Normal 41 6 7 3 7" xfId="35236" xr:uid="{00000000-0005-0000-0000-00006F730000}"/>
    <cellStyle name="Normal 41 6 7 4" xfId="13839" xr:uid="{00000000-0005-0000-0000-000070730000}"/>
    <cellStyle name="Normal 41 6 7 4 2" xfId="16925" xr:uid="{00000000-0005-0000-0000-000071730000}"/>
    <cellStyle name="Normal 41 6 7 4 2 2" xfId="28893" xr:uid="{00000000-0005-0000-0000-000072730000}"/>
    <cellStyle name="Normal 41 6 7 4 2 2 2" xfId="50499" xr:uid="{00000000-0005-0000-0000-000073730000}"/>
    <cellStyle name="Normal 41 6 7 4 2 3" xfId="22926" xr:uid="{00000000-0005-0000-0000-000074730000}"/>
    <cellStyle name="Normal 41 6 7 4 2 3 2" xfId="44563" xr:uid="{00000000-0005-0000-0000-000075730000}"/>
    <cellStyle name="Normal 41 6 7 4 2 4" xfId="38579" xr:uid="{00000000-0005-0000-0000-000076730000}"/>
    <cellStyle name="Normal 41 6 7 4 3" xfId="25911" xr:uid="{00000000-0005-0000-0000-000077730000}"/>
    <cellStyle name="Normal 41 6 7 4 3 2" xfId="47525" xr:uid="{00000000-0005-0000-0000-000078730000}"/>
    <cellStyle name="Normal 41 6 7 4 4" xfId="19944" xr:uid="{00000000-0005-0000-0000-000079730000}"/>
    <cellStyle name="Normal 41 6 7 4 4 2" xfId="41586" xr:uid="{00000000-0005-0000-0000-00007A730000}"/>
    <cellStyle name="Normal 41 6 7 4 5" xfId="35575" xr:uid="{00000000-0005-0000-0000-00007B730000}"/>
    <cellStyle name="Normal 41 6 7 5" xfId="14813" xr:uid="{00000000-0005-0000-0000-00007C730000}"/>
    <cellStyle name="Normal 41 6 7 5 2" xfId="17898" xr:uid="{00000000-0005-0000-0000-00007D730000}"/>
    <cellStyle name="Normal 41 6 7 5 2 2" xfId="29865" xr:uid="{00000000-0005-0000-0000-00007E730000}"/>
    <cellStyle name="Normal 41 6 7 5 2 2 2" xfId="51471" xr:uid="{00000000-0005-0000-0000-00007F730000}"/>
    <cellStyle name="Normal 41 6 7 5 2 3" xfId="23898" xr:uid="{00000000-0005-0000-0000-000080730000}"/>
    <cellStyle name="Normal 41 6 7 5 2 3 2" xfId="45535" xr:uid="{00000000-0005-0000-0000-000081730000}"/>
    <cellStyle name="Normal 41 6 7 5 2 4" xfId="39552" xr:uid="{00000000-0005-0000-0000-000082730000}"/>
    <cellStyle name="Normal 41 6 7 5 3" xfId="26883" xr:uid="{00000000-0005-0000-0000-000083730000}"/>
    <cellStyle name="Normal 41 6 7 5 3 2" xfId="48497" xr:uid="{00000000-0005-0000-0000-000084730000}"/>
    <cellStyle name="Normal 41 6 7 5 4" xfId="20916" xr:uid="{00000000-0005-0000-0000-000085730000}"/>
    <cellStyle name="Normal 41 6 7 5 4 2" xfId="42558" xr:uid="{00000000-0005-0000-0000-000086730000}"/>
    <cellStyle name="Normal 41 6 7 5 5" xfId="36549" xr:uid="{00000000-0005-0000-0000-000087730000}"/>
    <cellStyle name="Normal 41 6 7 6" xfId="15926" xr:uid="{00000000-0005-0000-0000-000088730000}"/>
    <cellStyle name="Normal 41 6 7 6 2" xfId="27897" xr:uid="{00000000-0005-0000-0000-000089730000}"/>
    <cellStyle name="Normal 41 6 7 6 2 2" xfId="49503" xr:uid="{00000000-0005-0000-0000-00008A730000}"/>
    <cellStyle name="Normal 41 6 7 6 3" xfId="21930" xr:uid="{00000000-0005-0000-0000-00008B730000}"/>
    <cellStyle name="Normal 41 6 7 6 3 2" xfId="43567" xr:uid="{00000000-0005-0000-0000-00008C730000}"/>
    <cellStyle name="Normal 41 6 7 6 4" xfId="37580" xr:uid="{00000000-0005-0000-0000-00008D730000}"/>
    <cellStyle name="Normal 41 6 7 7" xfId="24912" xr:uid="{00000000-0005-0000-0000-00008E730000}"/>
    <cellStyle name="Normal 41 6 7 7 2" xfId="46532" xr:uid="{00000000-0005-0000-0000-00008F730000}"/>
    <cellStyle name="Normal 41 6 7 8" xfId="18945" xr:uid="{00000000-0005-0000-0000-000090730000}"/>
    <cellStyle name="Normal 41 6 7 8 2" xfId="40587" xr:uid="{00000000-0005-0000-0000-000091730000}"/>
    <cellStyle name="Normal 41 6 7 9" xfId="31986"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5" xr:uid="{00000000-0005-0000-0000-000096730000}"/>
    <cellStyle name="Normal 41 6 8 2 2 2 2" xfId="50561" xr:uid="{00000000-0005-0000-0000-000097730000}"/>
    <cellStyle name="Normal 41 6 8 2 2 3" xfId="22988" xr:uid="{00000000-0005-0000-0000-000098730000}"/>
    <cellStyle name="Normal 41 6 8 2 2 3 2" xfId="44625" xr:uid="{00000000-0005-0000-0000-000099730000}"/>
    <cellStyle name="Normal 41 6 8 2 2 4" xfId="38641" xr:uid="{00000000-0005-0000-0000-00009A730000}"/>
    <cellStyle name="Normal 41 6 8 2 3" xfId="25973" xr:uid="{00000000-0005-0000-0000-00009B730000}"/>
    <cellStyle name="Normal 41 6 8 2 3 2" xfId="47587" xr:uid="{00000000-0005-0000-0000-00009C730000}"/>
    <cellStyle name="Normal 41 6 8 2 4" xfId="20006" xr:uid="{00000000-0005-0000-0000-00009D730000}"/>
    <cellStyle name="Normal 41 6 8 2 4 2" xfId="41648" xr:uid="{00000000-0005-0000-0000-00009E730000}"/>
    <cellStyle name="Normal 41 6 8 2 5" xfId="35638" xr:uid="{00000000-0005-0000-0000-00009F730000}"/>
    <cellStyle name="Normal 41 6 8 3" xfId="14876" xr:uid="{00000000-0005-0000-0000-0000A0730000}"/>
    <cellStyle name="Normal 41 6 8 3 2" xfId="17961" xr:uid="{00000000-0005-0000-0000-0000A1730000}"/>
    <cellStyle name="Normal 41 6 8 3 2 2" xfId="29927" xr:uid="{00000000-0005-0000-0000-0000A2730000}"/>
    <cellStyle name="Normal 41 6 8 3 2 2 2" xfId="51533" xr:uid="{00000000-0005-0000-0000-0000A3730000}"/>
    <cellStyle name="Normal 41 6 8 3 2 3" xfId="23960" xr:uid="{00000000-0005-0000-0000-0000A4730000}"/>
    <cellStyle name="Normal 41 6 8 3 2 3 2" xfId="45597" xr:uid="{00000000-0005-0000-0000-0000A5730000}"/>
    <cellStyle name="Normal 41 6 8 3 2 4" xfId="39615" xr:uid="{00000000-0005-0000-0000-0000A6730000}"/>
    <cellStyle name="Normal 41 6 8 3 3" xfId="26945" xr:uid="{00000000-0005-0000-0000-0000A7730000}"/>
    <cellStyle name="Normal 41 6 8 3 3 2" xfId="48559" xr:uid="{00000000-0005-0000-0000-0000A8730000}"/>
    <cellStyle name="Normal 41 6 8 3 4" xfId="20978" xr:uid="{00000000-0005-0000-0000-0000A9730000}"/>
    <cellStyle name="Normal 41 6 8 3 4 2" xfId="42620" xr:uid="{00000000-0005-0000-0000-0000AA730000}"/>
    <cellStyle name="Normal 41 6 8 3 5" xfId="36612" xr:uid="{00000000-0005-0000-0000-0000AB730000}"/>
    <cellStyle name="Normal 41 6 8 4" xfId="16010" xr:uid="{00000000-0005-0000-0000-0000AC730000}"/>
    <cellStyle name="Normal 41 6 8 4 2" xfId="27979" xr:uid="{00000000-0005-0000-0000-0000AD730000}"/>
    <cellStyle name="Normal 41 6 8 4 2 2" xfId="49585" xr:uid="{00000000-0005-0000-0000-0000AE730000}"/>
    <cellStyle name="Normal 41 6 8 4 3" xfId="22012" xr:uid="{00000000-0005-0000-0000-0000AF730000}"/>
    <cellStyle name="Normal 41 6 8 4 3 2" xfId="43649" xr:uid="{00000000-0005-0000-0000-0000B0730000}"/>
    <cellStyle name="Normal 41 6 8 4 4" xfId="37664" xr:uid="{00000000-0005-0000-0000-0000B1730000}"/>
    <cellStyle name="Normal 41 6 8 5" xfId="24997" xr:uid="{00000000-0005-0000-0000-0000B2730000}"/>
    <cellStyle name="Normal 41 6 8 5 2" xfId="46614" xr:uid="{00000000-0005-0000-0000-0000B3730000}"/>
    <cellStyle name="Normal 41 6 8 6" xfId="19030" xr:uid="{00000000-0005-0000-0000-0000B4730000}"/>
    <cellStyle name="Normal 41 6 8 6 2" xfId="40672" xr:uid="{00000000-0005-0000-0000-0000B5730000}"/>
    <cellStyle name="Normal 41 6 8 7" xfId="34658"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5" xr:uid="{00000000-0005-0000-0000-0000BA730000}"/>
    <cellStyle name="Normal 41 6 9 2 2 2 2" xfId="50881" xr:uid="{00000000-0005-0000-0000-0000BB730000}"/>
    <cellStyle name="Normal 41 6 9 2 2 3" xfId="23308" xr:uid="{00000000-0005-0000-0000-0000BC730000}"/>
    <cellStyle name="Normal 41 6 9 2 2 3 2" xfId="44945" xr:uid="{00000000-0005-0000-0000-0000BD730000}"/>
    <cellStyle name="Normal 41 6 9 2 2 4" xfId="38961" xr:uid="{00000000-0005-0000-0000-0000BE730000}"/>
    <cellStyle name="Normal 41 6 9 2 3" xfId="26293" xr:uid="{00000000-0005-0000-0000-0000BF730000}"/>
    <cellStyle name="Normal 41 6 9 2 3 2" xfId="47907" xr:uid="{00000000-0005-0000-0000-0000C0730000}"/>
    <cellStyle name="Normal 41 6 9 2 4" xfId="20326" xr:uid="{00000000-0005-0000-0000-0000C1730000}"/>
    <cellStyle name="Normal 41 6 9 2 4 2" xfId="41968" xr:uid="{00000000-0005-0000-0000-0000C2730000}"/>
    <cellStyle name="Normal 41 6 9 2 5" xfId="35958" xr:uid="{00000000-0005-0000-0000-0000C3730000}"/>
    <cellStyle name="Normal 41 6 9 3" xfId="15196" xr:uid="{00000000-0005-0000-0000-0000C4730000}"/>
    <cellStyle name="Normal 41 6 9 3 2" xfId="18281" xr:uid="{00000000-0005-0000-0000-0000C5730000}"/>
    <cellStyle name="Normal 41 6 9 3 2 2" xfId="30247" xr:uid="{00000000-0005-0000-0000-0000C6730000}"/>
    <cellStyle name="Normal 41 6 9 3 2 2 2" xfId="51853" xr:uid="{00000000-0005-0000-0000-0000C7730000}"/>
    <cellStyle name="Normal 41 6 9 3 2 3" xfId="24280" xr:uid="{00000000-0005-0000-0000-0000C8730000}"/>
    <cellStyle name="Normal 41 6 9 3 2 3 2" xfId="45917" xr:uid="{00000000-0005-0000-0000-0000C9730000}"/>
    <cellStyle name="Normal 41 6 9 3 2 4" xfId="39935" xr:uid="{00000000-0005-0000-0000-0000CA730000}"/>
    <cellStyle name="Normal 41 6 9 3 3" xfId="27265" xr:uid="{00000000-0005-0000-0000-0000CB730000}"/>
    <cellStyle name="Normal 41 6 9 3 3 2" xfId="48879" xr:uid="{00000000-0005-0000-0000-0000CC730000}"/>
    <cellStyle name="Normal 41 6 9 3 4" xfId="21298" xr:uid="{00000000-0005-0000-0000-0000CD730000}"/>
    <cellStyle name="Normal 41 6 9 3 4 2" xfId="42940" xr:uid="{00000000-0005-0000-0000-0000CE730000}"/>
    <cellStyle name="Normal 41 6 9 3 5" xfId="36932" xr:uid="{00000000-0005-0000-0000-0000CF730000}"/>
    <cellStyle name="Normal 41 6 9 4" xfId="16330" xr:uid="{00000000-0005-0000-0000-0000D0730000}"/>
    <cellStyle name="Normal 41 6 9 4 2" xfId="28299" xr:uid="{00000000-0005-0000-0000-0000D1730000}"/>
    <cellStyle name="Normal 41 6 9 4 2 2" xfId="49905" xr:uid="{00000000-0005-0000-0000-0000D2730000}"/>
    <cellStyle name="Normal 41 6 9 4 3" xfId="22332" xr:uid="{00000000-0005-0000-0000-0000D3730000}"/>
    <cellStyle name="Normal 41 6 9 4 3 2" xfId="43969" xr:uid="{00000000-0005-0000-0000-0000D4730000}"/>
    <cellStyle name="Normal 41 6 9 4 4" xfId="37984" xr:uid="{00000000-0005-0000-0000-0000D5730000}"/>
    <cellStyle name="Normal 41 6 9 5" xfId="25317" xr:uid="{00000000-0005-0000-0000-0000D6730000}"/>
    <cellStyle name="Normal 41 6 9 5 2" xfId="46934" xr:uid="{00000000-0005-0000-0000-0000D7730000}"/>
    <cellStyle name="Normal 41 6 9 6" xfId="19350" xr:uid="{00000000-0005-0000-0000-0000D8730000}"/>
    <cellStyle name="Normal 41 6 9 6 2" xfId="40992" xr:uid="{00000000-0005-0000-0000-0000D9730000}"/>
    <cellStyle name="Normal 41 6 9 7" xfId="34978"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6" xr:uid="{00000000-0005-0000-0000-0000DE730000}"/>
    <cellStyle name="Normal 41 7 10 2 2 2" xfId="50242" xr:uid="{00000000-0005-0000-0000-0000DF730000}"/>
    <cellStyle name="Normal 41 7 10 2 3" xfId="22669" xr:uid="{00000000-0005-0000-0000-0000E0730000}"/>
    <cellStyle name="Normal 41 7 10 2 3 2" xfId="44306" xr:uid="{00000000-0005-0000-0000-0000E1730000}"/>
    <cellStyle name="Normal 41 7 10 2 4" xfId="38321" xr:uid="{00000000-0005-0000-0000-0000E2730000}"/>
    <cellStyle name="Normal 41 7 10 3" xfId="25654" xr:uid="{00000000-0005-0000-0000-0000E3730000}"/>
    <cellStyle name="Normal 41 7 10 3 2" xfId="47268" xr:uid="{00000000-0005-0000-0000-0000E4730000}"/>
    <cellStyle name="Normal 41 7 10 4" xfId="19687" xr:uid="{00000000-0005-0000-0000-0000E5730000}"/>
    <cellStyle name="Normal 41 7 10 4 2" xfId="41329" xr:uid="{00000000-0005-0000-0000-0000E6730000}"/>
    <cellStyle name="Normal 41 7 10 5" xfId="35317" xr:uid="{00000000-0005-0000-0000-0000E7730000}"/>
    <cellStyle name="Normal 41 7 11" xfId="14556" xr:uid="{00000000-0005-0000-0000-0000E8730000}"/>
    <cellStyle name="Normal 41 7 11 2" xfId="17641" xr:uid="{00000000-0005-0000-0000-0000E9730000}"/>
    <cellStyle name="Normal 41 7 11 2 2" xfId="29608" xr:uid="{00000000-0005-0000-0000-0000EA730000}"/>
    <cellStyle name="Normal 41 7 11 2 2 2" xfId="51214" xr:uid="{00000000-0005-0000-0000-0000EB730000}"/>
    <cellStyle name="Normal 41 7 11 2 3" xfId="23641" xr:uid="{00000000-0005-0000-0000-0000EC730000}"/>
    <cellStyle name="Normal 41 7 11 2 3 2" xfId="45278" xr:uid="{00000000-0005-0000-0000-0000ED730000}"/>
    <cellStyle name="Normal 41 7 11 2 4" xfId="39295" xr:uid="{00000000-0005-0000-0000-0000EE730000}"/>
    <cellStyle name="Normal 41 7 11 3" xfId="26626" xr:uid="{00000000-0005-0000-0000-0000EF730000}"/>
    <cellStyle name="Normal 41 7 11 3 2" xfId="48240" xr:uid="{00000000-0005-0000-0000-0000F0730000}"/>
    <cellStyle name="Normal 41 7 11 4" xfId="20659" xr:uid="{00000000-0005-0000-0000-0000F1730000}"/>
    <cellStyle name="Normal 41 7 11 4 2" xfId="42301" xr:uid="{00000000-0005-0000-0000-0000F2730000}"/>
    <cellStyle name="Normal 41 7 11 5" xfId="36292" xr:uid="{00000000-0005-0000-0000-0000F3730000}"/>
    <cellStyle name="Normal 41 7 12" xfId="15669" xr:uid="{00000000-0005-0000-0000-0000F4730000}"/>
    <cellStyle name="Normal 41 7 12 2" xfId="27640" xr:uid="{00000000-0005-0000-0000-0000F5730000}"/>
    <cellStyle name="Normal 41 7 12 2 2" xfId="49246" xr:uid="{00000000-0005-0000-0000-0000F6730000}"/>
    <cellStyle name="Normal 41 7 12 3" xfId="21673" xr:uid="{00000000-0005-0000-0000-0000F7730000}"/>
    <cellStyle name="Normal 41 7 12 3 2" xfId="43310" xr:uid="{00000000-0005-0000-0000-0000F8730000}"/>
    <cellStyle name="Normal 41 7 12 4" xfId="37323" xr:uid="{00000000-0005-0000-0000-0000F9730000}"/>
    <cellStyle name="Normal 41 7 13" xfId="24655" xr:uid="{00000000-0005-0000-0000-0000FA730000}"/>
    <cellStyle name="Normal 41 7 13 2" xfId="46275" xr:uid="{00000000-0005-0000-0000-0000FB730000}"/>
    <cellStyle name="Normal 41 7 14" xfId="18688" xr:uid="{00000000-0005-0000-0000-0000FC730000}"/>
    <cellStyle name="Normal 41 7 14 2" xfId="40330" xr:uid="{00000000-0005-0000-0000-0000FD730000}"/>
    <cellStyle name="Normal 41 7 15" xfId="31253"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5" xr:uid="{00000000-0005-0000-0000-000003740000}"/>
    <cellStyle name="Normal 41 7 2 2 2 2 2 2" xfId="50651" xr:uid="{00000000-0005-0000-0000-000004740000}"/>
    <cellStyle name="Normal 41 7 2 2 2 2 3" xfId="23078" xr:uid="{00000000-0005-0000-0000-000005740000}"/>
    <cellStyle name="Normal 41 7 2 2 2 2 3 2" xfId="44715" xr:uid="{00000000-0005-0000-0000-000006740000}"/>
    <cellStyle name="Normal 41 7 2 2 2 2 4" xfId="38731" xr:uid="{00000000-0005-0000-0000-000007740000}"/>
    <cellStyle name="Normal 41 7 2 2 2 3" xfId="26063" xr:uid="{00000000-0005-0000-0000-000008740000}"/>
    <cellStyle name="Normal 41 7 2 2 2 3 2" xfId="47677" xr:uid="{00000000-0005-0000-0000-000009740000}"/>
    <cellStyle name="Normal 41 7 2 2 2 4" xfId="20096" xr:uid="{00000000-0005-0000-0000-00000A740000}"/>
    <cellStyle name="Normal 41 7 2 2 2 4 2" xfId="41738" xr:uid="{00000000-0005-0000-0000-00000B740000}"/>
    <cellStyle name="Normal 41 7 2 2 2 5" xfId="35728" xr:uid="{00000000-0005-0000-0000-00000C740000}"/>
    <cellStyle name="Normal 41 7 2 2 3" xfId="14966" xr:uid="{00000000-0005-0000-0000-00000D740000}"/>
    <cellStyle name="Normal 41 7 2 2 3 2" xfId="18051" xr:uid="{00000000-0005-0000-0000-00000E740000}"/>
    <cellStyle name="Normal 41 7 2 2 3 2 2" xfId="30017" xr:uid="{00000000-0005-0000-0000-00000F740000}"/>
    <cellStyle name="Normal 41 7 2 2 3 2 2 2" xfId="51623" xr:uid="{00000000-0005-0000-0000-000010740000}"/>
    <cellStyle name="Normal 41 7 2 2 3 2 3" xfId="24050" xr:uid="{00000000-0005-0000-0000-000011740000}"/>
    <cellStyle name="Normal 41 7 2 2 3 2 3 2" xfId="45687" xr:uid="{00000000-0005-0000-0000-000012740000}"/>
    <cellStyle name="Normal 41 7 2 2 3 2 4" xfId="39705" xr:uid="{00000000-0005-0000-0000-000013740000}"/>
    <cellStyle name="Normal 41 7 2 2 3 3" xfId="27035" xr:uid="{00000000-0005-0000-0000-000014740000}"/>
    <cellStyle name="Normal 41 7 2 2 3 3 2" xfId="48649" xr:uid="{00000000-0005-0000-0000-000015740000}"/>
    <cellStyle name="Normal 41 7 2 2 3 4" xfId="21068" xr:uid="{00000000-0005-0000-0000-000016740000}"/>
    <cellStyle name="Normal 41 7 2 2 3 4 2" xfId="42710" xr:uid="{00000000-0005-0000-0000-000017740000}"/>
    <cellStyle name="Normal 41 7 2 2 3 5" xfId="36702" xr:uid="{00000000-0005-0000-0000-000018740000}"/>
    <cellStyle name="Normal 41 7 2 2 4" xfId="16100" xr:uid="{00000000-0005-0000-0000-000019740000}"/>
    <cellStyle name="Normal 41 7 2 2 4 2" xfId="28069" xr:uid="{00000000-0005-0000-0000-00001A740000}"/>
    <cellStyle name="Normal 41 7 2 2 4 2 2" xfId="49675" xr:uid="{00000000-0005-0000-0000-00001B740000}"/>
    <cellStyle name="Normal 41 7 2 2 4 3" xfId="22102" xr:uid="{00000000-0005-0000-0000-00001C740000}"/>
    <cellStyle name="Normal 41 7 2 2 4 3 2" xfId="43739" xr:uid="{00000000-0005-0000-0000-00001D740000}"/>
    <cellStyle name="Normal 41 7 2 2 4 4" xfId="37754" xr:uid="{00000000-0005-0000-0000-00001E740000}"/>
    <cellStyle name="Normal 41 7 2 2 5" xfId="25087" xr:uid="{00000000-0005-0000-0000-00001F740000}"/>
    <cellStyle name="Normal 41 7 2 2 5 2" xfId="46704" xr:uid="{00000000-0005-0000-0000-000020740000}"/>
    <cellStyle name="Normal 41 7 2 2 6" xfId="19120" xr:uid="{00000000-0005-0000-0000-000021740000}"/>
    <cellStyle name="Normal 41 7 2 2 6 2" xfId="40762" xr:uid="{00000000-0005-0000-0000-000022740000}"/>
    <cellStyle name="Normal 41 7 2 2 7" xfId="34748"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5" xr:uid="{00000000-0005-0000-0000-000027740000}"/>
    <cellStyle name="Normal 41 7 2 3 2 2 2 2" xfId="50971" xr:uid="{00000000-0005-0000-0000-000028740000}"/>
    <cellStyle name="Normal 41 7 2 3 2 2 3" xfId="23398" xr:uid="{00000000-0005-0000-0000-000029740000}"/>
    <cellStyle name="Normal 41 7 2 3 2 2 3 2" xfId="45035" xr:uid="{00000000-0005-0000-0000-00002A740000}"/>
    <cellStyle name="Normal 41 7 2 3 2 2 4" xfId="39051" xr:uid="{00000000-0005-0000-0000-00002B740000}"/>
    <cellStyle name="Normal 41 7 2 3 2 3" xfId="26383" xr:uid="{00000000-0005-0000-0000-00002C740000}"/>
    <cellStyle name="Normal 41 7 2 3 2 3 2" xfId="47997" xr:uid="{00000000-0005-0000-0000-00002D740000}"/>
    <cellStyle name="Normal 41 7 2 3 2 4" xfId="20416" xr:uid="{00000000-0005-0000-0000-00002E740000}"/>
    <cellStyle name="Normal 41 7 2 3 2 4 2" xfId="42058" xr:uid="{00000000-0005-0000-0000-00002F740000}"/>
    <cellStyle name="Normal 41 7 2 3 2 5" xfId="36048" xr:uid="{00000000-0005-0000-0000-000030740000}"/>
    <cellStyle name="Normal 41 7 2 3 3" xfId="15286" xr:uid="{00000000-0005-0000-0000-000031740000}"/>
    <cellStyle name="Normal 41 7 2 3 3 2" xfId="18371" xr:uid="{00000000-0005-0000-0000-000032740000}"/>
    <cellStyle name="Normal 41 7 2 3 3 2 2" xfId="30337" xr:uid="{00000000-0005-0000-0000-000033740000}"/>
    <cellStyle name="Normal 41 7 2 3 3 2 2 2" xfId="51943" xr:uid="{00000000-0005-0000-0000-000034740000}"/>
    <cellStyle name="Normal 41 7 2 3 3 2 3" xfId="24370" xr:uid="{00000000-0005-0000-0000-000035740000}"/>
    <cellStyle name="Normal 41 7 2 3 3 2 3 2" xfId="46007" xr:uid="{00000000-0005-0000-0000-000036740000}"/>
    <cellStyle name="Normal 41 7 2 3 3 2 4" xfId="40025" xr:uid="{00000000-0005-0000-0000-000037740000}"/>
    <cellStyle name="Normal 41 7 2 3 3 3" xfId="27355" xr:uid="{00000000-0005-0000-0000-000038740000}"/>
    <cellStyle name="Normal 41 7 2 3 3 3 2" xfId="48969" xr:uid="{00000000-0005-0000-0000-000039740000}"/>
    <cellStyle name="Normal 41 7 2 3 3 4" xfId="21388" xr:uid="{00000000-0005-0000-0000-00003A740000}"/>
    <cellStyle name="Normal 41 7 2 3 3 4 2" xfId="43030" xr:uid="{00000000-0005-0000-0000-00003B740000}"/>
    <cellStyle name="Normal 41 7 2 3 3 5" xfId="37022" xr:uid="{00000000-0005-0000-0000-00003C740000}"/>
    <cellStyle name="Normal 41 7 2 3 4" xfId="16420" xr:uid="{00000000-0005-0000-0000-00003D740000}"/>
    <cellStyle name="Normal 41 7 2 3 4 2" xfId="28389" xr:uid="{00000000-0005-0000-0000-00003E740000}"/>
    <cellStyle name="Normal 41 7 2 3 4 2 2" xfId="49995" xr:uid="{00000000-0005-0000-0000-00003F740000}"/>
    <cellStyle name="Normal 41 7 2 3 4 3" xfId="22422" xr:uid="{00000000-0005-0000-0000-000040740000}"/>
    <cellStyle name="Normal 41 7 2 3 4 3 2" xfId="44059" xr:uid="{00000000-0005-0000-0000-000041740000}"/>
    <cellStyle name="Normal 41 7 2 3 4 4" xfId="38074" xr:uid="{00000000-0005-0000-0000-000042740000}"/>
    <cellStyle name="Normal 41 7 2 3 5" xfId="25407" xr:uid="{00000000-0005-0000-0000-000043740000}"/>
    <cellStyle name="Normal 41 7 2 3 5 2" xfId="47024" xr:uid="{00000000-0005-0000-0000-000044740000}"/>
    <cellStyle name="Normal 41 7 2 3 6" xfId="19440" xr:uid="{00000000-0005-0000-0000-000045740000}"/>
    <cellStyle name="Normal 41 7 2 3 6 2" xfId="41082" xr:uid="{00000000-0005-0000-0000-000046740000}"/>
    <cellStyle name="Normal 41 7 2 3 7" xfId="35068" xr:uid="{00000000-0005-0000-0000-000047740000}"/>
    <cellStyle name="Normal 41 7 2 4" xfId="13671" xr:uid="{00000000-0005-0000-0000-000048740000}"/>
    <cellStyle name="Normal 41 7 2 4 2" xfId="16757" xr:uid="{00000000-0005-0000-0000-000049740000}"/>
    <cellStyle name="Normal 41 7 2 4 2 2" xfId="28725" xr:uid="{00000000-0005-0000-0000-00004A740000}"/>
    <cellStyle name="Normal 41 7 2 4 2 2 2" xfId="50331" xr:uid="{00000000-0005-0000-0000-00004B740000}"/>
    <cellStyle name="Normal 41 7 2 4 2 3" xfId="22758" xr:uid="{00000000-0005-0000-0000-00004C740000}"/>
    <cellStyle name="Normal 41 7 2 4 2 3 2" xfId="44395" xr:uid="{00000000-0005-0000-0000-00004D740000}"/>
    <cellStyle name="Normal 41 7 2 4 2 4" xfId="38411" xr:uid="{00000000-0005-0000-0000-00004E740000}"/>
    <cellStyle name="Normal 41 7 2 4 3" xfId="25743" xr:uid="{00000000-0005-0000-0000-00004F740000}"/>
    <cellStyle name="Normal 41 7 2 4 3 2" xfId="47357" xr:uid="{00000000-0005-0000-0000-000050740000}"/>
    <cellStyle name="Normal 41 7 2 4 4" xfId="19776" xr:uid="{00000000-0005-0000-0000-000051740000}"/>
    <cellStyle name="Normal 41 7 2 4 4 2" xfId="41418" xr:uid="{00000000-0005-0000-0000-000052740000}"/>
    <cellStyle name="Normal 41 7 2 4 5" xfId="35407" xr:uid="{00000000-0005-0000-0000-000053740000}"/>
    <cellStyle name="Normal 41 7 2 5" xfId="14645" xr:uid="{00000000-0005-0000-0000-000054740000}"/>
    <cellStyle name="Normal 41 7 2 5 2" xfId="17730" xr:uid="{00000000-0005-0000-0000-000055740000}"/>
    <cellStyle name="Normal 41 7 2 5 2 2" xfId="29697" xr:uid="{00000000-0005-0000-0000-000056740000}"/>
    <cellStyle name="Normal 41 7 2 5 2 2 2" xfId="51303" xr:uid="{00000000-0005-0000-0000-000057740000}"/>
    <cellStyle name="Normal 41 7 2 5 2 3" xfId="23730" xr:uid="{00000000-0005-0000-0000-000058740000}"/>
    <cellStyle name="Normal 41 7 2 5 2 3 2" xfId="45367" xr:uid="{00000000-0005-0000-0000-000059740000}"/>
    <cellStyle name="Normal 41 7 2 5 2 4" xfId="39384" xr:uid="{00000000-0005-0000-0000-00005A740000}"/>
    <cellStyle name="Normal 41 7 2 5 3" xfId="26715" xr:uid="{00000000-0005-0000-0000-00005B740000}"/>
    <cellStyle name="Normal 41 7 2 5 3 2" xfId="48329" xr:uid="{00000000-0005-0000-0000-00005C740000}"/>
    <cellStyle name="Normal 41 7 2 5 4" xfId="20748" xr:uid="{00000000-0005-0000-0000-00005D740000}"/>
    <cellStyle name="Normal 41 7 2 5 4 2" xfId="42390" xr:uid="{00000000-0005-0000-0000-00005E740000}"/>
    <cellStyle name="Normal 41 7 2 5 5" xfId="36381" xr:uid="{00000000-0005-0000-0000-00005F740000}"/>
    <cellStyle name="Normal 41 7 2 6" xfId="15758" xr:uid="{00000000-0005-0000-0000-000060740000}"/>
    <cellStyle name="Normal 41 7 2 6 2" xfId="27729" xr:uid="{00000000-0005-0000-0000-000061740000}"/>
    <cellStyle name="Normal 41 7 2 6 2 2" xfId="49335" xr:uid="{00000000-0005-0000-0000-000062740000}"/>
    <cellStyle name="Normal 41 7 2 6 3" xfId="21762" xr:uid="{00000000-0005-0000-0000-000063740000}"/>
    <cellStyle name="Normal 41 7 2 6 3 2" xfId="43399" xr:uid="{00000000-0005-0000-0000-000064740000}"/>
    <cellStyle name="Normal 41 7 2 6 4" xfId="37412" xr:uid="{00000000-0005-0000-0000-000065740000}"/>
    <cellStyle name="Normal 41 7 2 7" xfId="24744" xr:uid="{00000000-0005-0000-0000-000066740000}"/>
    <cellStyle name="Normal 41 7 2 7 2" xfId="46364" xr:uid="{00000000-0005-0000-0000-000067740000}"/>
    <cellStyle name="Normal 41 7 2 8" xfId="18777" xr:uid="{00000000-0005-0000-0000-000068740000}"/>
    <cellStyle name="Normal 41 7 2 8 2" xfId="40419" xr:uid="{00000000-0005-0000-0000-000069740000}"/>
    <cellStyle name="Normal 41 7 2 9" xfId="31590"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1" xr:uid="{00000000-0005-0000-0000-00006F740000}"/>
    <cellStyle name="Normal 41 7 3 2 2 2 2 2" xfId="50607" xr:uid="{00000000-0005-0000-0000-000070740000}"/>
    <cellStyle name="Normal 41 7 3 2 2 2 3" xfId="23034" xr:uid="{00000000-0005-0000-0000-000071740000}"/>
    <cellStyle name="Normal 41 7 3 2 2 2 3 2" xfId="44671" xr:uid="{00000000-0005-0000-0000-000072740000}"/>
    <cellStyle name="Normal 41 7 3 2 2 2 4" xfId="38687" xr:uid="{00000000-0005-0000-0000-000073740000}"/>
    <cellStyle name="Normal 41 7 3 2 2 3" xfId="26019" xr:uid="{00000000-0005-0000-0000-000074740000}"/>
    <cellStyle name="Normal 41 7 3 2 2 3 2" xfId="47633" xr:uid="{00000000-0005-0000-0000-000075740000}"/>
    <cellStyle name="Normal 41 7 3 2 2 4" xfId="20052" xr:uid="{00000000-0005-0000-0000-000076740000}"/>
    <cellStyle name="Normal 41 7 3 2 2 4 2" xfId="41694" xr:uid="{00000000-0005-0000-0000-000077740000}"/>
    <cellStyle name="Normal 41 7 3 2 2 5" xfId="35684" xr:uid="{00000000-0005-0000-0000-000078740000}"/>
    <cellStyle name="Normal 41 7 3 2 3" xfId="14922" xr:uid="{00000000-0005-0000-0000-000079740000}"/>
    <cellStyle name="Normal 41 7 3 2 3 2" xfId="18007" xr:uid="{00000000-0005-0000-0000-00007A740000}"/>
    <cellStyle name="Normal 41 7 3 2 3 2 2" xfId="29973" xr:uid="{00000000-0005-0000-0000-00007B740000}"/>
    <cellStyle name="Normal 41 7 3 2 3 2 2 2" xfId="51579" xr:uid="{00000000-0005-0000-0000-00007C740000}"/>
    <cellStyle name="Normal 41 7 3 2 3 2 3" xfId="24006" xr:uid="{00000000-0005-0000-0000-00007D740000}"/>
    <cellStyle name="Normal 41 7 3 2 3 2 3 2" xfId="45643" xr:uid="{00000000-0005-0000-0000-00007E740000}"/>
    <cellStyle name="Normal 41 7 3 2 3 2 4" xfId="39661" xr:uid="{00000000-0005-0000-0000-00007F740000}"/>
    <cellStyle name="Normal 41 7 3 2 3 3" xfId="26991" xr:uid="{00000000-0005-0000-0000-000080740000}"/>
    <cellStyle name="Normal 41 7 3 2 3 3 2" xfId="48605" xr:uid="{00000000-0005-0000-0000-000081740000}"/>
    <cellStyle name="Normal 41 7 3 2 3 4" xfId="21024" xr:uid="{00000000-0005-0000-0000-000082740000}"/>
    <cellStyle name="Normal 41 7 3 2 3 4 2" xfId="42666" xr:uid="{00000000-0005-0000-0000-000083740000}"/>
    <cellStyle name="Normal 41 7 3 2 3 5" xfId="36658" xr:uid="{00000000-0005-0000-0000-000084740000}"/>
    <cellStyle name="Normal 41 7 3 2 4" xfId="16056" xr:uid="{00000000-0005-0000-0000-000085740000}"/>
    <cellStyle name="Normal 41 7 3 2 4 2" xfId="28025" xr:uid="{00000000-0005-0000-0000-000086740000}"/>
    <cellStyle name="Normal 41 7 3 2 4 2 2" xfId="49631" xr:uid="{00000000-0005-0000-0000-000087740000}"/>
    <cellStyle name="Normal 41 7 3 2 4 3" xfId="22058" xr:uid="{00000000-0005-0000-0000-000088740000}"/>
    <cellStyle name="Normal 41 7 3 2 4 3 2" xfId="43695" xr:uid="{00000000-0005-0000-0000-000089740000}"/>
    <cellStyle name="Normal 41 7 3 2 4 4" xfId="37710" xr:uid="{00000000-0005-0000-0000-00008A740000}"/>
    <cellStyle name="Normal 41 7 3 2 5" xfId="25043" xr:uid="{00000000-0005-0000-0000-00008B740000}"/>
    <cellStyle name="Normal 41 7 3 2 5 2" xfId="46660" xr:uid="{00000000-0005-0000-0000-00008C740000}"/>
    <cellStyle name="Normal 41 7 3 2 6" xfId="19076" xr:uid="{00000000-0005-0000-0000-00008D740000}"/>
    <cellStyle name="Normal 41 7 3 2 6 2" xfId="40718" xr:uid="{00000000-0005-0000-0000-00008E740000}"/>
    <cellStyle name="Normal 41 7 3 2 7" xfId="34704"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1" xr:uid="{00000000-0005-0000-0000-000093740000}"/>
    <cellStyle name="Normal 41 7 3 3 2 2 2 2" xfId="50927" xr:uid="{00000000-0005-0000-0000-000094740000}"/>
    <cellStyle name="Normal 41 7 3 3 2 2 3" xfId="23354" xr:uid="{00000000-0005-0000-0000-000095740000}"/>
    <cellStyle name="Normal 41 7 3 3 2 2 3 2" xfId="44991" xr:uid="{00000000-0005-0000-0000-000096740000}"/>
    <cellStyle name="Normal 41 7 3 3 2 2 4" xfId="39007" xr:uid="{00000000-0005-0000-0000-000097740000}"/>
    <cellStyle name="Normal 41 7 3 3 2 3" xfId="26339" xr:uid="{00000000-0005-0000-0000-000098740000}"/>
    <cellStyle name="Normal 41 7 3 3 2 3 2" xfId="47953" xr:uid="{00000000-0005-0000-0000-000099740000}"/>
    <cellStyle name="Normal 41 7 3 3 2 4" xfId="20372" xr:uid="{00000000-0005-0000-0000-00009A740000}"/>
    <cellStyle name="Normal 41 7 3 3 2 4 2" xfId="42014" xr:uid="{00000000-0005-0000-0000-00009B740000}"/>
    <cellStyle name="Normal 41 7 3 3 2 5" xfId="36004" xr:uid="{00000000-0005-0000-0000-00009C740000}"/>
    <cellStyle name="Normal 41 7 3 3 3" xfId="15242" xr:uid="{00000000-0005-0000-0000-00009D740000}"/>
    <cellStyle name="Normal 41 7 3 3 3 2" xfId="18327" xr:uid="{00000000-0005-0000-0000-00009E740000}"/>
    <cellStyle name="Normal 41 7 3 3 3 2 2" xfId="30293" xr:uid="{00000000-0005-0000-0000-00009F740000}"/>
    <cellStyle name="Normal 41 7 3 3 3 2 2 2" xfId="51899" xr:uid="{00000000-0005-0000-0000-0000A0740000}"/>
    <cellStyle name="Normal 41 7 3 3 3 2 3" xfId="24326" xr:uid="{00000000-0005-0000-0000-0000A1740000}"/>
    <cellStyle name="Normal 41 7 3 3 3 2 3 2" xfId="45963" xr:uid="{00000000-0005-0000-0000-0000A2740000}"/>
    <cellStyle name="Normal 41 7 3 3 3 2 4" xfId="39981" xr:uid="{00000000-0005-0000-0000-0000A3740000}"/>
    <cellStyle name="Normal 41 7 3 3 3 3" xfId="27311" xr:uid="{00000000-0005-0000-0000-0000A4740000}"/>
    <cellStyle name="Normal 41 7 3 3 3 3 2" xfId="48925" xr:uid="{00000000-0005-0000-0000-0000A5740000}"/>
    <cellStyle name="Normal 41 7 3 3 3 4" xfId="21344" xr:uid="{00000000-0005-0000-0000-0000A6740000}"/>
    <cellStyle name="Normal 41 7 3 3 3 4 2" xfId="42986" xr:uid="{00000000-0005-0000-0000-0000A7740000}"/>
    <cellStyle name="Normal 41 7 3 3 3 5" xfId="36978" xr:uid="{00000000-0005-0000-0000-0000A8740000}"/>
    <cellStyle name="Normal 41 7 3 3 4" xfId="16376" xr:uid="{00000000-0005-0000-0000-0000A9740000}"/>
    <cellStyle name="Normal 41 7 3 3 4 2" xfId="28345" xr:uid="{00000000-0005-0000-0000-0000AA740000}"/>
    <cellStyle name="Normal 41 7 3 3 4 2 2" xfId="49951" xr:uid="{00000000-0005-0000-0000-0000AB740000}"/>
    <cellStyle name="Normal 41 7 3 3 4 3" xfId="22378" xr:uid="{00000000-0005-0000-0000-0000AC740000}"/>
    <cellStyle name="Normal 41 7 3 3 4 3 2" xfId="44015" xr:uid="{00000000-0005-0000-0000-0000AD740000}"/>
    <cellStyle name="Normal 41 7 3 3 4 4" xfId="38030" xr:uid="{00000000-0005-0000-0000-0000AE740000}"/>
    <cellStyle name="Normal 41 7 3 3 5" xfId="25363" xr:uid="{00000000-0005-0000-0000-0000AF740000}"/>
    <cellStyle name="Normal 41 7 3 3 5 2" xfId="46980" xr:uid="{00000000-0005-0000-0000-0000B0740000}"/>
    <cellStyle name="Normal 41 7 3 3 6" xfId="19396" xr:uid="{00000000-0005-0000-0000-0000B1740000}"/>
    <cellStyle name="Normal 41 7 3 3 6 2" xfId="41038" xr:uid="{00000000-0005-0000-0000-0000B2740000}"/>
    <cellStyle name="Normal 41 7 3 3 7" xfId="35024" xr:uid="{00000000-0005-0000-0000-0000B3740000}"/>
    <cellStyle name="Normal 41 7 3 4" xfId="13627" xr:uid="{00000000-0005-0000-0000-0000B4740000}"/>
    <cellStyle name="Normal 41 7 3 4 2" xfId="16713" xr:uid="{00000000-0005-0000-0000-0000B5740000}"/>
    <cellStyle name="Normal 41 7 3 4 2 2" xfId="28681" xr:uid="{00000000-0005-0000-0000-0000B6740000}"/>
    <cellStyle name="Normal 41 7 3 4 2 2 2" xfId="50287" xr:uid="{00000000-0005-0000-0000-0000B7740000}"/>
    <cellStyle name="Normal 41 7 3 4 2 3" xfId="22714" xr:uid="{00000000-0005-0000-0000-0000B8740000}"/>
    <cellStyle name="Normal 41 7 3 4 2 3 2" xfId="44351" xr:uid="{00000000-0005-0000-0000-0000B9740000}"/>
    <cellStyle name="Normal 41 7 3 4 2 4" xfId="38367" xr:uid="{00000000-0005-0000-0000-0000BA740000}"/>
    <cellStyle name="Normal 41 7 3 4 3" xfId="25699" xr:uid="{00000000-0005-0000-0000-0000BB740000}"/>
    <cellStyle name="Normal 41 7 3 4 3 2" xfId="47313" xr:uid="{00000000-0005-0000-0000-0000BC740000}"/>
    <cellStyle name="Normal 41 7 3 4 4" xfId="19732" xr:uid="{00000000-0005-0000-0000-0000BD740000}"/>
    <cellStyle name="Normal 41 7 3 4 4 2" xfId="41374" xr:uid="{00000000-0005-0000-0000-0000BE740000}"/>
    <cellStyle name="Normal 41 7 3 4 5" xfId="35363" xr:uid="{00000000-0005-0000-0000-0000BF740000}"/>
    <cellStyle name="Normal 41 7 3 5" xfId="14601" xr:uid="{00000000-0005-0000-0000-0000C0740000}"/>
    <cellStyle name="Normal 41 7 3 5 2" xfId="17686" xr:uid="{00000000-0005-0000-0000-0000C1740000}"/>
    <cellStyle name="Normal 41 7 3 5 2 2" xfId="29653" xr:uid="{00000000-0005-0000-0000-0000C2740000}"/>
    <cellStyle name="Normal 41 7 3 5 2 2 2" xfId="51259" xr:uid="{00000000-0005-0000-0000-0000C3740000}"/>
    <cellStyle name="Normal 41 7 3 5 2 3" xfId="23686" xr:uid="{00000000-0005-0000-0000-0000C4740000}"/>
    <cellStyle name="Normal 41 7 3 5 2 3 2" xfId="45323" xr:uid="{00000000-0005-0000-0000-0000C5740000}"/>
    <cellStyle name="Normal 41 7 3 5 2 4" xfId="39340" xr:uid="{00000000-0005-0000-0000-0000C6740000}"/>
    <cellStyle name="Normal 41 7 3 5 3" xfId="26671" xr:uid="{00000000-0005-0000-0000-0000C7740000}"/>
    <cellStyle name="Normal 41 7 3 5 3 2" xfId="48285" xr:uid="{00000000-0005-0000-0000-0000C8740000}"/>
    <cellStyle name="Normal 41 7 3 5 4" xfId="20704" xr:uid="{00000000-0005-0000-0000-0000C9740000}"/>
    <cellStyle name="Normal 41 7 3 5 4 2" xfId="42346" xr:uid="{00000000-0005-0000-0000-0000CA740000}"/>
    <cellStyle name="Normal 41 7 3 5 5" xfId="36337" xr:uid="{00000000-0005-0000-0000-0000CB740000}"/>
    <cellStyle name="Normal 41 7 3 6" xfId="15714" xr:uid="{00000000-0005-0000-0000-0000CC740000}"/>
    <cellStyle name="Normal 41 7 3 6 2" xfId="27685" xr:uid="{00000000-0005-0000-0000-0000CD740000}"/>
    <cellStyle name="Normal 41 7 3 6 2 2" xfId="49291" xr:uid="{00000000-0005-0000-0000-0000CE740000}"/>
    <cellStyle name="Normal 41 7 3 6 3" xfId="21718" xr:uid="{00000000-0005-0000-0000-0000CF740000}"/>
    <cellStyle name="Normal 41 7 3 6 3 2" xfId="43355" xr:uid="{00000000-0005-0000-0000-0000D0740000}"/>
    <cellStyle name="Normal 41 7 3 6 4" xfId="37368" xr:uid="{00000000-0005-0000-0000-0000D1740000}"/>
    <cellStyle name="Normal 41 7 3 7" xfId="24700" xr:uid="{00000000-0005-0000-0000-0000D2740000}"/>
    <cellStyle name="Normal 41 7 3 7 2" xfId="46320" xr:uid="{00000000-0005-0000-0000-0000D3740000}"/>
    <cellStyle name="Normal 41 7 3 8" xfId="18733" xr:uid="{00000000-0005-0000-0000-0000D4740000}"/>
    <cellStyle name="Normal 41 7 3 8 2" xfId="40375" xr:uid="{00000000-0005-0000-0000-0000D5740000}"/>
    <cellStyle name="Normal 41 7 3 9" xfId="31433"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7" xr:uid="{00000000-0005-0000-0000-0000DB740000}"/>
    <cellStyle name="Normal 41 7 4 2 2 2 2 2" xfId="50693" xr:uid="{00000000-0005-0000-0000-0000DC740000}"/>
    <cellStyle name="Normal 41 7 4 2 2 2 3" xfId="23120" xr:uid="{00000000-0005-0000-0000-0000DD740000}"/>
    <cellStyle name="Normal 41 7 4 2 2 2 3 2" xfId="44757" xr:uid="{00000000-0005-0000-0000-0000DE740000}"/>
    <cellStyle name="Normal 41 7 4 2 2 2 4" xfId="38773" xr:uid="{00000000-0005-0000-0000-0000DF740000}"/>
    <cellStyle name="Normal 41 7 4 2 2 3" xfId="26105" xr:uid="{00000000-0005-0000-0000-0000E0740000}"/>
    <cellStyle name="Normal 41 7 4 2 2 3 2" xfId="47719" xr:uid="{00000000-0005-0000-0000-0000E1740000}"/>
    <cellStyle name="Normal 41 7 4 2 2 4" xfId="20138" xr:uid="{00000000-0005-0000-0000-0000E2740000}"/>
    <cellStyle name="Normal 41 7 4 2 2 4 2" xfId="41780" xr:uid="{00000000-0005-0000-0000-0000E3740000}"/>
    <cellStyle name="Normal 41 7 4 2 2 5" xfId="35770" xr:uid="{00000000-0005-0000-0000-0000E4740000}"/>
    <cellStyle name="Normal 41 7 4 2 3" xfId="15008" xr:uid="{00000000-0005-0000-0000-0000E5740000}"/>
    <cellStyle name="Normal 41 7 4 2 3 2" xfId="18093" xr:uid="{00000000-0005-0000-0000-0000E6740000}"/>
    <cellStyle name="Normal 41 7 4 2 3 2 2" xfId="30059" xr:uid="{00000000-0005-0000-0000-0000E7740000}"/>
    <cellStyle name="Normal 41 7 4 2 3 2 2 2" xfId="51665" xr:uid="{00000000-0005-0000-0000-0000E8740000}"/>
    <cellStyle name="Normal 41 7 4 2 3 2 3" xfId="24092" xr:uid="{00000000-0005-0000-0000-0000E9740000}"/>
    <cellStyle name="Normal 41 7 4 2 3 2 3 2" xfId="45729" xr:uid="{00000000-0005-0000-0000-0000EA740000}"/>
    <cellStyle name="Normal 41 7 4 2 3 2 4" xfId="39747" xr:uid="{00000000-0005-0000-0000-0000EB740000}"/>
    <cellStyle name="Normal 41 7 4 2 3 3" xfId="27077" xr:uid="{00000000-0005-0000-0000-0000EC740000}"/>
    <cellStyle name="Normal 41 7 4 2 3 3 2" xfId="48691" xr:uid="{00000000-0005-0000-0000-0000ED740000}"/>
    <cellStyle name="Normal 41 7 4 2 3 4" xfId="21110" xr:uid="{00000000-0005-0000-0000-0000EE740000}"/>
    <cellStyle name="Normal 41 7 4 2 3 4 2" xfId="42752" xr:uid="{00000000-0005-0000-0000-0000EF740000}"/>
    <cellStyle name="Normal 41 7 4 2 3 5" xfId="36744" xr:uid="{00000000-0005-0000-0000-0000F0740000}"/>
    <cellStyle name="Normal 41 7 4 2 4" xfId="16142" xr:uid="{00000000-0005-0000-0000-0000F1740000}"/>
    <cellStyle name="Normal 41 7 4 2 4 2" xfId="28111" xr:uid="{00000000-0005-0000-0000-0000F2740000}"/>
    <cellStyle name="Normal 41 7 4 2 4 2 2" xfId="49717" xr:uid="{00000000-0005-0000-0000-0000F3740000}"/>
    <cellStyle name="Normal 41 7 4 2 4 3" xfId="22144" xr:uid="{00000000-0005-0000-0000-0000F4740000}"/>
    <cellStyle name="Normal 41 7 4 2 4 3 2" xfId="43781" xr:uid="{00000000-0005-0000-0000-0000F5740000}"/>
    <cellStyle name="Normal 41 7 4 2 4 4" xfId="37796" xr:uid="{00000000-0005-0000-0000-0000F6740000}"/>
    <cellStyle name="Normal 41 7 4 2 5" xfId="25129" xr:uid="{00000000-0005-0000-0000-0000F7740000}"/>
    <cellStyle name="Normal 41 7 4 2 5 2" xfId="46746" xr:uid="{00000000-0005-0000-0000-0000F8740000}"/>
    <cellStyle name="Normal 41 7 4 2 6" xfId="19162" xr:uid="{00000000-0005-0000-0000-0000F9740000}"/>
    <cellStyle name="Normal 41 7 4 2 6 2" xfId="40804" xr:uid="{00000000-0005-0000-0000-0000FA740000}"/>
    <cellStyle name="Normal 41 7 4 2 7" xfId="34790"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7" xr:uid="{00000000-0005-0000-0000-0000FF740000}"/>
    <cellStyle name="Normal 41 7 4 3 2 2 2 2" xfId="51013" xr:uid="{00000000-0005-0000-0000-000000750000}"/>
    <cellStyle name="Normal 41 7 4 3 2 2 3" xfId="23440" xr:uid="{00000000-0005-0000-0000-000001750000}"/>
    <cellStyle name="Normal 41 7 4 3 2 2 3 2" xfId="45077" xr:uid="{00000000-0005-0000-0000-000002750000}"/>
    <cellStyle name="Normal 41 7 4 3 2 2 4" xfId="39093" xr:uid="{00000000-0005-0000-0000-000003750000}"/>
    <cellStyle name="Normal 41 7 4 3 2 3" xfId="26425" xr:uid="{00000000-0005-0000-0000-000004750000}"/>
    <cellStyle name="Normal 41 7 4 3 2 3 2" xfId="48039" xr:uid="{00000000-0005-0000-0000-000005750000}"/>
    <cellStyle name="Normal 41 7 4 3 2 4" xfId="20458" xr:uid="{00000000-0005-0000-0000-000006750000}"/>
    <cellStyle name="Normal 41 7 4 3 2 4 2" xfId="42100" xr:uid="{00000000-0005-0000-0000-000007750000}"/>
    <cellStyle name="Normal 41 7 4 3 2 5" xfId="36090" xr:uid="{00000000-0005-0000-0000-000008750000}"/>
    <cellStyle name="Normal 41 7 4 3 3" xfId="15328" xr:uid="{00000000-0005-0000-0000-000009750000}"/>
    <cellStyle name="Normal 41 7 4 3 3 2" xfId="18413" xr:uid="{00000000-0005-0000-0000-00000A750000}"/>
    <cellStyle name="Normal 41 7 4 3 3 2 2" xfId="30379" xr:uid="{00000000-0005-0000-0000-00000B750000}"/>
    <cellStyle name="Normal 41 7 4 3 3 2 2 2" xfId="51985" xr:uid="{00000000-0005-0000-0000-00000C750000}"/>
    <cellStyle name="Normal 41 7 4 3 3 2 3" xfId="24412" xr:uid="{00000000-0005-0000-0000-00000D750000}"/>
    <cellStyle name="Normal 41 7 4 3 3 2 3 2" xfId="46049" xr:uid="{00000000-0005-0000-0000-00000E750000}"/>
    <cellStyle name="Normal 41 7 4 3 3 2 4" xfId="40067" xr:uid="{00000000-0005-0000-0000-00000F750000}"/>
    <cellStyle name="Normal 41 7 4 3 3 3" xfId="27397" xr:uid="{00000000-0005-0000-0000-000010750000}"/>
    <cellStyle name="Normal 41 7 4 3 3 3 2" xfId="49011" xr:uid="{00000000-0005-0000-0000-000011750000}"/>
    <cellStyle name="Normal 41 7 4 3 3 4" xfId="21430" xr:uid="{00000000-0005-0000-0000-000012750000}"/>
    <cellStyle name="Normal 41 7 4 3 3 4 2" xfId="43072" xr:uid="{00000000-0005-0000-0000-000013750000}"/>
    <cellStyle name="Normal 41 7 4 3 3 5" xfId="37064" xr:uid="{00000000-0005-0000-0000-000014750000}"/>
    <cellStyle name="Normal 41 7 4 3 4" xfId="16462" xr:uid="{00000000-0005-0000-0000-000015750000}"/>
    <cellStyle name="Normal 41 7 4 3 4 2" xfId="28431" xr:uid="{00000000-0005-0000-0000-000016750000}"/>
    <cellStyle name="Normal 41 7 4 3 4 2 2" xfId="50037" xr:uid="{00000000-0005-0000-0000-000017750000}"/>
    <cellStyle name="Normal 41 7 4 3 4 3" xfId="22464" xr:uid="{00000000-0005-0000-0000-000018750000}"/>
    <cellStyle name="Normal 41 7 4 3 4 3 2" xfId="44101" xr:uid="{00000000-0005-0000-0000-000019750000}"/>
    <cellStyle name="Normal 41 7 4 3 4 4" xfId="38116" xr:uid="{00000000-0005-0000-0000-00001A750000}"/>
    <cellStyle name="Normal 41 7 4 3 5" xfId="25449" xr:uid="{00000000-0005-0000-0000-00001B750000}"/>
    <cellStyle name="Normal 41 7 4 3 5 2" xfId="47066" xr:uid="{00000000-0005-0000-0000-00001C750000}"/>
    <cellStyle name="Normal 41 7 4 3 6" xfId="19482" xr:uid="{00000000-0005-0000-0000-00001D750000}"/>
    <cellStyle name="Normal 41 7 4 3 6 2" xfId="41124" xr:uid="{00000000-0005-0000-0000-00001E750000}"/>
    <cellStyle name="Normal 41 7 4 3 7" xfId="35110" xr:uid="{00000000-0005-0000-0000-00001F750000}"/>
    <cellStyle name="Normal 41 7 4 4" xfId="13713" xr:uid="{00000000-0005-0000-0000-000020750000}"/>
    <cellStyle name="Normal 41 7 4 4 2" xfId="16799" xr:uid="{00000000-0005-0000-0000-000021750000}"/>
    <cellStyle name="Normal 41 7 4 4 2 2" xfId="28767" xr:uid="{00000000-0005-0000-0000-000022750000}"/>
    <cellStyle name="Normal 41 7 4 4 2 2 2" xfId="50373" xr:uid="{00000000-0005-0000-0000-000023750000}"/>
    <cellStyle name="Normal 41 7 4 4 2 3" xfId="22800" xr:uid="{00000000-0005-0000-0000-000024750000}"/>
    <cellStyle name="Normal 41 7 4 4 2 3 2" xfId="44437" xr:uid="{00000000-0005-0000-0000-000025750000}"/>
    <cellStyle name="Normal 41 7 4 4 2 4" xfId="38453" xr:uid="{00000000-0005-0000-0000-000026750000}"/>
    <cellStyle name="Normal 41 7 4 4 3" xfId="25785" xr:uid="{00000000-0005-0000-0000-000027750000}"/>
    <cellStyle name="Normal 41 7 4 4 3 2" xfId="47399" xr:uid="{00000000-0005-0000-0000-000028750000}"/>
    <cellStyle name="Normal 41 7 4 4 4" xfId="19818" xr:uid="{00000000-0005-0000-0000-000029750000}"/>
    <cellStyle name="Normal 41 7 4 4 4 2" xfId="41460" xr:uid="{00000000-0005-0000-0000-00002A750000}"/>
    <cellStyle name="Normal 41 7 4 4 5" xfId="35449" xr:uid="{00000000-0005-0000-0000-00002B750000}"/>
    <cellStyle name="Normal 41 7 4 5" xfId="14687" xr:uid="{00000000-0005-0000-0000-00002C750000}"/>
    <cellStyle name="Normal 41 7 4 5 2" xfId="17772" xr:uid="{00000000-0005-0000-0000-00002D750000}"/>
    <cellStyle name="Normal 41 7 4 5 2 2" xfId="29739" xr:uid="{00000000-0005-0000-0000-00002E750000}"/>
    <cellStyle name="Normal 41 7 4 5 2 2 2" xfId="51345" xr:uid="{00000000-0005-0000-0000-00002F750000}"/>
    <cellStyle name="Normal 41 7 4 5 2 3" xfId="23772" xr:uid="{00000000-0005-0000-0000-000030750000}"/>
    <cellStyle name="Normal 41 7 4 5 2 3 2" xfId="45409" xr:uid="{00000000-0005-0000-0000-000031750000}"/>
    <cellStyle name="Normal 41 7 4 5 2 4" xfId="39426" xr:uid="{00000000-0005-0000-0000-000032750000}"/>
    <cellStyle name="Normal 41 7 4 5 3" xfId="26757" xr:uid="{00000000-0005-0000-0000-000033750000}"/>
    <cellStyle name="Normal 41 7 4 5 3 2" xfId="48371" xr:uid="{00000000-0005-0000-0000-000034750000}"/>
    <cellStyle name="Normal 41 7 4 5 4" xfId="20790" xr:uid="{00000000-0005-0000-0000-000035750000}"/>
    <cellStyle name="Normal 41 7 4 5 4 2" xfId="42432" xr:uid="{00000000-0005-0000-0000-000036750000}"/>
    <cellStyle name="Normal 41 7 4 5 5" xfId="36423" xr:uid="{00000000-0005-0000-0000-000037750000}"/>
    <cellStyle name="Normal 41 7 4 6" xfId="15800" xr:uid="{00000000-0005-0000-0000-000038750000}"/>
    <cellStyle name="Normal 41 7 4 6 2" xfId="27771" xr:uid="{00000000-0005-0000-0000-000039750000}"/>
    <cellStyle name="Normal 41 7 4 6 2 2" xfId="49377" xr:uid="{00000000-0005-0000-0000-00003A750000}"/>
    <cellStyle name="Normal 41 7 4 6 3" xfId="21804" xr:uid="{00000000-0005-0000-0000-00003B750000}"/>
    <cellStyle name="Normal 41 7 4 6 3 2" xfId="43441" xr:uid="{00000000-0005-0000-0000-00003C750000}"/>
    <cellStyle name="Normal 41 7 4 6 4" xfId="37454" xr:uid="{00000000-0005-0000-0000-00003D750000}"/>
    <cellStyle name="Normal 41 7 4 7" xfId="24786" xr:uid="{00000000-0005-0000-0000-00003E750000}"/>
    <cellStyle name="Normal 41 7 4 7 2" xfId="46406" xr:uid="{00000000-0005-0000-0000-00003F750000}"/>
    <cellStyle name="Normal 41 7 4 8" xfId="18819" xr:uid="{00000000-0005-0000-0000-000040750000}"/>
    <cellStyle name="Normal 41 7 4 8 2" xfId="40461" xr:uid="{00000000-0005-0000-0000-000041750000}"/>
    <cellStyle name="Normal 41 7 4 9" xfId="31701"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1" xr:uid="{00000000-0005-0000-0000-000047750000}"/>
    <cellStyle name="Normal 41 7 5 2 2 2 2 2" xfId="50777" xr:uid="{00000000-0005-0000-0000-000048750000}"/>
    <cellStyle name="Normal 41 7 5 2 2 2 3" xfId="23204" xr:uid="{00000000-0005-0000-0000-000049750000}"/>
    <cellStyle name="Normal 41 7 5 2 2 2 3 2" xfId="44841" xr:uid="{00000000-0005-0000-0000-00004A750000}"/>
    <cellStyle name="Normal 41 7 5 2 2 2 4" xfId="38857" xr:uid="{00000000-0005-0000-0000-00004B750000}"/>
    <cellStyle name="Normal 41 7 5 2 2 3" xfId="26189" xr:uid="{00000000-0005-0000-0000-00004C750000}"/>
    <cellStyle name="Normal 41 7 5 2 2 3 2" xfId="47803" xr:uid="{00000000-0005-0000-0000-00004D750000}"/>
    <cellStyle name="Normal 41 7 5 2 2 4" xfId="20222" xr:uid="{00000000-0005-0000-0000-00004E750000}"/>
    <cellStyle name="Normal 41 7 5 2 2 4 2" xfId="41864" xr:uid="{00000000-0005-0000-0000-00004F750000}"/>
    <cellStyle name="Normal 41 7 5 2 2 5" xfId="35854" xr:uid="{00000000-0005-0000-0000-000050750000}"/>
    <cellStyle name="Normal 41 7 5 2 3" xfId="15092" xr:uid="{00000000-0005-0000-0000-000051750000}"/>
    <cellStyle name="Normal 41 7 5 2 3 2" xfId="18177" xr:uid="{00000000-0005-0000-0000-000052750000}"/>
    <cellStyle name="Normal 41 7 5 2 3 2 2" xfId="30143" xr:uid="{00000000-0005-0000-0000-000053750000}"/>
    <cellStyle name="Normal 41 7 5 2 3 2 2 2" xfId="51749" xr:uid="{00000000-0005-0000-0000-000054750000}"/>
    <cellStyle name="Normal 41 7 5 2 3 2 3" xfId="24176" xr:uid="{00000000-0005-0000-0000-000055750000}"/>
    <cellStyle name="Normal 41 7 5 2 3 2 3 2" xfId="45813" xr:uid="{00000000-0005-0000-0000-000056750000}"/>
    <cellStyle name="Normal 41 7 5 2 3 2 4" xfId="39831" xr:uid="{00000000-0005-0000-0000-000057750000}"/>
    <cellStyle name="Normal 41 7 5 2 3 3" xfId="27161" xr:uid="{00000000-0005-0000-0000-000058750000}"/>
    <cellStyle name="Normal 41 7 5 2 3 3 2" xfId="48775" xr:uid="{00000000-0005-0000-0000-000059750000}"/>
    <cellStyle name="Normal 41 7 5 2 3 4" xfId="21194" xr:uid="{00000000-0005-0000-0000-00005A750000}"/>
    <cellStyle name="Normal 41 7 5 2 3 4 2" xfId="42836" xr:uid="{00000000-0005-0000-0000-00005B750000}"/>
    <cellStyle name="Normal 41 7 5 2 3 5" xfId="36828" xr:uid="{00000000-0005-0000-0000-00005C750000}"/>
    <cellStyle name="Normal 41 7 5 2 4" xfId="16226" xr:uid="{00000000-0005-0000-0000-00005D750000}"/>
    <cellStyle name="Normal 41 7 5 2 4 2" xfId="28195" xr:uid="{00000000-0005-0000-0000-00005E750000}"/>
    <cellStyle name="Normal 41 7 5 2 4 2 2" xfId="49801" xr:uid="{00000000-0005-0000-0000-00005F750000}"/>
    <cellStyle name="Normal 41 7 5 2 4 3" xfId="22228" xr:uid="{00000000-0005-0000-0000-000060750000}"/>
    <cellStyle name="Normal 41 7 5 2 4 3 2" xfId="43865" xr:uid="{00000000-0005-0000-0000-000061750000}"/>
    <cellStyle name="Normal 41 7 5 2 4 4" xfId="37880" xr:uid="{00000000-0005-0000-0000-000062750000}"/>
    <cellStyle name="Normal 41 7 5 2 5" xfId="25213" xr:uid="{00000000-0005-0000-0000-000063750000}"/>
    <cellStyle name="Normal 41 7 5 2 5 2" xfId="46830" xr:uid="{00000000-0005-0000-0000-000064750000}"/>
    <cellStyle name="Normal 41 7 5 2 6" xfId="19246" xr:uid="{00000000-0005-0000-0000-000065750000}"/>
    <cellStyle name="Normal 41 7 5 2 6 2" xfId="40888" xr:uid="{00000000-0005-0000-0000-000066750000}"/>
    <cellStyle name="Normal 41 7 5 2 7" xfId="34874"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1" xr:uid="{00000000-0005-0000-0000-00006B750000}"/>
    <cellStyle name="Normal 41 7 5 3 2 2 2 2" xfId="51097" xr:uid="{00000000-0005-0000-0000-00006C750000}"/>
    <cellStyle name="Normal 41 7 5 3 2 2 3" xfId="23524" xr:uid="{00000000-0005-0000-0000-00006D750000}"/>
    <cellStyle name="Normal 41 7 5 3 2 2 3 2" xfId="45161" xr:uid="{00000000-0005-0000-0000-00006E750000}"/>
    <cellStyle name="Normal 41 7 5 3 2 2 4" xfId="39177" xr:uid="{00000000-0005-0000-0000-00006F750000}"/>
    <cellStyle name="Normal 41 7 5 3 2 3" xfId="26509" xr:uid="{00000000-0005-0000-0000-000070750000}"/>
    <cellStyle name="Normal 41 7 5 3 2 3 2" xfId="48123" xr:uid="{00000000-0005-0000-0000-000071750000}"/>
    <cellStyle name="Normal 41 7 5 3 2 4" xfId="20542" xr:uid="{00000000-0005-0000-0000-000072750000}"/>
    <cellStyle name="Normal 41 7 5 3 2 4 2" xfId="42184" xr:uid="{00000000-0005-0000-0000-000073750000}"/>
    <cellStyle name="Normal 41 7 5 3 2 5" xfId="36174" xr:uid="{00000000-0005-0000-0000-000074750000}"/>
    <cellStyle name="Normal 41 7 5 3 3" xfId="15412" xr:uid="{00000000-0005-0000-0000-000075750000}"/>
    <cellStyle name="Normal 41 7 5 3 3 2" xfId="18497" xr:uid="{00000000-0005-0000-0000-000076750000}"/>
    <cellStyle name="Normal 41 7 5 3 3 2 2" xfId="30463" xr:uid="{00000000-0005-0000-0000-000077750000}"/>
    <cellStyle name="Normal 41 7 5 3 3 2 2 2" xfId="52069" xr:uid="{00000000-0005-0000-0000-000078750000}"/>
    <cellStyle name="Normal 41 7 5 3 3 2 3" xfId="24496" xr:uid="{00000000-0005-0000-0000-000079750000}"/>
    <cellStyle name="Normal 41 7 5 3 3 2 3 2" xfId="46133" xr:uid="{00000000-0005-0000-0000-00007A750000}"/>
    <cellStyle name="Normal 41 7 5 3 3 2 4" xfId="40151" xr:uid="{00000000-0005-0000-0000-00007B750000}"/>
    <cellStyle name="Normal 41 7 5 3 3 3" xfId="27481" xr:uid="{00000000-0005-0000-0000-00007C750000}"/>
    <cellStyle name="Normal 41 7 5 3 3 3 2" xfId="49095" xr:uid="{00000000-0005-0000-0000-00007D750000}"/>
    <cellStyle name="Normal 41 7 5 3 3 4" xfId="21514" xr:uid="{00000000-0005-0000-0000-00007E750000}"/>
    <cellStyle name="Normal 41 7 5 3 3 4 2" xfId="43156" xr:uid="{00000000-0005-0000-0000-00007F750000}"/>
    <cellStyle name="Normal 41 7 5 3 3 5" xfId="37148" xr:uid="{00000000-0005-0000-0000-000080750000}"/>
    <cellStyle name="Normal 41 7 5 3 4" xfId="16546" xr:uid="{00000000-0005-0000-0000-000081750000}"/>
    <cellStyle name="Normal 41 7 5 3 4 2" xfId="28515" xr:uid="{00000000-0005-0000-0000-000082750000}"/>
    <cellStyle name="Normal 41 7 5 3 4 2 2" xfId="50121" xr:uid="{00000000-0005-0000-0000-000083750000}"/>
    <cellStyle name="Normal 41 7 5 3 4 3" xfId="22548" xr:uid="{00000000-0005-0000-0000-000084750000}"/>
    <cellStyle name="Normal 41 7 5 3 4 3 2" xfId="44185" xr:uid="{00000000-0005-0000-0000-000085750000}"/>
    <cellStyle name="Normal 41 7 5 3 4 4" xfId="38200" xr:uid="{00000000-0005-0000-0000-000086750000}"/>
    <cellStyle name="Normal 41 7 5 3 5" xfId="25533" xr:uid="{00000000-0005-0000-0000-000087750000}"/>
    <cellStyle name="Normal 41 7 5 3 5 2" xfId="47150" xr:uid="{00000000-0005-0000-0000-000088750000}"/>
    <cellStyle name="Normal 41 7 5 3 6" xfId="19566" xr:uid="{00000000-0005-0000-0000-000089750000}"/>
    <cellStyle name="Normal 41 7 5 3 6 2" xfId="41208" xr:uid="{00000000-0005-0000-0000-00008A750000}"/>
    <cellStyle name="Normal 41 7 5 3 7" xfId="35194" xr:uid="{00000000-0005-0000-0000-00008B750000}"/>
    <cellStyle name="Normal 41 7 5 4" xfId="13797" xr:uid="{00000000-0005-0000-0000-00008C750000}"/>
    <cellStyle name="Normal 41 7 5 4 2" xfId="16883" xr:uid="{00000000-0005-0000-0000-00008D750000}"/>
    <cellStyle name="Normal 41 7 5 4 2 2" xfId="28851" xr:uid="{00000000-0005-0000-0000-00008E750000}"/>
    <cellStyle name="Normal 41 7 5 4 2 2 2" xfId="50457" xr:uid="{00000000-0005-0000-0000-00008F750000}"/>
    <cellStyle name="Normal 41 7 5 4 2 3" xfId="22884" xr:uid="{00000000-0005-0000-0000-000090750000}"/>
    <cellStyle name="Normal 41 7 5 4 2 3 2" xfId="44521" xr:uid="{00000000-0005-0000-0000-000091750000}"/>
    <cellStyle name="Normal 41 7 5 4 2 4" xfId="38537" xr:uid="{00000000-0005-0000-0000-000092750000}"/>
    <cellStyle name="Normal 41 7 5 4 3" xfId="25869" xr:uid="{00000000-0005-0000-0000-000093750000}"/>
    <cellStyle name="Normal 41 7 5 4 3 2" xfId="47483" xr:uid="{00000000-0005-0000-0000-000094750000}"/>
    <cellStyle name="Normal 41 7 5 4 4" xfId="19902" xr:uid="{00000000-0005-0000-0000-000095750000}"/>
    <cellStyle name="Normal 41 7 5 4 4 2" xfId="41544" xr:uid="{00000000-0005-0000-0000-000096750000}"/>
    <cellStyle name="Normal 41 7 5 4 5" xfId="35533" xr:uid="{00000000-0005-0000-0000-000097750000}"/>
    <cellStyle name="Normal 41 7 5 5" xfId="14771" xr:uid="{00000000-0005-0000-0000-000098750000}"/>
    <cellStyle name="Normal 41 7 5 5 2" xfId="17856" xr:uid="{00000000-0005-0000-0000-000099750000}"/>
    <cellStyle name="Normal 41 7 5 5 2 2" xfId="29823" xr:uid="{00000000-0005-0000-0000-00009A750000}"/>
    <cellStyle name="Normal 41 7 5 5 2 2 2" xfId="51429" xr:uid="{00000000-0005-0000-0000-00009B750000}"/>
    <cellStyle name="Normal 41 7 5 5 2 3" xfId="23856" xr:uid="{00000000-0005-0000-0000-00009C750000}"/>
    <cellStyle name="Normal 41 7 5 5 2 3 2" xfId="45493" xr:uid="{00000000-0005-0000-0000-00009D750000}"/>
    <cellStyle name="Normal 41 7 5 5 2 4" xfId="39510" xr:uid="{00000000-0005-0000-0000-00009E750000}"/>
    <cellStyle name="Normal 41 7 5 5 3" xfId="26841" xr:uid="{00000000-0005-0000-0000-00009F750000}"/>
    <cellStyle name="Normal 41 7 5 5 3 2" xfId="48455" xr:uid="{00000000-0005-0000-0000-0000A0750000}"/>
    <cellStyle name="Normal 41 7 5 5 4" xfId="20874" xr:uid="{00000000-0005-0000-0000-0000A1750000}"/>
    <cellStyle name="Normal 41 7 5 5 4 2" xfId="42516" xr:uid="{00000000-0005-0000-0000-0000A2750000}"/>
    <cellStyle name="Normal 41 7 5 5 5" xfId="36507" xr:uid="{00000000-0005-0000-0000-0000A3750000}"/>
    <cellStyle name="Normal 41 7 5 6" xfId="15884" xr:uid="{00000000-0005-0000-0000-0000A4750000}"/>
    <cellStyle name="Normal 41 7 5 6 2" xfId="27855" xr:uid="{00000000-0005-0000-0000-0000A5750000}"/>
    <cellStyle name="Normal 41 7 5 6 2 2" xfId="49461" xr:uid="{00000000-0005-0000-0000-0000A6750000}"/>
    <cellStyle name="Normal 41 7 5 6 3" xfId="21888" xr:uid="{00000000-0005-0000-0000-0000A7750000}"/>
    <cellStyle name="Normal 41 7 5 6 3 2" xfId="43525" xr:uid="{00000000-0005-0000-0000-0000A8750000}"/>
    <cellStyle name="Normal 41 7 5 6 4" xfId="37538" xr:uid="{00000000-0005-0000-0000-0000A9750000}"/>
    <cellStyle name="Normal 41 7 5 7" xfId="24870" xr:uid="{00000000-0005-0000-0000-0000AA750000}"/>
    <cellStyle name="Normal 41 7 5 7 2" xfId="46490" xr:uid="{00000000-0005-0000-0000-0000AB750000}"/>
    <cellStyle name="Normal 41 7 5 8" xfId="18903" xr:uid="{00000000-0005-0000-0000-0000AC750000}"/>
    <cellStyle name="Normal 41 7 5 8 2" xfId="40545" xr:uid="{00000000-0005-0000-0000-0000AD750000}"/>
    <cellStyle name="Normal 41 7 5 9" xfId="31873"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4" xr:uid="{00000000-0005-0000-0000-0000B3750000}"/>
    <cellStyle name="Normal 41 7 6 2 2 2 2 2" xfId="50740" xr:uid="{00000000-0005-0000-0000-0000B4750000}"/>
    <cellStyle name="Normal 41 7 6 2 2 2 3" xfId="23167" xr:uid="{00000000-0005-0000-0000-0000B5750000}"/>
    <cellStyle name="Normal 41 7 6 2 2 2 3 2" xfId="44804" xr:uid="{00000000-0005-0000-0000-0000B6750000}"/>
    <cellStyle name="Normal 41 7 6 2 2 2 4" xfId="38820" xr:uid="{00000000-0005-0000-0000-0000B7750000}"/>
    <cellStyle name="Normal 41 7 6 2 2 3" xfId="26152" xr:uid="{00000000-0005-0000-0000-0000B8750000}"/>
    <cellStyle name="Normal 41 7 6 2 2 3 2" xfId="47766" xr:uid="{00000000-0005-0000-0000-0000B9750000}"/>
    <cellStyle name="Normal 41 7 6 2 2 4" xfId="20185" xr:uid="{00000000-0005-0000-0000-0000BA750000}"/>
    <cellStyle name="Normal 41 7 6 2 2 4 2" xfId="41827" xr:uid="{00000000-0005-0000-0000-0000BB750000}"/>
    <cellStyle name="Normal 41 7 6 2 2 5" xfId="35817" xr:uid="{00000000-0005-0000-0000-0000BC750000}"/>
    <cellStyle name="Normal 41 7 6 2 3" xfId="15055" xr:uid="{00000000-0005-0000-0000-0000BD750000}"/>
    <cellStyle name="Normal 41 7 6 2 3 2" xfId="18140" xr:uid="{00000000-0005-0000-0000-0000BE750000}"/>
    <cellStyle name="Normal 41 7 6 2 3 2 2" xfId="30106" xr:uid="{00000000-0005-0000-0000-0000BF750000}"/>
    <cellStyle name="Normal 41 7 6 2 3 2 2 2" xfId="51712" xr:uid="{00000000-0005-0000-0000-0000C0750000}"/>
    <cellStyle name="Normal 41 7 6 2 3 2 3" xfId="24139" xr:uid="{00000000-0005-0000-0000-0000C1750000}"/>
    <cellStyle name="Normal 41 7 6 2 3 2 3 2" xfId="45776" xr:uid="{00000000-0005-0000-0000-0000C2750000}"/>
    <cellStyle name="Normal 41 7 6 2 3 2 4" xfId="39794" xr:uid="{00000000-0005-0000-0000-0000C3750000}"/>
    <cellStyle name="Normal 41 7 6 2 3 3" xfId="27124" xr:uid="{00000000-0005-0000-0000-0000C4750000}"/>
    <cellStyle name="Normal 41 7 6 2 3 3 2" xfId="48738" xr:uid="{00000000-0005-0000-0000-0000C5750000}"/>
    <cellStyle name="Normal 41 7 6 2 3 4" xfId="21157" xr:uid="{00000000-0005-0000-0000-0000C6750000}"/>
    <cellStyle name="Normal 41 7 6 2 3 4 2" xfId="42799" xr:uid="{00000000-0005-0000-0000-0000C7750000}"/>
    <cellStyle name="Normal 41 7 6 2 3 5" xfId="36791" xr:uid="{00000000-0005-0000-0000-0000C8750000}"/>
    <cellStyle name="Normal 41 7 6 2 4" xfId="16189" xr:uid="{00000000-0005-0000-0000-0000C9750000}"/>
    <cellStyle name="Normal 41 7 6 2 4 2" xfId="28158" xr:uid="{00000000-0005-0000-0000-0000CA750000}"/>
    <cellStyle name="Normal 41 7 6 2 4 2 2" xfId="49764" xr:uid="{00000000-0005-0000-0000-0000CB750000}"/>
    <cellStyle name="Normal 41 7 6 2 4 3" xfId="22191" xr:uid="{00000000-0005-0000-0000-0000CC750000}"/>
    <cellStyle name="Normal 41 7 6 2 4 3 2" xfId="43828" xr:uid="{00000000-0005-0000-0000-0000CD750000}"/>
    <cellStyle name="Normal 41 7 6 2 4 4" xfId="37843" xr:uid="{00000000-0005-0000-0000-0000CE750000}"/>
    <cellStyle name="Normal 41 7 6 2 5" xfId="25176" xr:uid="{00000000-0005-0000-0000-0000CF750000}"/>
    <cellStyle name="Normal 41 7 6 2 5 2" xfId="46793" xr:uid="{00000000-0005-0000-0000-0000D0750000}"/>
    <cellStyle name="Normal 41 7 6 2 6" xfId="19209" xr:uid="{00000000-0005-0000-0000-0000D1750000}"/>
    <cellStyle name="Normal 41 7 6 2 6 2" xfId="40851" xr:uid="{00000000-0005-0000-0000-0000D2750000}"/>
    <cellStyle name="Normal 41 7 6 2 7" xfId="34837"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4" xr:uid="{00000000-0005-0000-0000-0000D7750000}"/>
    <cellStyle name="Normal 41 7 6 3 2 2 2 2" xfId="51060" xr:uid="{00000000-0005-0000-0000-0000D8750000}"/>
    <cellStyle name="Normal 41 7 6 3 2 2 3" xfId="23487" xr:uid="{00000000-0005-0000-0000-0000D9750000}"/>
    <cellStyle name="Normal 41 7 6 3 2 2 3 2" xfId="45124" xr:uid="{00000000-0005-0000-0000-0000DA750000}"/>
    <cellStyle name="Normal 41 7 6 3 2 2 4" xfId="39140" xr:uid="{00000000-0005-0000-0000-0000DB750000}"/>
    <cellStyle name="Normal 41 7 6 3 2 3" xfId="26472" xr:uid="{00000000-0005-0000-0000-0000DC750000}"/>
    <cellStyle name="Normal 41 7 6 3 2 3 2" xfId="48086" xr:uid="{00000000-0005-0000-0000-0000DD750000}"/>
    <cellStyle name="Normal 41 7 6 3 2 4" xfId="20505" xr:uid="{00000000-0005-0000-0000-0000DE750000}"/>
    <cellStyle name="Normal 41 7 6 3 2 4 2" xfId="42147" xr:uid="{00000000-0005-0000-0000-0000DF750000}"/>
    <cellStyle name="Normal 41 7 6 3 2 5" xfId="36137" xr:uid="{00000000-0005-0000-0000-0000E0750000}"/>
    <cellStyle name="Normal 41 7 6 3 3" xfId="15375" xr:uid="{00000000-0005-0000-0000-0000E1750000}"/>
    <cellStyle name="Normal 41 7 6 3 3 2" xfId="18460" xr:uid="{00000000-0005-0000-0000-0000E2750000}"/>
    <cellStyle name="Normal 41 7 6 3 3 2 2" xfId="30426" xr:uid="{00000000-0005-0000-0000-0000E3750000}"/>
    <cellStyle name="Normal 41 7 6 3 3 2 2 2" xfId="52032" xr:uid="{00000000-0005-0000-0000-0000E4750000}"/>
    <cellStyle name="Normal 41 7 6 3 3 2 3" xfId="24459" xr:uid="{00000000-0005-0000-0000-0000E5750000}"/>
    <cellStyle name="Normal 41 7 6 3 3 2 3 2" xfId="46096" xr:uid="{00000000-0005-0000-0000-0000E6750000}"/>
    <cellStyle name="Normal 41 7 6 3 3 2 4" xfId="40114" xr:uid="{00000000-0005-0000-0000-0000E7750000}"/>
    <cellStyle name="Normal 41 7 6 3 3 3" xfId="27444" xr:uid="{00000000-0005-0000-0000-0000E8750000}"/>
    <cellStyle name="Normal 41 7 6 3 3 3 2" xfId="49058" xr:uid="{00000000-0005-0000-0000-0000E9750000}"/>
    <cellStyle name="Normal 41 7 6 3 3 4" xfId="21477" xr:uid="{00000000-0005-0000-0000-0000EA750000}"/>
    <cellStyle name="Normal 41 7 6 3 3 4 2" xfId="43119" xr:uid="{00000000-0005-0000-0000-0000EB750000}"/>
    <cellStyle name="Normal 41 7 6 3 3 5" xfId="37111" xr:uid="{00000000-0005-0000-0000-0000EC750000}"/>
    <cellStyle name="Normal 41 7 6 3 4" xfId="16509" xr:uid="{00000000-0005-0000-0000-0000ED750000}"/>
    <cellStyle name="Normal 41 7 6 3 4 2" xfId="28478" xr:uid="{00000000-0005-0000-0000-0000EE750000}"/>
    <cellStyle name="Normal 41 7 6 3 4 2 2" xfId="50084" xr:uid="{00000000-0005-0000-0000-0000EF750000}"/>
    <cellStyle name="Normal 41 7 6 3 4 3" xfId="22511" xr:uid="{00000000-0005-0000-0000-0000F0750000}"/>
    <cellStyle name="Normal 41 7 6 3 4 3 2" xfId="44148" xr:uid="{00000000-0005-0000-0000-0000F1750000}"/>
    <cellStyle name="Normal 41 7 6 3 4 4" xfId="38163" xr:uid="{00000000-0005-0000-0000-0000F2750000}"/>
    <cellStyle name="Normal 41 7 6 3 5" xfId="25496" xr:uid="{00000000-0005-0000-0000-0000F3750000}"/>
    <cellStyle name="Normal 41 7 6 3 5 2" xfId="47113" xr:uid="{00000000-0005-0000-0000-0000F4750000}"/>
    <cellStyle name="Normal 41 7 6 3 6" xfId="19529" xr:uid="{00000000-0005-0000-0000-0000F5750000}"/>
    <cellStyle name="Normal 41 7 6 3 6 2" xfId="41171" xr:uid="{00000000-0005-0000-0000-0000F6750000}"/>
    <cellStyle name="Normal 41 7 6 3 7" xfId="35157" xr:uid="{00000000-0005-0000-0000-0000F7750000}"/>
    <cellStyle name="Normal 41 7 6 4" xfId="13760" xr:uid="{00000000-0005-0000-0000-0000F8750000}"/>
    <cellStyle name="Normal 41 7 6 4 2" xfId="16846" xr:uid="{00000000-0005-0000-0000-0000F9750000}"/>
    <cellStyle name="Normal 41 7 6 4 2 2" xfId="28814" xr:uid="{00000000-0005-0000-0000-0000FA750000}"/>
    <cellStyle name="Normal 41 7 6 4 2 2 2" xfId="50420" xr:uid="{00000000-0005-0000-0000-0000FB750000}"/>
    <cellStyle name="Normal 41 7 6 4 2 3" xfId="22847" xr:uid="{00000000-0005-0000-0000-0000FC750000}"/>
    <cellStyle name="Normal 41 7 6 4 2 3 2" xfId="44484" xr:uid="{00000000-0005-0000-0000-0000FD750000}"/>
    <cellStyle name="Normal 41 7 6 4 2 4" xfId="38500" xr:uid="{00000000-0005-0000-0000-0000FE750000}"/>
    <cellStyle name="Normal 41 7 6 4 3" xfId="25832" xr:uid="{00000000-0005-0000-0000-0000FF750000}"/>
    <cellStyle name="Normal 41 7 6 4 3 2" xfId="47446" xr:uid="{00000000-0005-0000-0000-000000760000}"/>
    <cellStyle name="Normal 41 7 6 4 4" xfId="19865" xr:uid="{00000000-0005-0000-0000-000001760000}"/>
    <cellStyle name="Normal 41 7 6 4 4 2" xfId="41507" xr:uid="{00000000-0005-0000-0000-000002760000}"/>
    <cellStyle name="Normal 41 7 6 4 5" xfId="35496" xr:uid="{00000000-0005-0000-0000-000003760000}"/>
    <cellStyle name="Normal 41 7 6 5" xfId="14734" xr:uid="{00000000-0005-0000-0000-000004760000}"/>
    <cellStyle name="Normal 41 7 6 5 2" xfId="17819" xr:uid="{00000000-0005-0000-0000-000005760000}"/>
    <cellStyle name="Normal 41 7 6 5 2 2" xfId="29786" xr:uid="{00000000-0005-0000-0000-000006760000}"/>
    <cellStyle name="Normal 41 7 6 5 2 2 2" xfId="51392" xr:uid="{00000000-0005-0000-0000-000007760000}"/>
    <cellStyle name="Normal 41 7 6 5 2 3" xfId="23819" xr:uid="{00000000-0005-0000-0000-000008760000}"/>
    <cellStyle name="Normal 41 7 6 5 2 3 2" xfId="45456" xr:uid="{00000000-0005-0000-0000-000009760000}"/>
    <cellStyle name="Normal 41 7 6 5 2 4" xfId="39473" xr:uid="{00000000-0005-0000-0000-00000A760000}"/>
    <cellStyle name="Normal 41 7 6 5 3" xfId="26804" xr:uid="{00000000-0005-0000-0000-00000B760000}"/>
    <cellStyle name="Normal 41 7 6 5 3 2" xfId="48418" xr:uid="{00000000-0005-0000-0000-00000C760000}"/>
    <cellStyle name="Normal 41 7 6 5 4" xfId="20837" xr:uid="{00000000-0005-0000-0000-00000D760000}"/>
    <cellStyle name="Normal 41 7 6 5 4 2" xfId="42479" xr:uid="{00000000-0005-0000-0000-00000E760000}"/>
    <cellStyle name="Normal 41 7 6 5 5" xfId="36470" xr:uid="{00000000-0005-0000-0000-00000F760000}"/>
    <cellStyle name="Normal 41 7 6 6" xfId="15847" xr:uid="{00000000-0005-0000-0000-000010760000}"/>
    <cellStyle name="Normal 41 7 6 6 2" xfId="27818" xr:uid="{00000000-0005-0000-0000-000011760000}"/>
    <cellStyle name="Normal 41 7 6 6 2 2" xfId="49424" xr:uid="{00000000-0005-0000-0000-000012760000}"/>
    <cellStyle name="Normal 41 7 6 6 3" xfId="21851" xr:uid="{00000000-0005-0000-0000-000013760000}"/>
    <cellStyle name="Normal 41 7 6 6 3 2" xfId="43488" xr:uid="{00000000-0005-0000-0000-000014760000}"/>
    <cellStyle name="Normal 41 7 6 6 4" xfId="37501" xr:uid="{00000000-0005-0000-0000-000015760000}"/>
    <cellStyle name="Normal 41 7 6 7" xfId="24833" xr:uid="{00000000-0005-0000-0000-000016760000}"/>
    <cellStyle name="Normal 41 7 6 7 2" xfId="46453" xr:uid="{00000000-0005-0000-0000-000017760000}"/>
    <cellStyle name="Normal 41 7 6 8" xfId="18866" xr:uid="{00000000-0005-0000-0000-000018760000}"/>
    <cellStyle name="Normal 41 7 6 8 2" xfId="40508" xr:uid="{00000000-0005-0000-0000-000019760000}"/>
    <cellStyle name="Normal 41 7 6 9" xfId="31823"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4" xr:uid="{00000000-0005-0000-0000-00001F760000}"/>
    <cellStyle name="Normal 41 7 7 2 2 2 2 2" xfId="50820" xr:uid="{00000000-0005-0000-0000-000020760000}"/>
    <cellStyle name="Normal 41 7 7 2 2 2 3" xfId="23247" xr:uid="{00000000-0005-0000-0000-000021760000}"/>
    <cellStyle name="Normal 41 7 7 2 2 2 3 2" xfId="44884" xr:uid="{00000000-0005-0000-0000-000022760000}"/>
    <cellStyle name="Normal 41 7 7 2 2 2 4" xfId="38900" xr:uid="{00000000-0005-0000-0000-000023760000}"/>
    <cellStyle name="Normal 41 7 7 2 2 3" xfId="26232" xr:uid="{00000000-0005-0000-0000-000024760000}"/>
    <cellStyle name="Normal 41 7 7 2 2 3 2" xfId="47846" xr:uid="{00000000-0005-0000-0000-000025760000}"/>
    <cellStyle name="Normal 41 7 7 2 2 4" xfId="20265" xr:uid="{00000000-0005-0000-0000-000026760000}"/>
    <cellStyle name="Normal 41 7 7 2 2 4 2" xfId="41907" xr:uid="{00000000-0005-0000-0000-000027760000}"/>
    <cellStyle name="Normal 41 7 7 2 2 5" xfId="35897" xr:uid="{00000000-0005-0000-0000-000028760000}"/>
    <cellStyle name="Normal 41 7 7 2 3" xfId="15135" xr:uid="{00000000-0005-0000-0000-000029760000}"/>
    <cellStyle name="Normal 41 7 7 2 3 2" xfId="18220" xr:uid="{00000000-0005-0000-0000-00002A760000}"/>
    <cellStyle name="Normal 41 7 7 2 3 2 2" xfId="30186" xr:uid="{00000000-0005-0000-0000-00002B760000}"/>
    <cellStyle name="Normal 41 7 7 2 3 2 2 2" xfId="51792" xr:uid="{00000000-0005-0000-0000-00002C760000}"/>
    <cellStyle name="Normal 41 7 7 2 3 2 3" xfId="24219" xr:uid="{00000000-0005-0000-0000-00002D760000}"/>
    <cellStyle name="Normal 41 7 7 2 3 2 3 2" xfId="45856" xr:uid="{00000000-0005-0000-0000-00002E760000}"/>
    <cellStyle name="Normal 41 7 7 2 3 2 4" xfId="39874" xr:uid="{00000000-0005-0000-0000-00002F760000}"/>
    <cellStyle name="Normal 41 7 7 2 3 3" xfId="27204" xr:uid="{00000000-0005-0000-0000-000030760000}"/>
    <cellStyle name="Normal 41 7 7 2 3 3 2" xfId="48818" xr:uid="{00000000-0005-0000-0000-000031760000}"/>
    <cellStyle name="Normal 41 7 7 2 3 4" xfId="21237" xr:uid="{00000000-0005-0000-0000-000032760000}"/>
    <cellStyle name="Normal 41 7 7 2 3 4 2" xfId="42879" xr:uid="{00000000-0005-0000-0000-000033760000}"/>
    <cellStyle name="Normal 41 7 7 2 3 5" xfId="36871" xr:uid="{00000000-0005-0000-0000-000034760000}"/>
    <cellStyle name="Normal 41 7 7 2 4" xfId="16269" xr:uid="{00000000-0005-0000-0000-000035760000}"/>
    <cellStyle name="Normal 41 7 7 2 4 2" xfId="28238" xr:uid="{00000000-0005-0000-0000-000036760000}"/>
    <cellStyle name="Normal 41 7 7 2 4 2 2" xfId="49844" xr:uid="{00000000-0005-0000-0000-000037760000}"/>
    <cellStyle name="Normal 41 7 7 2 4 3" xfId="22271" xr:uid="{00000000-0005-0000-0000-000038760000}"/>
    <cellStyle name="Normal 41 7 7 2 4 3 2" xfId="43908" xr:uid="{00000000-0005-0000-0000-000039760000}"/>
    <cellStyle name="Normal 41 7 7 2 4 4" xfId="37923" xr:uid="{00000000-0005-0000-0000-00003A760000}"/>
    <cellStyle name="Normal 41 7 7 2 5" xfId="25256" xr:uid="{00000000-0005-0000-0000-00003B760000}"/>
    <cellStyle name="Normal 41 7 7 2 5 2" xfId="46873" xr:uid="{00000000-0005-0000-0000-00003C760000}"/>
    <cellStyle name="Normal 41 7 7 2 6" xfId="19289" xr:uid="{00000000-0005-0000-0000-00003D760000}"/>
    <cellStyle name="Normal 41 7 7 2 6 2" xfId="40931" xr:uid="{00000000-0005-0000-0000-00003E760000}"/>
    <cellStyle name="Normal 41 7 7 2 7" xfId="34917"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4" xr:uid="{00000000-0005-0000-0000-000043760000}"/>
    <cellStyle name="Normal 41 7 7 3 2 2 2 2" xfId="51140" xr:uid="{00000000-0005-0000-0000-000044760000}"/>
    <cellStyle name="Normal 41 7 7 3 2 2 3" xfId="23567" xr:uid="{00000000-0005-0000-0000-000045760000}"/>
    <cellStyle name="Normal 41 7 7 3 2 2 3 2" xfId="45204" xr:uid="{00000000-0005-0000-0000-000046760000}"/>
    <cellStyle name="Normal 41 7 7 3 2 2 4" xfId="39220" xr:uid="{00000000-0005-0000-0000-000047760000}"/>
    <cellStyle name="Normal 41 7 7 3 2 3" xfId="26552" xr:uid="{00000000-0005-0000-0000-000048760000}"/>
    <cellStyle name="Normal 41 7 7 3 2 3 2" xfId="48166" xr:uid="{00000000-0005-0000-0000-000049760000}"/>
    <cellStyle name="Normal 41 7 7 3 2 4" xfId="20585" xr:uid="{00000000-0005-0000-0000-00004A760000}"/>
    <cellStyle name="Normal 41 7 7 3 2 4 2" xfId="42227" xr:uid="{00000000-0005-0000-0000-00004B760000}"/>
    <cellStyle name="Normal 41 7 7 3 2 5" xfId="36217" xr:uid="{00000000-0005-0000-0000-00004C760000}"/>
    <cellStyle name="Normal 41 7 7 3 3" xfId="15455" xr:uid="{00000000-0005-0000-0000-00004D760000}"/>
    <cellStyle name="Normal 41 7 7 3 3 2" xfId="18540" xr:uid="{00000000-0005-0000-0000-00004E760000}"/>
    <cellStyle name="Normal 41 7 7 3 3 2 2" xfId="30506" xr:uid="{00000000-0005-0000-0000-00004F760000}"/>
    <cellStyle name="Normal 41 7 7 3 3 2 2 2" xfId="52112" xr:uid="{00000000-0005-0000-0000-000050760000}"/>
    <cellStyle name="Normal 41 7 7 3 3 2 3" xfId="24539" xr:uid="{00000000-0005-0000-0000-000051760000}"/>
    <cellStyle name="Normal 41 7 7 3 3 2 3 2" xfId="46176" xr:uid="{00000000-0005-0000-0000-000052760000}"/>
    <cellStyle name="Normal 41 7 7 3 3 2 4" xfId="40194" xr:uid="{00000000-0005-0000-0000-000053760000}"/>
    <cellStyle name="Normal 41 7 7 3 3 3" xfId="27524" xr:uid="{00000000-0005-0000-0000-000054760000}"/>
    <cellStyle name="Normal 41 7 7 3 3 3 2" xfId="49138" xr:uid="{00000000-0005-0000-0000-000055760000}"/>
    <cellStyle name="Normal 41 7 7 3 3 4" xfId="21557" xr:uid="{00000000-0005-0000-0000-000056760000}"/>
    <cellStyle name="Normal 41 7 7 3 3 4 2" xfId="43199" xr:uid="{00000000-0005-0000-0000-000057760000}"/>
    <cellStyle name="Normal 41 7 7 3 3 5" xfId="37191" xr:uid="{00000000-0005-0000-0000-000058760000}"/>
    <cellStyle name="Normal 41 7 7 3 4" xfId="16589" xr:uid="{00000000-0005-0000-0000-000059760000}"/>
    <cellStyle name="Normal 41 7 7 3 4 2" xfId="28558" xr:uid="{00000000-0005-0000-0000-00005A760000}"/>
    <cellStyle name="Normal 41 7 7 3 4 2 2" xfId="50164" xr:uid="{00000000-0005-0000-0000-00005B760000}"/>
    <cellStyle name="Normal 41 7 7 3 4 3" xfId="22591" xr:uid="{00000000-0005-0000-0000-00005C760000}"/>
    <cellStyle name="Normal 41 7 7 3 4 3 2" xfId="44228" xr:uid="{00000000-0005-0000-0000-00005D760000}"/>
    <cellStyle name="Normal 41 7 7 3 4 4" xfId="38243" xr:uid="{00000000-0005-0000-0000-00005E760000}"/>
    <cellStyle name="Normal 41 7 7 3 5" xfId="25576" xr:uid="{00000000-0005-0000-0000-00005F760000}"/>
    <cellStyle name="Normal 41 7 7 3 5 2" xfId="47193" xr:uid="{00000000-0005-0000-0000-000060760000}"/>
    <cellStyle name="Normal 41 7 7 3 6" xfId="19609" xr:uid="{00000000-0005-0000-0000-000061760000}"/>
    <cellStyle name="Normal 41 7 7 3 6 2" xfId="41251" xr:uid="{00000000-0005-0000-0000-000062760000}"/>
    <cellStyle name="Normal 41 7 7 3 7" xfId="35237" xr:uid="{00000000-0005-0000-0000-000063760000}"/>
    <cellStyle name="Normal 41 7 7 4" xfId="13840" xr:uid="{00000000-0005-0000-0000-000064760000}"/>
    <cellStyle name="Normal 41 7 7 4 2" xfId="16926" xr:uid="{00000000-0005-0000-0000-000065760000}"/>
    <cellStyle name="Normal 41 7 7 4 2 2" xfId="28894" xr:uid="{00000000-0005-0000-0000-000066760000}"/>
    <cellStyle name="Normal 41 7 7 4 2 2 2" xfId="50500" xr:uid="{00000000-0005-0000-0000-000067760000}"/>
    <cellStyle name="Normal 41 7 7 4 2 3" xfId="22927" xr:uid="{00000000-0005-0000-0000-000068760000}"/>
    <cellStyle name="Normal 41 7 7 4 2 3 2" xfId="44564" xr:uid="{00000000-0005-0000-0000-000069760000}"/>
    <cellStyle name="Normal 41 7 7 4 2 4" xfId="38580" xr:uid="{00000000-0005-0000-0000-00006A760000}"/>
    <cellStyle name="Normal 41 7 7 4 3" xfId="25912" xr:uid="{00000000-0005-0000-0000-00006B760000}"/>
    <cellStyle name="Normal 41 7 7 4 3 2" xfId="47526" xr:uid="{00000000-0005-0000-0000-00006C760000}"/>
    <cellStyle name="Normal 41 7 7 4 4" xfId="19945" xr:uid="{00000000-0005-0000-0000-00006D760000}"/>
    <cellStyle name="Normal 41 7 7 4 4 2" xfId="41587" xr:uid="{00000000-0005-0000-0000-00006E760000}"/>
    <cellStyle name="Normal 41 7 7 4 5" xfId="35576" xr:uid="{00000000-0005-0000-0000-00006F760000}"/>
    <cellStyle name="Normal 41 7 7 5" xfId="14814" xr:uid="{00000000-0005-0000-0000-000070760000}"/>
    <cellStyle name="Normal 41 7 7 5 2" xfId="17899" xr:uid="{00000000-0005-0000-0000-000071760000}"/>
    <cellStyle name="Normal 41 7 7 5 2 2" xfId="29866" xr:uid="{00000000-0005-0000-0000-000072760000}"/>
    <cellStyle name="Normal 41 7 7 5 2 2 2" xfId="51472" xr:uid="{00000000-0005-0000-0000-000073760000}"/>
    <cellStyle name="Normal 41 7 7 5 2 3" xfId="23899" xr:uid="{00000000-0005-0000-0000-000074760000}"/>
    <cellStyle name="Normal 41 7 7 5 2 3 2" xfId="45536" xr:uid="{00000000-0005-0000-0000-000075760000}"/>
    <cellStyle name="Normal 41 7 7 5 2 4" xfId="39553" xr:uid="{00000000-0005-0000-0000-000076760000}"/>
    <cellStyle name="Normal 41 7 7 5 3" xfId="26884" xr:uid="{00000000-0005-0000-0000-000077760000}"/>
    <cellStyle name="Normal 41 7 7 5 3 2" xfId="48498" xr:uid="{00000000-0005-0000-0000-000078760000}"/>
    <cellStyle name="Normal 41 7 7 5 4" xfId="20917" xr:uid="{00000000-0005-0000-0000-000079760000}"/>
    <cellStyle name="Normal 41 7 7 5 4 2" xfId="42559" xr:uid="{00000000-0005-0000-0000-00007A760000}"/>
    <cellStyle name="Normal 41 7 7 5 5" xfId="36550" xr:uid="{00000000-0005-0000-0000-00007B760000}"/>
    <cellStyle name="Normal 41 7 7 6" xfId="15927" xr:uid="{00000000-0005-0000-0000-00007C760000}"/>
    <cellStyle name="Normal 41 7 7 6 2" xfId="27898" xr:uid="{00000000-0005-0000-0000-00007D760000}"/>
    <cellStyle name="Normal 41 7 7 6 2 2" xfId="49504" xr:uid="{00000000-0005-0000-0000-00007E760000}"/>
    <cellStyle name="Normal 41 7 7 6 3" xfId="21931" xr:uid="{00000000-0005-0000-0000-00007F760000}"/>
    <cellStyle name="Normal 41 7 7 6 3 2" xfId="43568" xr:uid="{00000000-0005-0000-0000-000080760000}"/>
    <cellStyle name="Normal 41 7 7 6 4" xfId="37581" xr:uid="{00000000-0005-0000-0000-000081760000}"/>
    <cellStyle name="Normal 41 7 7 7" xfId="24913" xr:uid="{00000000-0005-0000-0000-000082760000}"/>
    <cellStyle name="Normal 41 7 7 7 2" xfId="46533" xr:uid="{00000000-0005-0000-0000-000083760000}"/>
    <cellStyle name="Normal 41 7 7 8" xfId="18946" xr:uid="{00000000-0005-0000-0000-000084760000}"/>
    <cellStyle name="Normal 41 7 7 8 2" xfId="40588" xr:uid="{00000000-0005-0000-0000-000085760000}"/>
    <cellStyle name="Normal 41 7 7 9" xfId="31987"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6" xr:uid="{00000000-0005-0000-0000-00008A760000}"/>
    <cellStyle name="Normal 41 7 8 2 2 2 2" xfId="50562" xr:uid="{00000000-0005-0000-0000-00008B760000}"/>
    <cellStyle name="Normal 41 7 8 2 2 3" xfId="22989" xr:uid="{00000000-0005-0000-0000-00008C760000}"/>
    <cellStyle name="Normal 41 7 8 2 2 3 2" xfId="44626" xr:uid="{00000000-0005-0000-0000-00008D760000}"/>
    <cellStyle name="Normal 41 7 8 2 2 4" xfId="38642" xr:uid="{00000000-0005-0000-0000-00008E760000}"/>
    <cellStyle name="Normal 41 7 8 2 3" xfId="25974" xr:uid="{00000000-0005-0000-0000-00008F760000}"/>
    <cellStyle name="Normal 41 7 8 2 3 2" xfId="47588" xr:uid="{00000000-0005-0000-0000-000090760000}"/>
    <cellStyle name="Normal 41 7 8 2 4" xfId="20007" xr:uid="{00000000-0005-0000-0000-000091760000}"/>
    <cellStyle name="Normal 41 7 8 2 4 2" xfId="41649" xr:uid="{00000000-0005-0000-0000-000092760000}"/>
    <cellStyle name="Normal 41 7 8 2 5" xfId="35639" xr:uid="{00000000-0005-0000-0000-000093760000}"/>
    <cellStyle name="Normal 41 7 8 3" xfId="14877" xr:uid="{00000000-0005-0000-0000-000094760000}"/>
    <cellStyle name="Normal 41 7 8 3 2" xfId="17962" xr:uid="{00000000-0005-0000-0000-000095760000}"/>
    <cellStyle name="Normal 41 7 8 3 2 2" xfId="29928" xr:uid="{00000000-0005-0000-0000-000096760000}"/>
    <cellStyle name="Normal 41 7 8 3 2 2 2" xfId="51534" xr:uid="{00000000-0005-0000-0000-000097760000}"/>
    <cellStyle name="Normal 41 7 8 3 2 3" xfId="23961" xr:uid="{00000000-0005-0000-0000-000098760000}"/>
    <cellStyle name="Normal 41 7 8 3 2 3 2" xfId="45598" xr:uid="{00000000-0005-0000-0000-000099760000}"/>
    <cellStyle name="Normal 41 7 8 3 2 4" xfId="39616" xr:uid="{00000000-0005-0000-0000-00009A760000}"/>
    <cellStyle name="Normal 41 7 8 3 3" xfId="26946" xr:uid="{00000000-0005-0000-0000-00009B760000}"/>
    <cellStyle name="Normal 41 7 8 3 3 2" xfId="48560" xr:uid="{00000000-0005-0000-0000-00009C760000}"/>
    <cellStyle name="Normal 41 7 8 3 4" xfId="20979" xr:uid="{00000000-0005-0000-0000-00009D760000}"/>
    <cellStyle name="Normal 41 7 8 3 4 2" xfId="42621" xr:uid="{00000000-0005-0000-0000-00009E760000}"/>
    <cellStyle name="Normal 41 7 8 3 5" xfId="36613" xr:uid="{00000000-0005-0000-0000-00009F760000}"/>
    <cellStyle name="Normal 41 7 8 4" xfId="16011" xr:uid="{00000000-0005-0000-0000-0000A0760000}"/>
    <cellStyle name="Normal 41 7 8 4 2" xfId="27980" xr:uid="{00000000-0005-0000-0000-0000A1760000}"/>
    <cellStyle name="Normal 41 7 8 4 2 2" xfId="49586" xr:uid="{00000000-0005-0000-0000-0000A2760000}"/>
    <cellStyle name="Normal 41 7 8 4 3" xfId="22013" xr:uid="{00000000-0005-0000-0000-0000A3760000}"/>
    <cellStyle name="Normal 41 7 8 4 3 2" xfId="43650" xr:uid="{00000000-0005-0000-0000-0000A4760000}"/>
    <cellStyle name="Normal 41 7 8 4 4" xfId="37665" xr:uid="{00000000-0005-0000-0000-0000A5760000}"/>
    <cellStyle name="Normal 41 7 8 5" xfId="24998" xr:uid="{00000000-0005-0000-0000-0000A6760000}"/>
    <cellStyle name="Normal 41 7 8 5 2" xfId="46615" xr:uid="{00000000-0005-0000-0000-0000A7760000}"/>
    <cellStyle name="Normal 41 7 8 6" xfId="19031" xr:uid="{00000000-0005-0000-0000-0000A8760000}"/>
    <cellStyle name="Normal 41 7 8 6 2" xfId="40673" xr:uid="{00000000-0005-0000-0000-0000A9760000}"/>
    <cellStyle name="Normal 41 7 8 7" xfId="34659"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6" xr:uid="{00000000-0005-0000-0000-0000AE760000}"/>
    <cellStyle name="Normal 41 7 9 2 2 2 2" xfId="50882" xr:uid="{00000000-0005-0000-0000-0000AF760000}"/>
    <cellStyle name="Normal 41 7 9 2 2 3" xfId="23309" xr:uid="{00000000-0005-0000-0000-0000B0760000}"/>
    <cellStyle name="Normal 41 7 9 2 2 3 2" xfId="44946" xr:uid="{00000000-0005-0000-0000-0000B1760000}"/>
    <cellStyle name="Normal 41 7 9 2 2 4" xfId="38962" xr:uid="{00000000-0005-0000-0000-0000B2760000}"/>
    <cellStyle name="Normal 41 7 9 2 3" xfId="26294" xr:uid="{00000000-0005-0000-0000-0000B3760000}"/>
    <cellStyle name="Normal 41 7 9 2 3 2" xfId="47908" xr:uid="{00000000-0005-0000-0000-0000B4760000}"/>
    <cellStyle name="Normal 41 7 9 2 4" xfId="20327" xr:uid="{00000000-0005-0000-0000-0000B5760000}"/>
    <cellStyle name="Normal 41 7 9 2 4 2" xfId="41969" xr:uid="{00000000-0005-0000-0000-0000B6760000}"/>
    <cellStyle name="Normal 41 7 9 2 5" xfId="35959" xr:uid="{00000000-0005-0000-0000-0000B7760000}"/>
    <cellStyle name="Normal 41 7 9 3" xfId="15197" xr:uid="{00000000-0005-0000-0000-0000B8760000}"/>
    <cellStyle name="Normal 41 7 9 3 2" xfId="18282" xr:uid="{00000000-0005-0000-0000-0000B9760000}"/>
    <cellStyle name="Normal 41 7 9 3 2 2" xfId="30248" xr:uid="{00000000-0005-0000-0000-0000BA760000}"/>
    <cellStyle name="Normal 41 7 9 3 2 2 2" xfId="51854" xr:uid="{00000000-0005-0000-0000-0000BB760000}"/>
    <cellStyle name="Normal 41 7 9 3 2 3" xfId="24281" xr:uid="{00000000-0005-0000-0000-0000BC760000}"/>
    <cellStyle name="Normal 41 7 9 3 2 3 2" xfId="45918" xr:uid="{00000000-0005-0000-0000-0000BD760000}"/>
    <cellStyle name="Normal 41 7 9 3 2 4" xfId="39936" xr:uid="{00000000-0005-0000-0000-0000BE760000}"/>
    <cellStyle name="Normal 41 7 9 3 3" xfId="27266" xr:uid="{00000000-0005-0000-0000-0000BF760000}"/>
    <cellStyle name="Normal 41 7 9 3 3 2" xfId="48880" xr:uid="{00000000-0005-0000-0000-0000C0760000}"/>
    <cellStyle name="Normal 41 7 9 3 4" xfId="21299" xr:uid="{00000000-0005-0000-0000-0000C1760000}"/>
    <cellStyle name="Normal 41 7 9 3 4 2" xfId="42941" xr:uid="{00000000-0005-0000-0000-0000C2760000}"/>
    <cellStyle name="Normal 41 7 9 3 5" xfId="36933" xr:uid="{00000000-0005-0000-0000-0000C3760000}"/>
    <cellStyle name="Normal 41 7 9 4" xfId="16331" xr:uid="{00000000-0005-0000-0000-0000C4760000}"/>
    <cellStyle name="Normal 41 7 9 4 2" xfId="28300" xr:uid="{00000000-0005-0000-0000-0000C5760000}"/>
    <cellStyle name="Normal 41 7 9 4 2 2" xfId="49906" xr:uid="{00000000-0005-0000-0000-0000C6760000}"/>
    <cellStyle name="Normal 41 7 9 4 3" xfId="22333" xr:uid="{00000000-0005-0000-0000-0000C7760000}"/>
    <cellStyle name="Normal 41 7 9 4 3 2" xfId="43970" xr:uid="{00000000-0005-0000-0000-0000C8760000}"/>
    <cellStyle name="Normal 41 7 9 4 4" xfId="37985" xr:uid="{00000000-0005-0000-0000-0000C9760000}"/>
    <cellStyle name="Normal 41 7 9 5" xfId="25318" xr:uid="{00000000-0005-0000-0000-0000CA760000}"/>
    <cellStyle name="Normal 41 7 9 5 2" xfId="46935" xr:uid="{00000000-0005-0000-0000-0000CB760000}"/>
    <cellStyle name="Normal 41 7 9 6" xfId="19351" xr:uid="{00000000-0005-0000-0000-0000CC760000}"/>
    <cellStyle name="Normal 41 7 9 6 2" xfId="40993" xr:uid="{00000000-0005-0000-0000-0000CD760000}"/>
    <cellStyle name="Normal 41 7 9 7" xfId="34979"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7" xr:uid="{00000000-0005-0000-0000-0000D2760000}"/>
    <cellStyle name="Normal 41 8 10 2 2 2" xfId="50243" xr:uid="{00000000-0005-0000-0000-0000D3760000}"/>
    <cellStyle name="Normal 41 8 10 2 3" xfId="22670" xr:uid="{00000000-0005-0000-0000-0000D4760000}"/>
    <cellStyle name="Normal 41 8 10 2 3 2" xfId="44307" xr:uid="{00000000-0005-0000-0000-0000D5760000}"/>
    <cellStyle name="Normal 41 8 10 2 4" xfId="38322" xr:uid="{00000000-0005-0000-0000-0000D6760000}"/>
    <cellStyle name="Normal 41 8 10 3" xfId="25655" xr:uid="{00000000-0005-0000-0000-0000D7760000}"/>
    <cellStyle name="Normal 41 8 10 3 2" xfId="47269" xr:uid="{00000000-0005-0000-0000-0000D8760000}"/>
    <cellStyle name="Normal 41 8 10 4" xfId="19688" xr:uid="{00000000-0005-0000-0000-0000D9760000}"/>
    <cellStyle name="Normal 41 8 10 4 2" xfId="41330" xr:uid="{00000000-0005-0000-0000-0000DA760000}"/>
    <cellStyle name="Normal 41 8 10 5" xfId="35318" xr:uid="{00000000-0005-0000-0000-0000DB760000}"/>
    <cellStyle name="Normal 41 8 11" xfId="14557" xr:uid="{00000000-0005-0000-0000-0000DC760000}"/>
    <cellStyle name="Normal 41 8 11 2" xfId="17642" xr:uid="{00000000-0005-0000-0000-0000DD760000}"/>
    <cellStyle name="Normal 41 8 11 2 2" xfId="29609" xr:uid="{00000000-0005-0000-0000-0000DE760000}"/>
    <cellStyle name="Normal 41 8 11 2 2 2" xfId="51215" xr:uid="{00000000-0005-0000-0000-0000DF760000}"/>
    <cellStyle name="Normal 41 8 11 2 3" xfId="23642" xr:uid="{00000000-0005-0000-0000-0000E0760000}"/>
    <cellStyle name="Normal 41 8 11 2 3 2" xfId="45279" xr:uid="{00000000-0005-0000-0000-0000E1760000}"/>
    <cellStyle name="Normal 41 8 11 2 4" xfId="39296" xr:uid="{00000000-0005-0000-0000-0000E2760000}"/>
    <cellStyle name="Normal 41 8 11 3" xfId="26627" xr:uid="{00000000-0005-0000-0000-0000E3760000}"/>
    <cellStyle name="Normal 41 8 11 3 2" xfId="48241" xr:uid="{00000000-0005-0000-0000-0000E4760000}"/>
    <cellStyle name="Normal 41 8 11 4" xfId="20660" xr:uid="{00000000-0005-0000-0000-0000E5760000}"/>
    <cellStyle name="Normal 41 8 11 4 2" xfId="42302" xr:uid="{00000000-0005-0000-0000-0000E6760000}"/>
    <cellStyle name="Normal 41 8 11 5" xfId="36293" xr:uid="{00000000-0005-0000-0000-0000E7760000}"/>
    <cellStyle name="Normal 41 8 12" xfId="15670" xr:uid="{00000000-0005-0000-0000-0000E8760000}"/>
    <cellStyle name="Normal 41 8 12 2" xfId="27641" xr:uid="{00000000-0005-0000-0000-0000E9760000}"/>
    <cellStyle name="Normal 41 8 12 2 2" xfId="49247" xr:uid="{00000000-0005-0000-0000-0000EA760000}"/>
    <cellStyle name="Normal 41 8 12 3" xfId="21674" xr:uid="{00000000-0005-0000-0000-0000EB760000}"/>
    <cellStyle name="Normal 41 8 12 3 2" xfId="43311" xr:uid="{00000000-0005-0000-0000-0000EC760000}"/>
    <cellStyle name="Normal 41 8 12 4" xfId="37324" xr:uid="{00000000-0005-0000-0000-0000ED760000}"/>
    <cellStyle name="Normal 41 8 13" xfId="24656" xr:uid="{00000000-0005-0000-0000-0000EE760000}"/>
    <cellStyle name="Normal 41 8 13 2" xfId="46276" xr:uid="{00000000-0005-0000-0000-0000EF760000}"/>
    <cellStyle name="Normal 41 8 14" xfId="18689" xr:uid="{00000000-0005-0000-0000-0000F0760000}"/>
    <cellStyle name="Normal 41 8 14 2" xfId="40331" xr:uid="{00000000-0005-0000-0000-0000F1760000}"/>
    <cellStyle name="Normal 41 8 15" xfId="31254"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6" xr:uid="{00000000-0005-0000-0000-0000F7760000}"/>
    <cellStyle name="Normal 41 8 2 2 2 2 2 2" xfId="50652" xr:uid="{00000000-0005-0000-0000-0000F8760000}"/>
    <cellStyle name="Normal 41 8 2 2 2 2 3" xfId="23079" xr:uid="{00000000-0005-0000-0000-0000F9760000}"/>
    <cellStyle name="Normal 41 8 2 2 2 2 3 2" xfId="44716" xr:uid="{00000000-0005-0000-0000-0000FA760000}"/>
    <cellStyle name="Normal 41 8 2 2 2 2 4" xfId="38732" xr:uid="{00000000-0005-0000-0000-0000FB760000}"/>
    <cellStyle name="Normal 41 8 2 2 2 3" xfId="26064" xr:uid="{00000000-0005-0000-0000-0000FC760000}"/>
    <cellStyle name="Normal 41 8 2 2 2 3 2" xfId="47678" xr:uid="{00000000-0005-0000-0000-0000FD760000}"/>
    <cellStyle name="Normal 41 8 2 2 2 4" xfId="20097" xr:uid="{00000000-0005-0000-0000-0000FE760000}"/>
    <cellStyle name="Normal 41 8 2 2 2 4 2" xfId="41739" xr:uid="{00000000-0005-0000-0000-0000FF760000}"/>
    <cellStyle name="Normal 41 8 2 2 2 5" xfId="35729" xr:uid="{00000000-0005-0000-0000-000000770000}"/>
    <cellStyle name="Normal 41 8 2 2 3" xfId="14967" xr:uid="{00000000-0005-0000-0000-000001770000}"/>
    <cellStyle name="Normal 41 8 2 2 3 2" xfId="18052" xr:uid="{00000000-0005-0000-0000-000002770000}"/>
    <cellStyle name="Normal 41 8 2 2 3 2 2" xfId="30018" xr:uid="{00000000-0005-0000-0000-000003770000}"/>
    <cellStyle name="Normal 41 8 2 2 3 2 2 2" xfId="51624" xr:uid="{00000000-0005-0000-0000-000004770000}"/>
    <cellStyle name="Normal 41 8 2 2 3 2 3" xfId="24051" xr:uid="{00000000-0005-0000-0000-000005770000}"/>
    <cellStyle name="Normal 41 8 2 2 3 2 3 2" xfId="45688" xr:uid="{00000000-0005-0000-0000-000006770000}"/>
    <cellStyle name="Normal 41 8 2 2 3 2 4" xfId="39706" xr:uid="{00000000-0005-0000-0000-000007770000}"/>
    <cellStyle name="Normal 41 8 2 2 3 3" xfId="27036" xr:uid="{00000000-0005-0000-0000-000008770000}"/>
    <cellStyle name="Normal 41 8 2 2 3 3 2" xfId="48650" xr:uid="{00000000-0005-0000-0000-000009770000}"/>
    <cellStyle name="Normal 41 8 2 2 3 4" xfId="21069" xr:uid="{00000000-0005-0000-0000-00000A770000}"/>
    <cellStyle name="Normal 41 8 2 2 3 4 2" xfId="42711" xr:uid="{00000000-0005-0000-0000-00000B770000}"/>
    <cellStyle name="Normal 41 8 2 2 3 5" xfId="36703" xr:uid="{00000000-0005-0000-0000-00000C770000}"/>
    <cellStyle name="Normal 41 8 2 2 4" xfId="16101" xr:uid="{00000000-0005-0000-0000-00000D770000}"/>
    <cellStyle name="Normal 41 8 2 2 4 2" xfId="28070" xr:uid="{00000000-0005-0000-0000-00000E770000}"/>
    <cellStyle name="Normal 41 8 2 2 4 2 2" xfId="49676" xr:uid="{00000000-0005-0000-0000-00000F770000}"/>
    <cellStyle name="Normal 41 8 2 2 4 3" xfId="22103" xr:uid="{00000000-0005-0000-0000-000010770000}"/>
    <cellStyle name="Normal 41 8 2 2 4 3 2" xfId="43740" xr:uid="{00000000-0005-0000-0000-000011770000}"/>
    <cellStyle name="Normal 41 8 2 2 4 4" xfId="37755" xr:uid="{00000000-0005-0000-0000-000012770000}"/>
    <cellStyle name="Normal 41 8 2 2 5" xfId="25088" xr:uid="{00000000-0005-0000-0000-000013770000}"/>
    <cellStyle name="Normal 41 8 2 2 5 2" xfId="46705" xr:uid="{00000000-0005-0000-0000-000014770000}"/>
    <cellStyle name="Normal 41 8 2 2 6" xfId="19121" xr:uid="{00000000-0005-0000-0000-000015770000}"/>
    <cellStyle name="Normal 41 8 2 2 6 2" xfId="40763" xr:uid="{00000000-0005-0000-0000-000016770000}"/>
    <cellStyle name="Normal 41 8 2 2 7" xfId="34749"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6" xr:uid="{00000000-0005-0000-0000-00001B770000}"/>
    <cellStyle name="Normal 41 8 2 3 2 2 2 2" xfId="50972" xr:uid="{00000000-0005-0000-0000-00001C770000}"/>
    <cellStyle name="Normal 41 8 2 3 2 2 3" xfId="23399" xr:uid="{00000000-0005-0000-0000-00001D770000}"/>
    <cellStyle name="Normal 41 8 2 3 2 2 3 2" xfId="45036" xr:uid="{00000000-0005-0000-0000-00001E770000}"/>
    <cellStyle name="Normal 41 8 2 3 2 2 4" xfId="39052" xr:uid="{00000000-0005-0000-0000-00001F770000}"/>
    <cellStyle name="Normal 41 8 2 3 2 3" xfId="26384" xr:uid="{00000000-0005-0000-0000-000020770000}"/>
    <cellStyle name="Normal 41 8 2 3 2 3 2" xfId="47998" xr:uid="{00000000-0005-0000-0000-000021770000}"/>
    <cellStyle name="Normal 41 8 2 3 2 4" xfId="20417" xr:uid="{00000000-0005-0000-0000-000022770000}"/>
    <cellStyle name="Normal 41 8 2 3 2 4 2" xfId="42059" xr:uid="{00000000-0005-0000-0000-000023770000}"/>
    <cellStyle name="Normal 41 8 2 3 2 5" xfId="36049" xr:uid="{00000000-0005-0000-0000-000024770000}"/>
    <cellStyle name="Normal 41 8 2 3 3" xfId="15287" xr:uid="{00000000-0005-0000-0000-000025770000}"/>
    <cellStyle name="Normal 41 8 2 3 3 2" xfId="18372" xr:uid="{00000000-0005-0000-0000-000026770000}"/>
    <cellStyle name="Normal 41 8 2 3 3 2 2" xfId="30338" xr:uid="{00000000-0005-0000-0000-000027770000}"/>
    <cellStyle name="Normal 41 8 2 3 3 2 2 2" xfId="51944" xr:uid="{00000000-0005-0000-0000-000028770000}"/>
    <cellStyle name="Normal 41 8 2 3 3 2 3" xfId="24371" xr:uid="{00000000-0005-0000-0000-000029770000}"/>
    <cellStyle name="Normal 41 8 2 3 3 2 3 2" xfId="46008" xr:uid="{00000000-0005-0000-0000-00002A770000}"/>
    <cellStyle name="Normal 41 8 2 3 3 2 4" xfId="40026" xr:uid="{00000000-0005-0000-0000-00002B770000}"/>
    <cellStyle name="Normal 41 8 2 3 3 3" xfId="27356" xr:uid="{00000000-0005-0000-0000-00002C770000}"/>
    <cellStyle name="Normal 41 8 2 3 3 3 2" xfId="48970" xr:uid="{00000000-0005-0000-0000-00002D770000}"/>
    <cellStyle name="Normal 41 8 2 3 3 4" xfId="21389" xr:uid="{00000000-0005-0000-0000-00002E770000}"/>
    <cellStyle name="Normal 41 8 2 3 3 4 2" xfId="43031" xr:uid="{00000000-0005-0000-0000-00002F770000}"/>
    <cellStyle name="Normal 41 8 2 3 3 5" xfId="37023" xr:uid="{00000000-0005-0000-0000-000030770000}"/>
    <cellStyle name="Normal 41 8 2 3 4" xfId="16421" xr:uid="{00000000-0005-0000-0000-000031770000}"/>
    <cellStyle name="Normal 41 8 2 3 4 2" xfId="28390" xr:uid="{00000000-0005-0000-0000-000032770000}"/>
    <cellStyle name="Normal 41 8 2 3 4 2 2" xfId="49996" xr:uid="{00000000-0005-0000-0000-000033770000}"/>
    <cellStyle name="Normal 41 8 2 3 4 3" xfId="22423" xr:uid="{00000000-0005-0000-0000-000034770000}"/>
    <cellStyle name="Normal 41 8 2 3 4 3 2" xfId="44060" xr:uid="{00000000-0005-0000-0000-000035770000}"/>
    <cellStyle name="Normal 41 8 2 3 4 4" xfId="38075" xr:uid="{00000000-0005-0000-0000-000036770000}"/>
    <cellStyle name="Normal 41 8 2 3 5" xfId="25408" xr:uid="{00000000-0005-0000-0000-000037770000}"/>
    <cellStyle name="Normal 41 8 2 3 5 2" xfId="47025" xr:uid="{00000000-0005-0000-0000-000038770000}"/>
    <cellStyle name="Normal 41 8 2 3 6" xfId="19441" xr:uid="{00000000-0005-0000-0000-000039770000}"/>
    <cellStyle name="Normal 41 8 2 3 6 2" xfId="41083" xr:uid="{00000000-0005-0000-0000-00003A770000}"/>
    <cellStyle name="Normal 41 8 2 3 7" xfId="35069" xr:uid="{00000000-0005-0000-0000-00003B770000}"/>
    <cellStyle name="Normal 41 8 2 4" xfId="13672" xr:uid="{00000000-0005-0000-0000-00003C770000}"/>
    <cellStyle name="Normal 41 8 2 4 2" xfId="16758" xr:uid="{00000000-0005-0000-0000-00003D770000}"/>
    <cellStyle name="Normal 41 8 2 4 2 2" xfId="28726" xr:uid="{00000000-0005-0000-0000-00003E770000}"/>
    <cellStyle name="Normal 41 8 2 4 2 2 2" xfId="50332" xr:uid="{00000000-0005-0000-0000-00003F770000}"/>
    <cellStyle name="Normal 41 8 2 4 2 3" xfId="22759" xr:uid="{00000000-0005-0000-0000-000040770000}"/>
    <cellStyle name="Normal 41 8 2 4 2 3 2" xfId="44396" xr:uid="{00000000-0005-0000-0000-000041770000}"/>
    <cellStyle name="Normal 41 8 2 4 2 4" xfId="38412" xr:uid="{00000000-0005-0000-0000-000042770000}"/>
    <cellStyle name="Normal 41 8 2 4 3" xfId="25744" xr:uid="{00000000-0005-0000-0000-000043770000}"/>
    <cellStyle name="Normal 41 8 2 4 3 2" xfId="47358" xr:uid="{00000000-0005-0000-0000-000044770000}"/>
    <cellStyle name="Normal 41 8 2 4 4" xfId="19777" xr:uid="{00000000-0005-0000-0000-000045770000}"/>
    <cellStyle name="Normal 41 8 2 4 4 2" xfId="41419" xr:uid="{00000000-0005-0000-0000-000046770000}"/>
    <cellStyle name="Normal 41 8 2 4 5" xfId="35408" xr:uid="{00000000-0005-0000-0000-000047770000}"/>
    <cellStyle name="Normal 41 8 2 5" xfId="14646" xr:uid="{00000000-0005-0000-0000-000048770000}"/>
    <cellStyle name="Normal 41 8 2 5 2" xfId="17731" xr:uid="{00000000-0005-0000-0000-000049770000}"/>
    <cellStyle name="Normal 41 8 2 5 2 2" xfId="29698" xr:uid="{00000000-0005-0000-0000-00004A770000}"/>
    <cellStyle name="Normal 41 8 2 5 2 2 2" xfId="51304" xr:uid="{00000000-0005-0000-0000-00004B770000}"/>
    <cellStyle name="Normal 41 8 2 5 2 3" xfId="23731" xr:uid="{00000000-0005-0000-0000-00004C770000}"/>
    <cellStyle name="Normal 41 8 2 5 2 3 2" xfId="45368" xr:uid="{00000000-0005-0000-0000-00004D770000}"/>
    <cellStyle name="Normal 41 8 2 5 2 4" xfId="39385" xr:uid="{00000000-0005-0000-0000-00004E770000}"/>
    <cellStyle name="Normal 41 8 2 5 3" xfId="26716" xr:uid="{00000000-0005-0000-0000-00004F770000}"/>
    <cellStyle name="Normal 41 8 2 5 3 2" xfId="48330" xr:uid="{00000000-0005-0000-0000-000050770000}"/>
    <cellStyle name="Normal 41 8 2 5 4" xfId="20749" xr:uid="{00000000-0005-0000-0000-000051770000}"/>
    <cellStyle name="Normal 41 8 2 5 4 2" xfId="42391" xr:uid="{00000000-0005-0000-0000-000052770000}"/>
    <cellStyle name="Normal 41 8 2 5 5" xfId="36382" xr:uid="{00000000-0005-0000-0000-000053770000}"/>
    <cellStyle name="Normal 41 8 2 6" xfId="15759" xr:uid="{00000000-0005-0000-0000-000054770000}"/>
    <cellStyle name="Normal 41 8 2 6 2" xfId="27730" xr:uid="{00000000-0005-0000-0000-000055770000}"/>
    <cellStyle name="Normal 41 8 2 6 2 2" xfId="49336" xr:uid="{00000000-0005-0000-0000-000056770000}"/>
    <cellStyle name="Normal 41 8 2 6 3" xfId="21763" xr:uid="{00000000-0005-0000-0000-000057770000}"/>
    <cellStyle name="Normal 41 8 2 6 3 2" xfId="43400" xr:uid="{00000000-0005-0000-0000-000058770000}"/>
    <cellStyle name="Normal 41 8 2 6 4" xfId="37413" xr:uid="{00000000-0005-0000-0000-000059770000}"/>
    <cellStyle name="Normal 41 8 2 7" xfId="24745" xr:uid="{00000000-0005-0000-0000-00005A770000}"/>
    <cellStyle name="Normal 41 8 2 7 2" xfId="46365" xr:uid="{00000000-0005-0000-0000-00005B770000}"/>
    <cellStyle name="Normal 41 8 2 8" xfId="18778" xr:uid="{00000000-0005-0000-0000-00005C770000}"/>
    <cellStyle name="Normal 41 8 2 8 2" xfId="40420" xr:uid="{00000000-0005-0000-0000-00005D770000}"/>
    <cellStyle name="Normal 41 8 2 9" xfId="31591"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2" xr:uid="{00000000-0005-0000-0000-000063770000}"/>
    <cellStyle name="Normal 41 8 3 2 2 2 2 2" xfId="50608" xr:uid="{00000000-0005-0000-0000-000064770000}"/>
    <cellStyle name="Normal 41 8 3 2 2 2 3" xfId="23035" xr:uid="{00000000-0005-0000-0000-000065770000}"/>
    <cellStyle name="Normal 41 8 3 2 2 2 3 2" xfId="44672" xr:uid="{00000000-0005-0000-0000-000066770000}"/>
    <cellStyle name="Normal 41 8 3 2 2 2 4" xfId="38688" xr:uid="{00000000-0005-0000-0000-000067770000}"/>
    <cellStyle name="Normal 41 8 3 2 2 3" xfId="26020" xr:uid="{00000000-0005-0000-0000-000068770000}"/>
    <cellStyle name="Normal 41 8 3 2 2 3 2" xfId="47634" xr:uid="{00000000-0005-0000-0000-000069770000}"/>
    <cellStyle name="Normal 41 8 3 2 2 4" xfId="20053" xr:uid="{00000000-0005-0000-0000-00006A770000}"/>
    <cellStyle name="Normal 41 8 3 2 2 4 2" xfId="41695" xr:uid="{00000000-0005-0000-0000-00006B770000}"/>
    <cellStyle name="Normal 41 8 3 2 2 5" xfId="35685" xr:uid="{00000000-0005-0000-0000-00006C770000}"/>
    <cellStyle name="Normal 41 8 3 2 3" xfId="14923" xr:uid="{00000000-0005-0000-0000-00006D770000}"/>
    <cellStyle name="Normal 41 8 3 2 3 2" xfId="18008" xr:uid="{00000000-0005-0000-0000-00006E770000}"/>
    <cellStyle name="Normal 41 8 3 2 3 2 2" xfId="29974" xr:uid="{00000000-0005-0000-0000-00006F770000}"/>
    <cellStyle name="Normal 41 8 3 2 3 2 2 2" xfId="51580" xr:uid="{00000000-0005-0000-0000-000070770000}"/>
    <cellStyle name="Normal 41 8 3 2 3 2 3" xfId="24007" xr:uid="{00000000-0005-0000-0000-000071770000}"/>
    <cellStyle name="Normal 41 8 3 2 3 2 3 2" xfId="45644" xr:uid="{00000000-0005-0000-0000-000072770000}"/>
    <cellStyle name="Normal 41 8 3 2 3 2 4" xfId="39662" xr:uid="{00000000-0005-0000-0000-000073770000}"/>
    <cellStyle name="Normal 41 8 3 2 3 3" xfId="26992" xr:uid="{00000000-0005-0000-0000-000074770000}"/>
    <cellStyle name="Normal 41 8 3 2 3 3 2" xfId="48606" xr:uid="{00000000-0005-0000-0000-000075770000}"/>
    <cellStyle name="Normal 41 8 3 2 3 4" xfId="21025" xr:uid="{00000000-0005-0000-0000-000076770000}"/>
    <cellStyle name="Normal 41 8 3 2 3 4 2" xfId="42667" xr:uid="{00000000-0005-0000-0000-000077770000}"/>
    <cellStyle name="Normal 41 8 3 2 3 5" xfId="36659" xr:uid="{00000000-0005-0000-0000-000078770000}"/>
    <cellStyle name="Normal 41 8 3 2 4" xfId="16057" xr:uid="{00000000-0005-0000-0000-000079770000}"/>
    <cellStyle name="Normal 41 8 3 2 4 2" xfId="28026" xr:uid="{00000000-0005-0000-0000-00007A770000}"/>
    <cellStyle name="Normal 41 8 3 2 4 2 2" xfId="49632" xr:uid="{00000000-0005-0000-0000-00007B770000}"/>
    <cellStyle name="Normal 41 8 3 2 4 3" xfId="22059" xr:uid="{00000000-0005-0000-0000-00007C770000}"/>
    <cellStyle name="Normal 41 8 3 2 4 3 2" xfId="43696" xr:uid="{00000000-0005-0000-0000-00007D770000}"/>
    <cellStyle name="Normal 41 8 3 2 4 4" xfId="37711" xr:uid="{00000000-0005-0000-0000-00007E770000}"/>
    <cellStyle name="Normal 41 8 3 2 5" xfId="25044" xr:uid="{00000000-0005-0000-0000-00007F770000}"/>
    <cellStyle name="Normal 41 8 3 2 5 2" xfId="46661" xr:uid="{00000000-0005-0000-0000-000080770000}"/>
    <cellStyle name="Normal 41 8 3 2 6" xfId="19077" xr:uid="{00000000-0005-0000-0000-000081770000}"/>
    <cellStyle name="Normal 41 8 3 2 6 2" xfId="40719" xr:uid="{00000000-0005-0000-0000-000082770000}"/>
    <cellStyle name="Normal 41 8 3 2 7" xfId="34705"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2" xr:uid="{00000000-0005-0000-0000-000087770000}"/>
    <cellStyle name="Normal 41 8 3 3 2 2 2 2" xfId="50928" xr:uid="{00000000-0005-0000-0000-000088770000}"/>
    <cellStyle name="Normal 41 8 3 3 2 2 3" xfId="23355" xr:uid="{00000000-0005-0000-0000-000089770000}"/>
    <cellStyle name="Normal 41 8 3 3 2 2 3 2" xfId="44992" xr:uid="{00000000-0005-0000-0000-00008A770000}"/>
    <cellStyle name="Normal 41 8 3 3 2 2 4" xfId="39008" xr:uid="{00000000-0005-0000-0000-00008B770000}"/>
    <cellStyle name="Normal 41 8 3 3 2 3" xfId="26340" xr:uid="{00000000-0005-0000-0000-00008C770000}"/>
    <cellStyle name="Normal 41 8 3 3 2 3 2" xfId="47954" xr:uid="{00000000-0005-0000-0000-00008D770000}"/>
    <cellStyle name="Normal 41 8 3 3 2 4" xfId="20373" xr:uid="{00000000-0005-0000-0000-00008E770000}"/>
    <cellStyle name="Normal 41 8 3 3 2 4 2" xfId="42015" xr:uid="{00000000-0005-0000-0000-00008F770000}"/>
    <cellStyle name="Normal 41 8 3 3 2 5" xfId="36005" xr:uid="{00000000-0005-0000-0000-000090770000}"/>
    <cellStyle name="Normal 41 8 3 3 3" xfId="15243" xr:uid="{00000000-0005-0000-0000-000091770000}"/>
    <cellStyle name="Normal 41 8 3 3 3 2" xfId="18328" xr:uid="{00000000-0005-0000-0000-000092770000}"/>
    <cellStyle name="Normal 41 8 3 3 3 2 2" xfId="30294" xr:uid="{00000000-0005-0000-0000-000093770000}"/>
    <cellStyle name="Normal 41 8 3 3 3 2 2 2" xfId="51900" xr:uid="{00000000-0005-0000-0000-000094770000}"/>
    <cellStyle name="Normal 41 8 3 3 3 2 3" xfId="24327" xr:uid="{00000000-0005-0000-0000-000095770000}"/>
    <cellStyle name="Normal 41 8 3 3 3 2 3 2" xfId="45964" xr:uid="{00000000-0005-0000-0000-000096770000}"/>
    <cellStyle name="Normal 41 8 3 3 3 2 4" xfId="39982" xr:uid="{00000000-0005-0000-0000-000097770000}"/>
    <cellStyle name="Normal 41 8 3 3 3 3" xfId="27312" xr:uid="{00000000-0005-0000-0000-000098770000}"/>
    <cellStyle name="Normal 41 8 3 3 3 3 2" xfId="48926" xr:uid="{00000000-0005-0000-0000-000099770000}"/>
    <cellStyle name="Normal 41 8 3 3 3 4" xfId="21345" xr:uid="{00000000-0005-0000-0000-00009A770000}"/>
    <cellStyle name="Normal 41 8 3 3 3 4 2" xfId="42987" xr:uid="{00000000-0005-0000-0000-00009B770000}"/>
    <cellStyle name="Normal 41 8 3 3 3 5" xfId="36979" xr:uid="{00000000-0005-0000-0000-00009C770000}"/>
    <cellStyle name="Normal 41 8 3 3 4" xfId="16377" xr:uid="{00000000-0005-0000-0000-00009D770000}"/>
    <cellStyle name="Normal 41 8 3 3 4 2" xfId="28346" xr:uid="{00000000-0005-0000-0000-00009E770000}"/>
    <cellStyle name="Normal 41 8 3 3 4 2 2" xfId="49952" xr:uid="{00000000-0005-0000-0000-00009F770000}"/>
    <cellStyle name="Normal 41 8 3 3 4 3" xfId="22379" xr:uid="{00000000-0005-0000-0000-0000A0770000}"/>
    <cellStyle name="Normal 41 8 3 3 4 3 2" xfId="44016" xr:uid="{00000000-0005-0000-0000-0000A1770000}"/>
    <cellStyle name="Normal 41 8 3 3 4 4" xfId="38031" xr:uid="{00000000-0005-0000-0000-0000A2770000}"/>
    <cellStyle name="Normal 41 8 3 3 5" xfId="25364" xr:uid="{00000000-0005-0000-0000-0000A3770000}"/>
    <cellStyle name="Normal 41 8 3 3 5 2" xfId="46981" xr:uid="{00000000-0005-0000-0000-0000A4770000}"/>
    <cellStyle name="Normal 41 8 3 3 6" xfId="19397" xr:uid="{00000000-0005-0000-0000-0000A5770000}"/>
    <cellStyle name="Normal 41 8 3 3 6 2" xfId="41039" xr:uid="{00000000-0005-0000-0000-0000A6770000}"/>
    <cellStyle name="Normal 41 8 3 3 7" xfId="35025" xr:uid="{00000000-0005-0000-0000-0000A7770000}"/>
    <cellStyle name="Normal 41 8 3 4" xfId="13628" xr:uid="{00000000-0005-0000-0000-0000A8770000}"/>
    <cellStyle name="Normal 41 8 3 4 2" xfId="16714" xr:uid="{00000000-0005-0000-0000-0000A9770000}"/>
    <cellStyle name="Normal 41 8 3 4 2 2" xfId="28682" xr:uid="{00000000-0005-0000-0000-0000AA770000}"/>
    <cellStyle name="Normal 41 8 3 4 2 2 2" xfId="50288" xr:uid="{00000000-0005-0000-0000-0000AB770000}"/>
    <cellStyle name="Normal 41 8 3 4 2 3" xfId="22715" xr:uid="{00000000-0005-0000-0000-0000AC770000}"/>
    <cellStyle name="Normal 41 8 3 4 2 3 2" xfId="44352" xr:uid="{00000000-0005-0000-0000-0000AD770000}"/>
    <cellStyle name="Normal 41 8 3 4 2 4" xfId="38368" xr:uid="{00000000-0005-0000-0000-0000AE770000}"/>
    <cellStyle name="Normal 41 8 3 4 3" xfId="25700" xr:uid="{00000000-0005-0000-0000-0000AF770000}"/>
    <cellStyle name="Normal 41 8 3 4 3 2" xfId="47314" xr:uid="{00000000-0005-0000-0000-0000B0770000}"/>
    <cellStyle name="Normal 41 8 3 4 4" xfId="19733" xr:uid="{00000000-0005-0000-0000-0000B1770000}"/>
    <cellStyle name="Normal 41 8 3 4 4 2" xfId="41375" xr:uid="{00000000-0005-0000-0000-0000B2770000}"/>
    <cellStyle name="Normal 41 8 3 4 5" xfId="35364" xr:uid="{00000000-0005-0000-0000-0000B3770000}"/>
    <cellStyle name="Normal 41 8 3 5" xfId="14602" xr:uid="{00000000-0005-0000-0000-0000B4770000}"/>
    <cellStyle name="Normal 41 8 3 5 2" xfId="17687" xr:uid="{00000000-0005-0000-0000-0000B5770000}"/>
    <cellStyle name="Normal 41 8 3 5 2 2" xfId="29654" xr:uid="{00000000-0005-0000-0000-0000B6770000}"/>
    <cellStyle name="Normal 41 8 3 5 2 2 2" xfId="51260" xr:uid="{00000000-0005-0000-0000-0000B7770000}"/>
    <cellStyle name="Normal 41 8 3 5 2 3" xfId="23687" xr:uid="{00000000-0005-0000-0000-0000B8770000}"/>
    <cellStyle name="Normal 41 8 3 5 2 3 2" xfId="45324" xr:uid="{00000000-0005-0000-0000-0000B9770000}"/>
    <cellStyle name="Normal 41 8 3 5 2 4" xfId="39341" xr:uid="{00000000-0005-0000-0000-0000BA770000}"/>
    <cellStyle name="Normal 41 8 3 5 3" xfId="26672" xr:uid="{00000000-0005-0000-0000-0000BB770000}"/>
    <cellStyle name="Normal 41 8 3 5 3 2" xfId="48286" xr:uid="{00000000-0005-0000-0000-0000BC770000}"/>
    <cellStyle name="Normal 41 8 3 5 4" xfId="20705" xr:uid="{00000000-0005-0000-0000-0000BD770000}"/>
    <cellStyle name="Normal 41 8 3 5 4 2" xfId="42347" xr:uid="{00000000-0005-0000-0000-0000BE770000}"/>
    <cellStyle name="Normal 41 8 3 5 5" xfId="36338" xr:uid="{00000000-0005-0000-0000-0000BF770000}"/>
    <cellStyle name="Normal 41 8 3 6" xfId="15715" xr:uid="{00000000-0005-0000-0000-0000C0770000}"/>
    <cellStyle name="Normal 41 8 3 6 2" xfId="27686" xr:uid="{00000000-0005-0000-0000-0000C1770000}"/>
    <cellStyle name="Normal 41 8 3 6 2 2" xfId="49292" xr:uid="{00000000-0005-0000-0000-0000C2770000}"/>
    <cellStyle name="Normal 41 8 3 6 3" xfId="21719" xr:uid="{00000000-0005-0000-0000-0000C3770000}"/>
    <cellStyle name="Normal 41 8 3 6 3 2" xfId="43356" xr:uid="{00000000-0005-0000-0000-0000C4770000}"/>
    <cellStyle name="Normal 41 8 3 6 4" xfId="37369" xr:uid="{00000000-0005-0000-0000-0000C5770000}"/>
    <cellStyle name="Normal 41 8 3 7" xfId="24701" xr:uid="{00000000-0005-0000-0000-0000C6770000}"/>
    <cellStyle name="Normal 41 8 3 7 2" xfId="46321" xr:uid="{00000000-0005-0000-0000-0000C7770000}"/>
    <cellStyle name="Normal 41 8 3 8" xfId="18734" xr:uid="{00000000-0005-0000-0000-0000C8770000}"/>
    <cellStyle name="Normal 41 8 3 8 2" xfId="40376" xr:uid="{00000000-0005-0000-0000-0000C9770000}"/>
    <cellStyle name="Normal 41 8 3 9" xfId="31434"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8" xr:uid="{00000000-0005-0000-0000-0000CF770000}"/>
    <cellStyle name="Normal 41 8 4 2 2 2 2 2" xfId="50694" xr:uid="{00000000-0005-0000-0000-0000D0770000}"/>
    <cellStyle name="Normal 41 8 4 2 2 2 3" xfId="23121" xr:uid="{00000000-0005-0000-0000-0000D1770000}"/>
    <cellStyle name="Normal 41 8 4 2 2 2 3 2" xfId="44758" xr:uid="{00000000-0005-0000-0000-0000D2770000}"/>
    <cellStyle name="Normal 41 8 4 2 2 2 4" xfId="38774" xr:uid="{00000000-0005-0000-0000-0000D3770000}"/>
    <cellStyle name="Normal 41 8 4 2 2 3" xfId="26106" xr:uid="{00000000-0005-0000-0000-0000D4770000}"/>
    <cellStyle name="Normal 41 8 4 2 2 3 2" xfId="47720" xr:uid="{00000000-0005-0000-0000-0000D5770000}"/>
    <cellStyle name="Normal 41 8 4 2 2 4" xfId="20139" xr:uid="{00000000-0005-0000-0000-0000D6770000}"/>
    <cellStyle name="Normal 41 8 4 2 2 4 2" xfId="41781" xr:uid="{00000000-0005-0000-0000-0000D7770000}"/>
    <cellStyle name="Normal 41 8 4 2 2 5" xfId="35771" xr:uid="{00000000-0005-0000-0000-0000D8770000}"/>
    <cellStyle name="Normal 41 8 4 2 3" xfId="15009" xr:uid="{00000000-0005-0000-0000-0000D9770000}"/>
    <cellStyle name="Normal 41 8 4 2 3 2" xfId="18094" xr:uid="{00000000-0005-0000-0000-0000DA770000}"/>
    <cellStyle name="Normal 41 8 4 2 3 2 2" xfId="30060" xr:uid="{00000000-0005-0000-0000-0000DB770000}"/>
    <cellStyle name="Normal 41 8 4 2 3 2 2 2" xfId="51666" xr:uid="{00000000-0005-0000-0000-0000DC770000}"/>
    <cellStyle name="Normal 41 8 4 2 3 2 3" xfId="24093" xr:uid="{00000000-0005-0000-0000-0000DD770000}"/>
    <cellStyle name="Normal 41 8 4 2 3 2 3 2" xfId="45730" xr:uid="{00000000-0005-0000-0000-0000DE770000}"/>
    <cellStyle name="Normal 41 8 4 2 3 2 4" xfId="39748" xr:uid="{00000000-0005-0000-0000-0000DF770000}"/>
    <cellStyle name="Normal 41 8 4 2 3 3" xfId="27078" xr:uid="{00000000-0005-0000-0000-0000E0770000}"/>
    <cellStyle name="Normal 41 8 4 2 3 3 2" xfId="48692" xr:uid="{00000000-0005-0000-0000-0000E1770000}"/>
    <cellStyle name="Normal 41 8 4 2 3 4" xfId="21111" xr:uid="{00000000-0005-0000-0000-0000E2770000}"/>
    <cellStyle name="Normal 41 8 4 2 3 4 2" xfId="42753" xr:uid="{00000000-0005-0000-0000-0000E3770000}"/>
    <cellStyle name="Normal 41 8 4 2 3 5" xfId="36745" xr:uid="{00000000-0005-0000-0000-0000E4770000}"/>
    <cellStyle name="Normal 41 8 4 2 4" xfId="16143" xr:uid="{00000000-0005-0000-0000-0000E5770000}"/>
    <cellStyle name="Normal 41 8 4 2 4 2" xfId="28112" xr:uid="{00000000-0005-0000-0000-0000E6770000}"/>
    <cellStyle name="Normal 41 8 4 2 4 2 2" xfId="49718" xr:uid="{00000000-0005-0000-0000-0000E7770000}"/>
    <cellStyle name="Normal 41 8 4 2 4 3" xfId="22145" xr:uid="{00000000-0005-0000-0000-0000E8770000}"/>
    <cellStyle name="Normal 41 8 4 2 4 3 2" xfId="43782" xr:uid="{00000000-0005-0000-0000-0000E9770000}"/>
    <cellStyle name="Normal 41 8 4 2 4 4" xfId="37797" xr:uid="{00000000-0005-0000-0000-0000EA770000}"/>
    <cellStyle name="Normal 41 8 4 2 5" xfId="25130" xr:uid="{00000000-0005-0000-0000-0000EB770000}"/>
    <cellStyle name="Normal 41 8 4 2 5 2" xfId="46747" xr:uid="{00000000-0005-0000-0000-0000EC770000}"/>
    <cellStyle name="Normal 41 8 4 2 6" xfId="19163" xr:uid="{00000000-0005-0000-0000-0000ED770000}"/>
    <cellStyle name="Normal 41 8 4 2 6 2" xfId="40805" xr:uid="{00000000-0005-0000-0000-0000EE770000}"/>
    <cellStyle name="Normal 41 8 4 2 7" xfId="34791"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8" xr:uid="{00000000-0005-0000-0000-0000F3770000}"/>
    <cellStyle name="Normal 41 8 4 3 2 2 2 2" xfId="51014" xr:uid="{00000000-0005-0000-0000-0000F4770000}"/>
    <cellStyle name="Normal 41 8 4 3 2 2 3" xfId="23441" xr:uid="{00000000-0005-0000-0000-0000F5770000}"/>
    <cellStyle name="Normal 41 8 4 3 2 2 3 2" xfId="45078" xr:uid="{00000000-0005-0000-0000-0000F6770000}"/>
    <cellStyle name="Normal 41 8 4 3 2 2 4" xfId="39094" xr:uid="{00000000-0005-0000-0000-0000F7770000}"/>
    <cellStyle name="Normal 41 8 4 3 2 3" xfId="26426" xr:uid="{00000000-0005-0000-0000-0000F8770000}"/>
    <cellStyle name="Normal 41 8 4 3 2 3 2" xfId="48040" xr:uid="{00000000-0005-0000-0000-0000F9770000}"/>
    <cellStyle name="Normal 41 8 4 3 2 4" xfId="20459" xr:uid="{00000000-0005-0000-0000-0000FA770000}"/>
    <cellStyle name="Normal 41 8 4 3 2 4 2" xfId="42101" xr:uid="{00000000-0005-0000-0000-0000FB770000}"/>
    <cellStyle name="Normal 41 8 4 3 2 5" xfId="36091" xr:uid="{00000000-0005-0000-0000-0000FC770000}"/>
    <cellStyle name="Normal 41 8 4 3 3" xfId="15329" xr:uid="{00000000-0005-0000-0000-0000FD770000}"/>
    <cellStyle name="Normal 41 8 4 3 3 2" xfId="18414" xr:uid="{00000000-0005-0000-0000-0000FE770000}"/>
    <cellStyle name="Normal 41 8 4 3 3 2 2" xfId="30380" xr:uid="{00000000-0005-0000-0000-0000FF770000}"/>
    <cellStyle name="Normal 41 8 4 3 3 2 2 2" xfId="51986" xr:uid="{00000000-0005-0000-0000-000000780000}"/>
    <cellStyle name="Normal 41 8 4 3 3 2 3" xfId="24413" xr:uid="{00000000-0005-0000-0000-000001780000}"/>
    <cellStyle name="Normal 41 8 4 3 3 2 3 2" xfId="46050" xr:uid="{00000000-0005-0000-0000-000002780000}"/>
    <cellStyle name="Normal 41 8 4 3 3 2 4" xfId="40068" xr:uid="{00000000-0005-0000-0000-000003780000}"/>
    <cellStyle name="Normal 41 8 4 3 3 3" xfId="27398" xr:uid="{00000000-0005-0000-0000-000004780000}"/>
    <cellStyle name="Normal 41 8 4 3 3 3 2" xfId="49012" xr:uid="{00000000-0005-0000-0000-000005780000}"/>
    <cellStyle name="Normal 41 8 4 3 3 4" xfId="21431" xr:uid="{00000000-0005-0000-0000-000006780000}"/>
    <cellStyle name="Normal 41 8 4 3 3 4 2" xfId="43073" xr:uid="{00000000-0005-0000-0000-000007780000}"/>
    <cellStyle name="Normal 41 8 4 3 3 5" xfId="37065" xr:uid="{00000000-0005-0000-0000-000008780000}"/>
    <cellStyle name="Normal 41 8 4 3 4" xfId="16463" xr:uid="{00000000-0005-0000-0000-000009780000}"/>
    <cellStyle name="Normal 41 8 4 3 4 2" xfId="28432" xr:uid="{00000000-0005-0000-0000-00000A780000}"/>
    <cellStyle name="Normal 41 8 4 3 4 2 2" xfId="50038" xr:uid="{00000000-0005-0000-0000-00000B780000}"/>
    <cellStyle name="Normal 41 8 4 3 4 3" xfId="22465" xr:uid="{00000000-0005-0000-0000-00000C780000}"/>
    <cellStyle name="Normal 41 8 4 3 4 3 2" xfId="44102" xr:uid="{00000000-0005-0000-0000-00000D780000}"/>
    <cellStyle name="Normal 41 8 4 3 4 4" xfId="38117" xr:uid="{00000000-0005-0000-0000-00000E780000}"/>
    <cellStyle name="Normal 41 8 4 3 5" xfId="25450" xr:uid="{00000000-0005-0000-0000-00000F780000}"/>
    <cellStyle name="Normal 41 8 4 3 5 2" xfId="47067" xr:uid="{00000000-0005-0000-0000-000010780000}"/>
    <cellStyle name="Normal 41 8 4 3 6" xfId="19483" xr:uid="{00000000-0005-0000-0000-000011780000}"/>
    <cellStyle name="Normal 41 8 4 3 6 2" xfId="41125" xr:uid="{00000000-0005-0000-0000-000012780000}"/>
    <cellStyle name="Normal 41 8 4 3 7" xfId="35111" xr:uid="{00000000-0005-0000-0000-000013780000}"/>
    <cellStyle name="Normal 41 8 4 4" xfId="13714" xr:uid="{00000000-0005-0000-0000-000014780000}"/>
    <cellStyle name="Normal 41 8 4 4 2" xfId="16800" xr:uid="{00000000-0005-0000-0000-000015780000}"/>
    <cellStyle name="Normal 41 8 4 4 2 2" xfId="28768" xr:uid="{00000000-0005-0000-0000-000016780000}"/>
    <cellStyle name="Normal 41 8 4 4 2 2 2" xfId="50374" xr:uid="{00000000-0005-0000-0000-000017780000}"/>
    <cellStyle name="Normal 41 8 4 4 2 3" xfId="22801" xr:uid="{00000000-0005-0000-0000-000018780000}"/>
    <cellStyle name="Normal 41 8 4 4 2 3 2" xfId="44438" xr:uid="{00000000-0005-0000-0000-000019780000}"/>
    <cellStyle name="Normal 41 8 4 4 2 4" xfId="38454" xr:uid="{00000000-0005-0000-0000-00001A780000}"/>
    <cellStyle name="Normal 41 8 4 4 3" xfId="25786" xr:uid="{00000000-0005-0000-0000-00001B780000}"/>
    <cellStyle name="Normal 41 8 4 4 3 2" xfId="47400" xr:uid="{00000000-0005-0000-0000-00001C780000}"/>
    <cellStyle name="Normal 41 8 4 4 4" xfId="19819" xr:uid="{00000000-0005-0000-0000-00001D780000}"/>
    <cellStyle name="Normal 41 8 4 4 4 2" xfId="41461" xr:uid="{00000000-0005-0000-0000-00001E780000}"/>
    <cellStyle name="Normal 41 8 4 4 5" xfId="35450" xr:uid="{00000000-0005-0000-0000-00001F780000}"/>
    <cellStyle name="Normal 41 8 4 5" xfId="14688" xr:uid="{00000000-0005-0000-0000-000020780000}"/>
    <cellStyle name="Normal 41 8 4 5 2" xfId="17773" xr:uid="{00000000-0005-0000-0000-000021780000}"/>
    <cellStyle name="Normal 41 8 4 5 2 2" xfId="29740" xr:uid="{00000000-0005-0000-0000-000022780000}"/>
    <cellStyle name="Normal 41 8 4 5 2 2 2" xfId="51346" xr:uid="{00000000-0005-0000-0000-000023780000}"/>
    <cellStyle name="Normal 41 8 4 5 2 3" xfId="23773" xr:uid="{00000000-0005-0000-0000-000024780000}"/>
    <cellStyle name="Normal 41 8 4 5 2 3 2" xfId="45410" xr:uid="{00000000-0005-0000-0000-000025780000}"/>
    <cellStyle name="Normal 41 8 4 5 2 4" xfId="39427" xr:uid="{00000000-0005-0000-0000-000026780000}"/>
    <cellStyle name="Normal 41 8 4 5 3" xfId="26758" xr:uid="{00000000-0005-0000-0000-000027780000}"/>
    <cellStyle name="Normal 41 8 4 5 3 2" xfId="48372" xr:uid="{00000000-0005-0000-0000-000028780000}"/>
    <cellStyle name="Normal 41 8 4 5 4" xfId="20791" xr:uid="{00000000-0005-0000-0000-000029780000}"/>
    <cellStyle name="Normal 41 8 4 5 4 2" xfId="42433" xr:uid="{00000000-0005-0000-0000-00002A780000}"/>
    <cellStyle name="Normal 41 8 4 5 5" xfId="36424" xr:uid="{00000000-0005-0000-0000-00002B780000}"/>
    <cellStyle name="Normal 41 8 4 6" xfId="15801" xr:uid="{00000000-0005-0000-0000-00002C780000}"/>
    <cellStyle name="Normal 41 8 4 6 2" xfId="27772" xr:uid="{00000000-0005-0000-0000-00002D780000}"/>
    <cellStyle name="Normal 41 8 4 6 2 2" xfId="49378" xr:uid="{00000000-0005-0000-0000-00002E780000}"/>
    <cellStyle name="Normal 41 8 4 6 3" xfId="21805" xr:uid="{00000000-0005-0000-0000-00002F780000}"/>
    <cellStyle name="Normal 41 8 4 6 3 2" xfId="43442" xr:uid="{00000000-0005-0000-0000-000030780000}"/>
    <cellStyle name="Normal 41 8 4 6 4" xfId="37455" xr:uid="{00000000-0005-0000-0000-000031780000}"/>
    <cellStyle name="Normal 41 8 4 7" xfId="24787" xr:uid="{00000000-0005-0000-0000-000032780000}"/>
    <cellStyle name="Normal 41 8 4 7 2" xfId="46407" xr:uid="{00000000-0005-0000-0000-000033780000}"/>
    <cellStyle name="Normal 41 8 4 8" xfId="18820" xr:uid="{00000000-0005-0000-0000-000034780000}"/>
    <cellStyle name="Normal 41 8 4 8 2" xfId="40462" xr:uid="{00000000-0005-0000-0000-000035780000}"/>
    <cellStyle name="Normal 41 8 4 9" xfId="31702"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2" xr:uid="{00000000-0005-0000-0000-00003B780000}"/>
    <cellStyle name="Normal 41 8 5 2 2 2 2 2" xfId="50778" xr:uid="{00000000-0005-0000-0000-00003C780000}"/>
    <cellStyle name="Normal 41 8 5 2 2 2 3" xfId="23205" xr:uid="{00000000-0005-0000-0000-00003D780000}"/>
    <cellStyle name="Normal 41 8 5 2 2 2 3 2" xfId="44842" xr:uid="{00000000-0005-0000-0000-00003E780000}"/>
    <cellStyle name="Normal 41 8 5 2 2 2 4" xfId="38858" xr:uid="{00000000-0005-0000-0000-00003F780000}"/>
    <cellStyle name="Normal 41 8 5 2 2 3" xfId="26190" xr:uid="{00000000-0005-0000-0000-000040780000}"/>
    <cellStyle name="Normal 41 8 5 2 2 3 2" xfId="47804" xr:uid="{00000000-0005-0000-0000-000041780000}"/>
    <cellStyle name="Normal 41 8 5 2 2 4" xfId="20223" xr:uid="{00000000-0005-0000-0000-000042780000}"/>
    <cellStyle name="Normal 41 8 5 2 2 4 2" xfId="41865" xr:uid="{00000000-0005-0000-0000-000043780000}"/>
    <cellStyle name="Normal 41 8 5 2 2 5" xfId="35855" xr:uid="{00000000-0005-0000-0000-000044780000}"/>
    <cellStyle name="Normal 41 8 5 2 3" xfId="15093" xr:uid="{00000000-0005-0000-0000-000045780000}"/>
    <cellStyle name="Normal 41 8 5 2 3 2" xfId="18178" xr:uid="{00000000-0005-0000-0000-000046780000}"/>
    <cellStyle name="Normal 41 8 5 2 3 2 2" xfId="30144" xr:uid="{00000000-0005-0000-0000-000047780000}"/>
    <cellStyle name="Normal 41 8 5 2 3 2 2 2" xfId="51750" xr:uid="{00000000-0005-0000-0000-000048780000}"/>
    <cellStyle name="Normal 41 8 5 2 3 2 3" xfId="24177" xr:uid="{00000000-0005-0000-0000-000049780000}"/>
    <cellStyle name="Normal 41 8 5 2 3 2 3 2" xfId="45814" xr:uid="{00000000-0005-0000-0000-00004A780000}"/>
    <cellStyle name="Normal 41 8 5 2 3 2 4" xfId="39832" xr:uid="{00000000-0005-0000-0000-00004B780000}"/>
    <cellStyle name="Normal 41 8 5 2 3 3" xfId="27162" xr:uid="{00000000-0005-0000-0000-00004C780000}"/>
    <cellStyle name="Normal 41 8 5 2 3 3 2" xfId="48776" xr:uid="{00000000-0005-0000-0000-00004D780000}"/>
    <cellStyle name="Normal 41 8 5 2 3 4" xfId="21195" xr:uid="{00000000-0005-0000-0000-00004E780000}"/>
    <cellStyle name="Normal 41 8 5 2 3 4 2" xfId="42837" xr:uid="{00000000-0005-0000-0000-00004F780000}"/>
    <cellStyle name="Normal 41 8 5 2 3 5" xfId="36829" xr:uid="{00000000-0005-0000-0000-000050780000}"/>
    <cellStyle name="Normal 41 8 5 2 4" xfId="16227" xr:uid="{00000000-0005-0000-0000-000051780000}"/>
    <cellStyle name="Normal 41 8 5 2 4 2" xfId="28196" xr:uid="{00000000-0005-0000-0000-000052780000}"/>
    <cellStyle name="Normal 41 8 5 2 4 2 2" xfId="49802" xr:uid="{00000000-0005-0000-0000-000053780000}"/>
    <cellStyle name="Normal 41 8 5 2 4 3" xfId="22229" xr:uid="{00000000-0005-0000-0000-000054780000}"/>
    <cellStyle name="Normal 41 8 5 2 4 3 2" xfId="43866" xr:uid="{00000000-0005-0000-0000-000055780000}"/>
    <cellStyle name="Normal 41 8 5 2 4 4" xfId="37881" xr:uid="{00000000-0005-0000-0000-000056780000}"/>
    <cellStyle name="Normal 41 8 5 2 5" xfId="25214" xr:uid="{00000000-0005-0000-0000-000057780000}"/>
    <cellStyle name="Normal 41 8 5 2 5 2" xfId="46831" xr:uid="{00000000-0005-0000-0000-000058780000}"/>
    <cellStyle name="Normal 41 8 5 2 6" xfId="19247" xr:uid="{00000000-0005-0000-0000-000059780000}"/>
    <cellStyle name="Normal 41 8 5 2 6 2" xfId="40889" xr:uid="{00000000-0005-0000-0000-00005A780000}"/>
    <cellStyle name="Normal 41 8 5 2 7" xfId="34875"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2" xr:uid="{00000000-0005-0000-0000-00005F780000}"/>
    <cellStyle name="Normal 41 8 5 3 2 2 2 2" xfId="51098" xr:uid="{00000000-0005-0000-0000-000060780000}"/>
    <cellStyle name="Normal 41 8 5 3 2 2 3" xfId="23525" xr:uid="{00000000-0005-0000-0000-000061780000}"/>
    <cellStyle name="Normal 41 8 5 3 2 2 3 2" xfId="45162" xr:uid="{00000000-0005-0000-0000-000062780000}"/>
    <cellStyle name="Normal 41 8 5 3 2 2 4" xfId="39178" xr:uid="{00000000-0005-0000-0000-000063780000}"/>
    <cellStyle name="Normal 41 8 5 3 2 3" xfId="26510" xr:uid="{00000000-0005-0000-0000-000064780000}"/>
    <cellStyle name="Normal 41 8 5 3 2 3 2" xfId="48124" xr:uid="{00000000-0005-0000-0000-000065780000}"/>
    <cellStyle name="Normal 41 8 5 3 2 4" xfId="20543" xr:uid="{00000000-0005-0000-0000-000066780000}"/>
    <cellStyle name="Normal 41 8 5 3 2 4 2" xfId="42185" xr:uid="{00000000-0005-0000-0000-000067780000}"/>
    <cellStyle name="Normal 41 8 5 3 2 5" xfId="36175" xr:uid="{00000000-0005-0000-0000-000068780000}"/>
    <cellStyle name="Normal 41 8 5 3 3" xfId="15413" xr:uid="{00000000-0005-0000-0000-000069780000}"/>
    <cellStyle name="Normal 41 8 5 3 3 2" xfId="18498" xr:uid="{00000000-0005-0000-0000-00006A780000}"/>
    <cellStyle name="Normal 41 8 5 3 3 2 2" xfId="30464" xr:uid="{00000000-0005-0000-0000-00006B780000}"/>
    <cellStyle name="Normal 41 8 5 3 3 2 2 2" xfId="52070" xr:uid="{00000000-0005-0000-0000-00006C780000}"/>
    <cellStyle name="Normal 41 8 5 3 3 2 3" xfId="24497" xr:uid="{00000000-0005-0000-0000-00006D780000}"/>
    <cellStyle name="Normal 41 8 5 3 3 2 3 2" xfId="46134" xr:uid="{00000000-0005-0000-0000-00006E780000}"/>
    <cellStyle name="Normal 41 8 5 3 3 2 4" xfId="40152" xr:uid="{00000000-0005-0000-0000-00006F780000}"/>
    <cellStyle name="Normal 41 8 5 3 3 3" xfId="27482" xr:uid="{00000000-0005-0000-0000-000070780000}"/>
    <cellStyle name="Normal 41 8 5 3 3 3 2" xfId="49096" xr:uid="{00000000-0005-0000-0000-000071780000}"/>
    <cellStyle name="Normal 41 8 5 3 3 4" xfId="21515" xr:uid="{00000000-0005-0000-0000-000072780000}"/>
    <cellStyle name="Normal 41 8 5 3 3 4 2" xfId="43157" xr:uid="{00000000-0005-0000-0000-000073780000}"/>
    <cellStyle name="Normal 41 8 5 3 3 5" xfId="37149" xr:uid="{00000000-0005-0000-0000-000074780000}"/>
    <cellStyle name="Normal 41 8 5 3 4" xfId="16547" xr:uid="{00000000-0005-0000-0000-000075780000}"/>
    <cellStyle name="Normal 41 8 5 3 4 2" xfId="28516" xr:uid="{00000000-0005-0000-0000-000076780000}"/>
    <cellStyle name="Normal 41 8 5 3 4 2 2" xfId="50122" xr:uid="{00000000-0005-0000-0000-000077780000}"/>
    <cellStyle name="Normal 41 8 5 3 4 3" xfId="22549" xr:uid="{00000000-0005-0000-0000-000078780000}"/>
    <cellStyle name="Normal 41 8 5 3 4 3 2" xfId="44186" xr:uid="{00000000-0005-0000-0000-000079780000}"/>
    <cellStyle name="Normal 41 8 5 3 4 4" xfId="38201" xr:uid="{00000000-0005-0000-0000-00007A780000}"/>
    <cellStyle name="Normal 41 8 5 3 5" xfId="25534" xr:uid="{00000000-0005-0000-0000-00007B780000}"/>
    <cellStyle name="Normal 41 8 5 3 5 2" xfId="47151" xr:uid="{00000000-0005-0000-0000-00007C780000}"/>
    <cellStyle name="Normal 41 8 5 3 6" xfId="19567" xr:uid="{00000000-0005-0000-0000-00007D780000}"/>
    <cellStyle name="Normal 41 8 5 3 6 2" xfId="41209" xr:uid="{00000000-0005-0000-0000-00007E780000}"/>
    <cellStyle name="Normal 41 8 5 3 7" xfId="35195" xr:uid="{00000000-0005-0000-0000-00007F780000}"/>
    <cellStyle name="Normal 41 8 5 4" xfId="13798" xr:uid="{00000000-0005-0000-0000-000080780000}"/>
    <cellStyle name="Normal 41 8 5 4 2" xfId="16884" xr:uid="{00000000-0005-0000-0000-000081780000}"/>
    <cellStyle name="Normal 41 8 5 4 2 2" xfId="28852" xr:uid="{00000000-0005-0000-0000-000082780000}"/>
    <cellStyle name="Normal 41 8 5 4 2 2 2" xfId="50458" xr:uid="{00000000-0005-0000-0000-000083780000}"/>
    <cellStyle name="Normal 41 8 5 4 2 3" xfId="22885" xr:uid="{00000000-0005-0000-0000-000084780000}"/>
    <cellStyle name="Normal 41 8 5 4 2 3 2" xfId="44522" xr:uid="{00000000-0005-0000-0000-000085780000}"/>
    <cellStyle name="Normal 41 8 5 4 2 4" xfId="38538" xr:uid="{00000000-0005-0000-0000-000086780000}"/>
    <cellStyle name="Normal 41 8 5 4 3" xfId="25870" xr:uid="{00000000-0005-0000-0000-000087780000}"/>
    <cellStyle name="Normal 41 8 5 4 3 2" xfId="47484" xr:uid="{00000000-0005-0000-0000-000088780000}"/>
    <cellStyle name="Normal 41 8 5 4 4" xfId="19903" xr:uid="{00000000-0005-0000-0000-000089780000}"/>
    <cellStyle name="Normal 41 8 5 4 4 2" xfId="41545" xr:uid="{00000000-0005-0000-0000-00008A780000}"/>
    <cellStyle name="Normal 41 8 5 4 5" xfId="35534" xr:uid="{00000000-0005-0000-0000-00008B780000}"/>
    <cellStyle name="Normal 41 8 5 5" xfId="14772" xr:uid="{00000000-0005-0000-0000-00008C780000}"/>
    <cellStyle name="Normal 41 8 5 5 2" xfId="17857" xr:uid="{00000000-0005-0000-0000-00008D780000}"/>
    <cellStyle name="Normal 41 8 5 5 2 2" xfId="29824" xr:uid="{00000000-0005-0000-0000-00008E780000}"/>
    <cellStyle name="Normal 41 8 5 5 2 2 2" xfId="51430" xr:uid="{00000000-0005-0000-0000-00008F780000}"/>
    <cellStyle name="Normal 41 8 5 5 2 3" xfId="23857" xr:uid="{00000000-0005-0000-0000-000090780000}"/>
    <cellStyle name="Normal 41 8 5 5 2 3 2" xfId="45494" xr:uid="{00000000-0005-0000-0000-000091780000}"/>
    <cellStyle name="Normal 41 8 5 5 2 4" xfId="39511" xr:uid="{00000000-0005-0000-0000-000092780000}"/>
    <cellStyle name="Normal 41 8 5 5 3" xfId="26842" xr:uid="{00000000-0005-0000-0000-000093780000}"/>
    <cellStyle name="Normal 41 8 5 5 3 2" xfId="48456" xr:uid="{00000000-0005-0000-0000-000094780000}"/>
    <cellStyle name="Normal 41 8 5 5 4" xfId="20875" xr:uid="{00000000-0005-0000-0000-000095780000}"/>
    <cellStyle name="Normal 41 8 5 5 4 2" xfId="42517" xr:uid="{00000000-0005-0000-0000-000096780000}"/>
    <cellStyle name="Normal 41 8 5 5 5" xfId="36508" xr:uid="{00000000-0005-0000-0000-000097780000}"/>
    <cellStyle name="Normal 41 8 5 6" xfId="15885" xr:uid="{00000000-0005-0000-0000-000098780000}"/>
    <cellStyle name="Normal 41 8 5 6 2" xfId="27856" xr:uid="{00000000-0005-0000-0000-000099780000}"/>
    <cellStyle name="Normal 41 8 5 6 2 2" xfId="49462" xr:uid="{00000000-0005-0000-0000-00009A780000}"/>
    <cellStyle name="Normal 41 8 5 6 3" xfId="21889" xr:uid="{00000000-0005-0000-0000-00009B780000}"/>
    <cellStyle name="Normal 41 8 5 6 3 2" xfId="43526" xr:uid="{00000000-0005-0000-0000-00009C780000}"/>
    <cellStyle name="Normal 41 8 5 6 4" xfId="37539" xr:uid="{00000000-0005-0000-0000-00009D780000}"/>
    <cellStyle name="Normal 41 8 5 7" xfId="24871" xr:uid="{00000000-0005-0000-0000-00009E780000}"/>
    <cellStyle name="Normal 41 8 5 7 2" xfId="46491" xr:uid="{00000000-0005-0000-0000-00009F780000}"/>
    <cellStyle name="Normal 41 8 5 8" xfId="18904" xr:uid="{00000000-0005-0000-0000-0000A0780000}"/>
    <cellStyle name="Normal 41 8 5 8 2" xfId="40546" xr:uid="{00000000-0005-0000-0000-0000A1780000}"/>
    <cellStyle name="Normal 41 8 5 9" xfId="31874"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3" xr:uid="{00000000-0005-0000-0000-0000A7780000}"/>
    <cellStyle name="Normal 41 8 6 2 2 2 2 2" xfId="50739" xr:uid="{00000000-0005-0000-0000-0000A8780000}"/>
    <cellStyle name="Normal 41 8 6 2 2 2 3" xfId="23166" xr:uid="{00000000-0005-0000-0000-0000A9780000}"/>
    <cellStyle name="Normal 41 8 6 2 2 2 3 2" xfId="44803" xr:uid="{00000000-0005-0000-0000-0000AA780000}"/>
    <cellStyle name="Normal 41 8 6 2 2 2 4" xfId="38819" xr:uid="{00000000-0005-0000-0000-0000AB780000}"/>
    <cellStyle name="Normal 41 8 6 2 2 3" xfId="26151" xr:uid="{00000000-0005-0000-0000-0000AC780000}"/>
    <cellStyle name="Normal 41 8 6 2 2 3 2" xfId="47765" xr:uid="{00000000-0005-0000-0000-0000AD780000}"/>
    <cellStyle name="Normal 41 8 6 2 2 4" xfId="20184" xr:uid="{00000000-0005-0000-0000-0000AE780000}"/>
    <cellStyle name="Normal 41 8 6 2 2 4 2" xfId="41826" xr:uid="{00000000-0005-0000-0000-0000AF780000}"/>
    <cellStyle name="Normal 41 8 6 2 2 5" xfId="35816" xr:uid="{00000000-0005-0000-0000-0000B0780000}"/>
    <cellStyle name="Normal 41 8 6 2 3" xfId="15054" xr:uid="{00000000-0005-0000-0000-0000B1780000}"/>
    <cellStyle name="Normal 41 8 6 2 3 2" xfId="18139" xr:uid="{00000000-0005-0000-0000-0000B2780000}"/>
    <cellStyle name="Normal 41 8 6 2 3 2 2" xfId="30105" xr:uid="{00000000-0005-0000-0000-0000B3780000}"/>
    <cellStyle name="Normal 41 8 6 2 3 2 2 2" xfId="51711" xr:uid="{00000000-0005-0000-0000-0000B4780000}"/>
    <cellStyle name="Normal 41 8 6 2 3 2 3" xfId="24138" xr:uid="{00000000-0005-0000-0000-0000B5780000}"/>
    <cellStyle name="Normal 41 8 6 2 3 2 3 2" xfId="45775" xr:uid="{00000000-0005-0000-0000-0000B6780000}"/>
    <cellStyle name="Normal 41 8 6 2 3 2 4" xfId="39793" xr:uid="{00000000-0005-0000-0000-0000B7780000}"/>
    <cellStyle name="Normal 41 8 6 2 3 3" xfId="27123" xr:uid="{00000000-0005-0000-0000-0000B8780000}"/>
    <cellStyle name="Normal 41 8 6 2 3 3 2" xfId="48737" xr:uid="{00000000-0005-0000-0000-0000B9780000}"/>
    <cellStyle name="Normal 41 8 6 2 3 4" xfId="21156" xr:uid="{00000000-0005-0000-0000-0000BA780000}"/>
    <cellStyle name="Normal 41 8 6 2 3 4 2" xfId="42798" xr:uid="{00000000-0005-0000-0000-0000BB780000}"/>
    <cellStyle name="Normal 41 8 6 2 3 5" xfId="36790" xr:uid="{00000000-0005-0000-0000-0000BC780000}"/>
    <cellStyle name="Normal 41 8 6 2 4" xfId="16188" xr:uid="{00000000-0005-0000-0000-0000BD780000}"/>
    <cellStyle name="Normal 41 8 6 2 4 2" xfId="28157" xr:uid="{00000000-0005-0000-0000-0000BE780000}"/>
    <cellStyle name="Normal 41 8 6 2 4 2 2" xfId="49763" xr:uid="{00000000-0005-0000-0000-0000BF780000}"/>
    <cellStyle name="Normal 41 8 6 2 4 3" xfId="22190" xr:uid="{00000000-0005-0000-0000-0000C0780000}"/>
    <cellStyle name="Normal 41 8 6 2 4 3 2" xfId="43827" xr:uid="{00000000-0005-0000-0000-0000C1780000}"/>
    <cellStyle name="Normal 41 8 6 2 4 4" xfId="37842" xr:uid="{00000000-0005-0000-0000-0000C2780000}"/>
    <cellStyle name="Normal 41 8 6 2 5" xfId="25175" xr:uid="{00000000-0005-0000-0000-0000C3780000}"/>
    <cellStyle name="Normal 41 8 6 2 5 2" xfId="46792" xr:uid="{00000000-0005-0000-0000-0000C4780000}"/>
    <cellStyle name="Normal 41 8 6 2 6" xfId="19208" xr:uid="{00000000-0005-0000-0000-0000C5780000}"/>
    <cellStyle name="Normal 41 8 6 2 6 2" xfId="40850" xr:uid="{00000000-0005-0000-0000-0000C6780000}"/>
    <cellStyle name="Normal 41 8 6 2 7" xfId="34836"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3" xr:uid="{00000000-0005-0000-0000-0000CB780000}"/>
    <cellStyle name="Normal 41 8 6 3 2 2 2 2" xfId="51059" xr:uid="{00000000-0005-0000-0000-0000CC780000}"/>
    <cellStyle name="Normal 41 8 6 3 2 2 3" xfId="23486" xr:uid="{00000000-0005-0000-0000-0000CD780000}"/>
    <cellStyle name="Normal 41 8 6 3 2 2 3 2" xfId="45123" xr:uid="{00000000-0005-0000-0000-0000CE780000}"/>
    <cellStyle name="Normal 41 8 6 3 2 2 4" xfId="39139" xr:uid="{00000000-0005-0000-0000-0000CF780000}"/>
    <cellStyle name="Normal 41 8 6 3 2 3" xfId="26471" xr:uid="{00000000-0005-0000-0000-0000D0780000}"/>
    <cellStyle name="Normal 41 8 6 3 2 3 2" xfId="48085" xr:uid="{00000000-0005-0000-0000-0000D1780000}"/>
    <cellStyle name="Normal 41 8 6 3 2 4" xfId="20504" xr:uid="{00000000-0005-0000-0000-0000D2780000}"/>
    <cellStyle name="Normal 41 8 6 3 2 4 2" xfId="42146" xr:uid="{00000000-0005-0000-0000-0000D3780000}"/>
    <cellStyle name="Normal 41 8 6 3 2 5" xfId="36136" xr:uid="{00000000-0005-0000-0000-0000D4780000}"/>
    <cellStyle name="Normal 41 8 6 3 3" xfId="15374" xr:uid="{00000000-0005-0000-0000-0000D5780000}"/>
    <cellStyle name="Normal 41 8 6 3 3 2" xfId="18459" xr:uid="{00000000-0005-0000-0000-0000D6780000}"/>
    <cellStyle name="Normal 41 8 6 3 3 2 2" xfId="30425" xr:uid="{00000000-0005-0000-0000-0000D7780000}"/>
    <cellStyle name="Normal 41 8 6 3 3 2 2 2" xfId="52031" xr:uid="{00000000-0005-0000-0000-0000D8780000}"/>
    <cellStyle name="Normal 41 8 6 3 3 2 3" xfId="24458" xr:uid="{00000000-0005-0000-0000-0000D9780000}"/>
    <cellStyle name="Normal 41 8 6 3 3 2 3 2" xfId="46095" xr:uid="{00000000-0005-0000-0000-0000DA780000}"/>
    <cellStyle name="Normal 41 8 6 3 3 2 4" xfId="40113" xr:uid="{00000000-0005-0000-0000-0000DB780000}"/>
    <cellStyle name="Normal 41 8 6 3 3 3" xfId="27443" xr:uid="{00000000-0005-0000-0000-0000DC780000}"/>
    <cellStyle name="Normal 41 8 6 3 3 3 2" xfId="49057" xr:uid="{00000000-0005-0000-0000-0000DD780000}"/>
    <cellStyle name="Normal 41 8 6 3 3 4" xfId="21476" xr:uid="{00000000-0005-0000-0000-0000DE780000}"/>
    <cellStyle name="Normal 41 8 6 3 3 4 2" xfId="43118" xr:uid="{00000000-0005-0000-0000-0000DF780000}"/>
    <cellStyle name="Normal 41 8 6 3 3 5" xfId="37110" xr:uid="{00000000-0005-0000-0000-0000E0780000}"/>
    <cellStyle name="Normal 41 8 6 3 4" xfId="16508" xr:uid="{00000000-0005-0000-0000-0000E1780000}"/>
    <cellStyle name="Normal 41 8 6 3 4 2" xfId="28477" xr:uid="{00000000-0005-0000-0000-0000E2780000}"/>
    <cellStyle name="Normal 41 8 6 3 4 2 2" xfId="50083" xr:uid="{00000000-0005-0000-0000-0000E3780000}"/>
    <cellStyle name="Normal 41 8 6 3 4 3" xfId="22510" xr:uid="{00000000-0005-0000-0000-0000E4780000}"/>
    <cellStyle name="Normal 41 8 6 3 4 3 2" xfId="44147" xr:uid="{00000000-0005-0000-0000-0000E5780000}"/>
    <cellStyle name="Normal 41 8 6 3 4 4" xfId="38162" xr:uid="{00000000-0005-0000-0000-0000E6780000}"/>
    <cellStyle name="Normal 41 8 6 3 5" xfId="25495" xr:uid="{00000000-0005-0000-0000-0000E7780000}"/>
    <cellStyle name="Normal 41 8 6 3 5 2" xfId="47112" xr:uid="{00000000-0005-0000-0000-0000E8780000}"/>
    <cellStyle name="Normal 41 8 6 3 6" xfId="19528" xr:uid="{00000000-0005-0000-0000-0000E9780000}"/>
    <cellStyle name="Normal 41 8 6 3 6 2" xfId="41170" xr:uid="{00000000-0005-0000-0000-0000EA780000}"/>
    <cellStyle name="Normal 41 8 6 3 7" xfId="35156" xr:uid="{00000000-0005-0000-0000-0000EB780000}"/>
    <cellStyle name="Normal 41 8 6 4" xfId="13759" xr:uid="{00000000-0005-0000-0000-0000EC780000}"/>
    <cellStyle name="Normal 41 8 6 4 2" xfId="16845" xr:uid="{00000000-0005-0000-0000-0000ED780000}"/>
    <cellStyle name="Normal 41 8 6 4 2 2" xfId="28813" xr:uid="{00000000-0005-0000-0000-0000EE780000}"/>
    <cellStyle name="Normal 41 8 6 4 2 2 2" xfId="50419" xr:uid="{00000000-0005-0000-0000-0000EF780000}"/>
    <cellStyle name="Normal 41 8 6 4 2 3" xfId="22846" xr:uid="{00000000-0005-0000-0000-0000F0780000}"/>
    <cellStyle name="Normal 41 8 6 4 2 3 2" xfId="44483" xr:uid="{00000000-0005-0000-0000-0000F1780000}"/>
    <cellStyle name="Normal 41 8 6 4 2 4" xfId="38499" xr:uid="{00000000-0005-0000-0000-0000F2780000}"/>
    <cellStyle name="Normal 41 8 6 4 3" xfId="25831" xr:uid="{00000000-0005-0000-0000-0000F3780000}"/>
    <cellStyle name="Normal 41 8 6 4 3 2" xfId="47445" xr:uid="{00000000-0005-0000-0000-0000F4780000}"/>
    <cellStyle name="Normal 41 8 6 4 4" xfId="19864" xr:uid="{00000000-0005-0000-0000-0000F5780000}"/>
    <cellStyle name="Normal 41 8 6 4 4 2" xfId="41506" xr:uid="{00000000-0005-0000-0000-0000F6780000}"/>
    <cellStyle name="Normal 41 8 6 4 5" xfId="35495" xr:uid="{00000000-0005-0000-0000-0000F7780000}"/>
    <cellStyle name="Normal 41 8 6 5" xfId="14733" xr:uid="{00000000-0005-0000-0000-0000F8780000}"/>
    <cellStyle name="Normal 41 8 6 5 2" xfId="17818" xr:uid="{00000000-0005-0000-0000-0000F9780000}"/>
    <cellStyle name="Normal 41 8 6 5 2 2" xfId="29785" xr:uid="{00000000-0005-0000-0000-0000FA780000}"/>
    <cellStyle name="Normal 41 8 6 5 2 2 2" xfId="51391" xr:uid="{00000000-0005-0000-0000-0000FB780000}"/>
    <cellStyle name="Normal 41 8 6 5 2 3" xfId="23818" xr:uid="{00000000-0005-0000-0000-0000FC780000}"/>
    <cellStyle name="Normal 41 8 6 5 2 3 2" xfId="45455" xr:uid="{00000000-0005-0000-0000-0000FD780000}"/>
    <cellStyle name="Normal 41 8 6 5 2 4" xfId="39472" xr:uid="{00000000-0005-0000-0000-0000FE780000}"/>
    <cellStyle name="Normal 41 8 6 5 3" xfId="26803" xr:uid="{00000000-0005-0000-0000-0000FF780000}"/>
    <cellStyle name="Normal 41 8 6 5 3 2" xfId="48417" xr:uid="{00000000-0005-0000-0000-000000790000}"/>
    <cellStyle name="Normal 41 8 6 5 4" xfId="20836" xr:uid="{00000000-0005-0000-0000-000001790000}"/>
    <cellStyle name="Normal 41 8 6 5 4 2" xfId="42478" xr:uid="{00000000-0005-0000-0000-000002790000}"/>
    <cellStyle name="Normal 41 8 6 5 5" xfId="36469" xr:uid="{00000000-0005-0000-0000-000003790000}"/>
    <cellStyle name="Normal 41 8 6 6" xfId="15846" xr:uid="{00000000-0005-0000-0000-000004790000}"/>
    <cellStyle name="Normal 41 8 6 6 2" xfId="27817" xr:uid="{00000000-0005-0000-0000-000005790000}"/>
    <cellStyle name="Normal 41 8 6 6 2 2" xfId="49423" xr:uid="{00000000-0005-0000-0000-000006790000}"/>
    <cellStyle name="Normal 41 8 6 6 3" xfId="21850" xr:uid="{00000000-0005-0000-0000-000007790000}"/>
    <cellStyle name="Normal 41 8 6 6 3 2" xfId="43487" xr:uid="{00000000-0005-0000-0000-000008790000}"/>
    <cellStyle name="Normal 41 8 6 6 4" xfId="37500" xr:uid="{00000000-0005-0000-0000-000009790000}"/>
    <cellStyle name="Normal 41 8 6 7" xfId="24832" xr:uid="{00000000-0005-0000-0000-00000A790000}"/>
    <cellStyle name="Normal 41 8 6 7 2" xfId="46452" xr:uid="{00000000-0005-0000-0000-00000B790000}"/>
    <cellStyle name="Normal 41 8 6 8" xfId="18865" xr:uid="{00000000-0005-0000-0000-00000C790000}"/>
    <cellStyle name="Normal 41 8 6 8 2" xfId="40507" xr:uid="{00000000-0005-0000-0000-00000D790000}"/>
    <cellStyle name="Normal 41 8 6 9" xfId="31822"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5" xr:uid="{00000000-0005-0000-0000-000013790000}"/>
    <cellStyle name="Normal 41 8 7 2 2 2 2 2" xfId="50821" xr:uid="{00000000-0005-0000-0000-000014790000}"/>
    <cellStyle name="Normal 41 8 7 2 2 2 3" xfId="23248" xr:uid="{00000000-0005-0000-0000-000015790000}"/>
    <cellStyle name="Normal 41 8 7 2 2 2 3 2" xfId="44885" xr:uid="{00000000-0005-0000-0000-000016790000}"/>
    <cellStyle name="Normal 41 8 7 2 2 2 4" xfId="38901" xr:uid="{00000000-0005-0000-0000-000017790000}"/>
    <cellStyle name="Normal 41 8 7 2 2 3" xfId="26233" xr:uid="{00000000-0005-0000-0000-000018790000}"/>
    <cellStyle name="Normal 41 8 7 2 2 3 2" xfId="47847" xr:uid="{00000000-0005-0000-0000-000019790000}"/>
    <cellStyle name="Normal 41 8 7 2 2 4" xfId="20266" xr:uid="{00000000-0005-0000-0000-00001A790000}"/>
    <cellStyle name="Normal 41 8 7 2 2 4 2" xfId="41908" xr:uid="{00000000-0005-0000-0000-00001B790000}"/>
    <cellStyle name="Normal 41 8 7 2 2 5" xfId="35898" xr:uid="{00000000-0005-0000-0000-00001C790000}"/>
    <cellStyle name="Normal 41 8 7 2 3" xfId="15136" xr:uid="{00000000-0005-0000-0000-00001D790000}"/>
    <cellStyle name="Normal 41 8 7 2 3 2" xfId="18221" xr:uid="{00000000-0005-0000-0000-00001E790000}"/>
    <cellStyle name="Normal 41 8 7 2 3 2 2" xfId="30187" xr:uid="{00000000-0005-0000-0000-00001F790000}"/>
    <cellStyle name="Normal 41 8 7 2 3 2 2 2" xfId="51793" xr:uid="{00000000-0005-0000-0000-000020790000}"/>
    <cellStyle name="Normal 41 8 7 2 3 2 3" xfId="24220" xr:uid="{00000000-0005-0000-0000-000021790000}"/>
    <cellStyle name="Normal 41 8 7 2 3 2 3 2" xfId="45857" xr:uid="{00000000-0005-0000-0000-000022790000}"/>
    <cellStyle name="Normal 41 8 7 2 3 2 4" xfId="39875" xr:uid="{00000000-0005-0000-0000-000023790000}"/>
    <cellStyle name="Normal 41 8 7 2 3 3" xfId="27205" xr:uid="{00000000-0005-0000-0000-000024790000}"/>
    <cellStyle name="Normal 41 8 7 2 3 3 2" xfId="48819" xr:uid="{00000000-0005-0000-0000-000025790000}"/>
    <cellStyle name="Normal 41 8 7 2 3 4" xfId="21238" xr:uid="{00000000-0005-0000-0000-000026790000}"/>
    <cellStyle name="Normal 41 8 7 2 3 4 2" xfId="42880" xr:uid="{00000000-0005-0000-0000-000027790000}"/>
    <cellStyle name="Normal 41 8 7 2 3 5" xfId="36872" xr:uid="{00000000-0005-0000-0000-000028790000}"/>
    <cellStyle name="Normal 41 8 7 2 4" xfId="16270" xr:uid="{00000000-0005-0000-0000-000029790000}"/>
    <cellStyle name="Normal 41 8 7 2 4 2" xfId="28239" xr:uid="{00000000-0005-0000-0000-00002A790000}"/>
    <cellStyle name="Normal 41 8 7 2 4 2 2" xfId="49845" xr:uid="{00000000-0005-0000-0000-00002B790000}"/>
    <cellStyle name="Normal 41 8 7 2 4 3" xfId="22272" xr:uid="{00000000-0005-0000-0000-00002C790000}"/>
    <cellStyle name="Normal 41 8 7 2 4 3 2" xfId="43909" xr:uid="{00000000-0005-0000-0000-00002D790000}"/>
    <cellStyle name="Normal 41 8 7 2 4 4" xfId="37924" xr:uid="{00000000-0005-0000-0000-00002E790000}"/>
    <cellStyle name="Normal 41 8 7 2 5" xfId="25257" xr:uid="{00000000-0005-0000-0000-00002F790000}"/>
    <cellStyle name="Normal 41 8 7 2 5 2" xfId="46874" xr:uid="{00000000-0005-0000-0000-000030790000}"/>
    <cellStyle name="Normal 41 8 7 2 6" xfId="19290" xr:uid="{00000000-0005-0000-0000-000031790000}"/>
    <cellStyle name="Normal 41 8 7 2 6 2" xfId="40932" xr:uid="{00000000-0005-0000-0000-000032790000}"/>
    <cellStyle name="Normal 41 8 7 2 7" xfId="34918"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5" xr:uid="{00000000-0005-0000-0000-000037790000}"/>
    <cellStyle name="Normal 41 8 7 3 2 2 2 2" xfId="51141" xr:uid="{00000000-0005-0000-0000-000038790000}"/>
    <cellStyle name="Normal 41 8 7 3 2 2 3" xfId="23568" xr:uid="{00000000-0005-0000-0000-000039790000}"/>
    <cellStyle name="Normal 41 8 7 3 2 2 3 2" xfId="45205" xr:uid="{00000000-0005-0000-0000-00003A790000}"/>
    <cellStyle name="Normal 41 8 7 3 2 2 4" xfId="39221" xr:uid="{00000000-0005-0000-0000-00003B790000}"/>
    <cellStyle name="Normal 41 8 7 3 2 3" xfId="26553" xr:uid="{00000000-0005-0000-0000-00003C790000}"/>
    <cellStyle name="Normal 41 8 7 3 2 3 2" xfId="48167" xr:uid="{00000000-0005-0000-0000-00003D790000}"/>
    <cellStyle name="Normal 41 8 7 3 2 4" xfId="20586" xr:uid="{00000000-0005-0000-0000-00003E790000}"/>
    <cellStyle name="Normal 41 8 7 3 2 4 2" xfId="42228" xr:uid="{00000000-0005-0000-0000-00003F790000}"/>
    <cellStyle name="Normal 41 8 7 3 2 5" xfId="36218" xr:uid="{00000000-0005-0000-0000-000040790000}"/>
    <cellStyle name="Normal 41 8 7 3 3" xfId="15456" xr:uid="{00000000-0005-0000-0000-000041790000}"/>
    <cellStyle name="Normal 41 8 7 3 3 2" xfId="18541" xr:uid="{00000000-0005-0000-0000-000042790000}"/>
    <cellStyle name="Normal 41 8 7 3 3 2 2" xfId="30507" xr:uid="{00000000-0005-0000-0000-000043790000}"/>
    <cellStyle name="Normal 41 8 7 3 3 2 2 2" xfId="52113" xr:uid="{00000000-0005-0000-0000-000044790000}"/>
    <cellStyle name="Normal 41 8 7 3 3 2 3" xfId="24540" xr:uid="{00000000-0005-0000-0000-000045790000}"/>
    <cellStyle name="Normal 41 8 7 3 3 2 3 2" xfId="46177" xr:uid="{00000000-0005-0000-0000-000046790000}"/>
    <cellStyle name="Normal 41 8 7 3 3 2 4" xfId="40195" xr:uid="{00000000-0005-0000-0000-000047790000}"/>
    <cellStyle name="Normal 41 8 7 3 3 3" xfId="27525" xr:uid="{00000000-0005-0000-0000-000048790000}"/>
    <cellStyle name="Normal 41 8 7 3 3 3 2" xfId="49139" xr:uid="{00000000-0005-0000-0000-000049790000}"/>
    <cellStyle name="Normal 41 8 7 3 3 4" xfId="21558" xr:uid="{00000000-0005-0000-0000-00004A790000}"/>
    <cellStyle name="Normal 41 8 7 3 3 4 2" xfId="43200" xr:uid="{00000000-0005-0000-0000-00004B790000}"/>
    <cellStyle name="Normal 41 8 7 3 3 5" xfId="37192" xr:uid="{00000000-0005-0000-0000-00004C790000}"/>
    <cellStyle name="Normal 41 8 7 3 4" xfId="16590" xr:uid="{00000000-0005-0000-0000-00004D790000}"/>
    <cellStyle name="Normal 41 8 7 3 4 2" xfId="28559" xr:uid="{00000000-0005-0000-0000-00004E790000}"/>
    <cellStyle name="Normal 41 8 7 3 4 2 2" xfId="50165" xr:uid="{00000000-0005-0000-0000-00004F790000}"/>
    <cellStyle name="Normal 41 8 7 3 4 3" xfId="22592" xr:uid="{00000000-0005-0000-0000-000050790000}"/>
    <cellStyle name="Normal 41 8 7 3 4 3 2" xfId="44229" xr:uid="{00000000-0005-0000-0000-000051790000}"/>
    <cellStyle name="Normal 41 8 7 3 4 4" xfId="38244" xr:uid="{00000000-0005-0000-0000-000052790000}"/>
    <cellStyle name="Normal 41 8 7 3 5" xfId="25577" xr:uid="{00000000-0005-0000-0000-000053790000}"/>
    <cellStyle name="Normal 41 8 7 3 5 2" xfId="47194" xr:uid="{00000000-0005-0000-0000-000054790000}"/>
    <cellStyle name="Normal 41 8 7 3 6" xfId="19610" xr:uid="{00000000-0005-0000-0000-000055790000}"/>
    <cellStyle name="Normal 41 8 7 3 6 2" xfId="41252" xr:uid="{00000000-0005-0000-0000-000056790000}"/>
    <cellStyle name="Normal 41 8 7 3 7" xfId="35238" xr:uid="{00000000-0005-0000-0000-000057790000}"/>
    <cellStyle name="Normal 41 8 7 4" xfId="13841" xr:uid="{00000000-0005-0000-0000-000058790000}"/>
    <cellStyle name="Normal 41 8 7 4 2" xfId="16927" xr:uid="{00000000-0005-0000-0000-000059790000}"/>
    <cellStyle name="Normal 41 8 7 4 2 2" xfId="28895" xr:uid="{00000000-0005-0000-0000-00005A790000}"/>
    <cellStyle name="Normal 41 8 7 4 2 2 2" xfId="50501" xr:uid="{00000000-0005-0000-0000-00005B790000}"/>
    <cellStyle name="Normal 41 8 7 4 2 3" xfId="22928" xr:uid="{00000000-0005-0000-0000-00005C790000}"/>
    <cellStyle name="Normal 41 8 7 4 2 3 2" xfId="44565" xr:uid="{00000000-0005-0000-0000-00005D790000}"/>
    <cellStyle name="Normal 41 8 7 4 2 4" xfId="38581" xr:uid="{00000000-0005-0000-0000-00005E790000}"/>
    <cellStyle name="Normal 41 8 7 4 3" xfId="25913" xr:uid="{00000000-0005-0000-0000-00005F790000}"/>
    <cellStyle name="Normal 41 8 7 4 3 2" xfId="47527" xr:uid="{00000000-0005-0000-0000-000060790000}"/>
    <cellStyle name="Normal 41 8 7 4 4" xfId="19946" xr:uid="{00000000-0005-0000-0000-000061790000}"/>
    <cellStyle name="Normal 41 8 7 4 4 2" xfId="41588" xr:uid="{00000000-0005-0000-0000-000062790000}"/>
    <cellStyle name="Normal 41 8 7 4 5" xfId="35577" xr:uid="{00000000-0005-0000-0000-000063790000}"/>
    <cellStyle name="Normal 41 8 7 5" xfId="14815" xr:uid="{00000000-0005-0000-0000-000064790000}"/>
    <cellStyle name="Normal 41 8 7 5 2" xfId="17900" xr:uid="{00000000-0005-0000-0000-000065790000}"/>
    <cellStyle name="Normal 41 8 7 5 2 2" xfId="29867" xr:uid="{00000000-0005-0000-0000-000066790000}"/>
    <cellStyle name="Normal 41 8 7 5 2 2 2" xfId="51473" xr:uid="{00000000-0005-0000-0000-000067790000}"/>
    <cellStyle name="Normal 41 8 7 5 2 3" xfId="23900" xr:uid="{00000000-0005-0000-0000-000068790000}"/>
    <cellStyle name="Normal 41 8 7 5 2 3 2" xfId="45537" xr:uid="{00000000-0005-0000-0000-000069790000}"/>
    <cellStyle name="Normal 41 8 7 5 2 4" xfId="39554" xr:uid="{00000000-0005-0000-0000-00006A790000}"/>
    <cellStyle name="Normal 41 8 7 5 3" xfId="26885" xr:uid="{00000000-0005-0000-0000-00006B790000}"/>
    <cellStyle name="Normal 41 8 7 5 3 2" xfId="48499" xr:uid="{00000000-0005-0000-0000-00006C790000}"/>
    <cellStyle name="Normal 41 8 7 5 4" xfId="20918" xr:uid="{00000000-0005-0000-0000-00006D790000}"/>
    <cellStyle name="Normal 41 8 7 5 4 2" xfId="42560" xr:uid="{00000000-0005-0000-0000-00006E790000}"/>
    <cellStyle name="Normal 41 8 7 5 5" xfId="36551" xr:uid="{00000000-0005-0000-0000-00006F790000}"/>
    <cellStyle name="Normal 41 8 7 6" xfId="15928" xr:uid="{00000000-0005-0000-0000-000070790000}"/>
    <cellStyle name="Normal 41 8 7 6 2" xfId="27899" xr:uid="{00000000-0005-0000-0000-000071790000}"/>
    <cellStyle name="Normal 41 8 7 6 2 2" xfId="49505" xr:uid="{00000000-0005-0000-0000-000072790000}"/>
    <cellStyle name="Normal 41 8 7 6 3" xfId="21932" xr:uid="{00000000-0005-0000-0000-000073790000}"/>
    <cellStyle name="Normal 41 8 7 6 3 2" xfId="43569" xr:uid="{00000000-0005-0000-0000-000074790000}"/>
    <cellStyle name="Normal 41 8 7 6 4" xfId="37582" xr:uid="{00000000-0005-0000-0000-000075790000}"/>
    <cellStyle name="Normal 41 8 7 7" xfId="24914" xr:uid="{00000000-0005-0000-0000-000076790000}"/>
    <cellStyle name="Normal 41 8 7 7 2" xfId="46534" xr:uid="{00000000-0005-0000-0000-000077790000}"/>
    <cellStyle name="Normal 41 8 7 8" xfId="18947" xr:uid="{00000000-0005-0000-0000-000078790000}"/>
    <cellStyle name="Normal 41 8 7 8 2" xfId="40589" xr:uid="{00000000-0005-0000-0000-000079790000}"/>
    <cellStyle name="Normal 41 8 7 9" xfId="31988"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7" xr:uid="{00000000-0005-0000-0000-00007E790000}"/>
    <cellStyle name="Normal 41 8 8 2 2 2 2" xfId="50563" xr:uid="{00000000-0005-0000-0000-00007F790000}"/>
    <cellStyle name="Normal 41 8 8 2 2 3" xfId="22990" xr:uid="{00000000-0005-0000-0000-000080790000}"/>
    <cellStyle name="Normal 41 8 8 2 2 3 2" xfId="44627" xr:uid="{00000000-0005-0000-0000-000081790000}"/>
    <cellStyle name="Normal 41 8 8 2 2 4" xfId="38643" xr:uid="{00000000-0005-0000-0000-000082790000}"/>
    <cellStyle name="Normal 41 8 8 2 3" xfId="25975" xr:uid="{00000000-0005-0000-0000-000083790000}"/>
    <cellStyle name="Normal 41 8 8 2 3 2" xfId="47589" xr:uid="{00000000-0005-0000-0000-000084790000}"/>
    <cellStyle name="Normal 41 8 8 2 4" xfId="20008" xr:uid="{00000000-0005-0000-0000-000085790000}"/>
    <cellStyle name="Normal 41 8 8 2 4 2" xfId="41650" xr:uid="{00000000-0005-0000-0000-000086790000}"/>
    <cellStyle name="Normal 41 8 8 2 5" xfId="35640" xr:uid="{00000000-0005-0000-0000-000087790000}"/>
    <cellStyle name="Normal 41 8 8 3" xfId="14878" xr:uid="{00000000-0005-0000-0000-000088790000}"/>
    <cellStyle name="Normal 41 8 8 3 2" xfId="17963" xr:uid="{00000000-0005-0000-0000-000089790000}"/>
    <cellStyle name="Normal 41 8 8 3 2 2" xfId="29929" xr:uid="{00000000-0005-0000-0000-00008A790000}"/>
    <cellStyle name="Normal 41 8 8 3 2 2 2" xfId="51535" xr:uid="{00000000-0005-0000-0000-00008B790000}"/>
    <cellStyle name="Normal 41 8 8 3 2 3" xfId="23962" xr:uid="{00000000-0005-0000-0000-00008C790000}"/>
    <cellStyle name="Normal 41 8 8 3 2 3 2" xfId="45599" xr:uid="{00000000-0005-0000-0000-00008D790000}"/>
    <cellStyle name="Normal 41 8 8 3 2 4" xfId="39617" xr:uid="{00000000-0005-0000-0000-00008E790000}"/>
    <cellStyle name="Normal 41 8 8 3 3" xfId="26947" xr:uid="{00000000-0005-0000-0000-00008F790000}"/>
    <cellStyle name="Normal 41 8 8 3 3 2" xfId="48561" xr:uid="{00000000-0005-0000-0000-000090790000}"/>
    <cellStyle name="Normal 41 8 8 3 4" xfId="20980" xr:uid="{00000000-0005-0000-0000-000091790000}"/>
    <cellStyle name="Normal 41 8 8 3 4 2" xfId="42622" xr:uid="{00000000-0005-0000-0000-000092790000}"/>
    <cellStyle name="Normal 41 8 8 3 5" xfId="36614" xr:uid="{00000000-0005-0000-0000-000093790000}"/>
    <cellStyle name="Normal 41 8 8 4" xfId="16012" xr:uid="{00000000-0005-0000-0000-000094790000}"/>
    <cellStyle name="Normal 41 8 8 4 2" xfId="27981" xr:uid="{00000000-0005-0000-0000-000095790000}"/>
    <cellStyle name="Normal 41 8 8 4 2 2" xfId="49587" xr:uid="{00000000-0005-0000-0000-000096790000}"/>
    <cellStyle name="Normal 41 8 8 4 3" xfId="22014" xr:uid="{00000000-0005-0000-0000-000097790000}"/>
    <cellStyle name="Normal 41 8 8 4 3 2" xfId="43651" xr:uid="{00000000-0005-0000-0000-000098790000}"/>
    <cellStyle name="Normal 41 8 8 4 4" xfId="37666" xr:uid="{00000000-0005-0000-0000-000099790000}"/>
    <cellStyle name="Normal 41 8 8 5" xfId="24999" xr:uid="{00000000-0005-0000-0000-00009A790000}"/>
    <cellStyle name="Normal 41 8 8 5 2" xfId="46616" xr:uid="{00000000-0005-0000-0000-00009B790000}"/>
    <cellStyle name="Normal 41 8 8 6" xfId="19032" xr:uid="{00000000-0005-0000-0000-00009C790000}"/>
    <cellStyle name="Normal 41 8 8 6 2" xfId="40674" xr:uid="{00000000-0005-0000-0000-00009D790000}"/>
    <cellStyle name="Normal 41 8 8 7" xfId="34660"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7" xr:uid="{00000000-0005-0000-0000-0000A2790000}"/>
    <cellStyle name="Normal 41 8 9 2 2 2 2" xfId="50883" xr:uid="{00000000-0005-0000-0000-0000A3790000}"/>
    <cellStyle name="Normal 41 8 9 2 2 3" xfId="23310" xr:uid="{00000000-0005-0000-0000-0000A4790000}"/>
    <cellStyle name="Normal 41 8 9 2 2 3 2" xfId="44947" xr:uid="{00000000-0005-0000-0000-0000A5790000}"/>
    <cellStyle name="Normal 41 8 9 2 2 4" xfId="38963" xr:uid="{00000000-0005-0000-0000-0000A6790000}"/>
    <cellStyle name="Normal 41 8 9 2 3" xfId="26295" xr:uid="{00000000-0005-0000-0000-0000A7790000}"/>
    <cellStyle name="Normal 41 8 9 2 3 2" xfId="47909" xr:uid="{00000000-0005-0000-0000-0000A8790000}"/>
    <cellStyle name="Normal 41 8 9 2 4" xfId="20328" xr:uid="{00000000-0005-0000-0000-0000A9790000}"/>
    <cellStyle name="Normal 41 8 9 2 4 2" xfId="41970" xr:uid="{00000000-0005-0000-0000-0000AA790000}"/>
    <cellStyle name="Normal 41 8 9 2 5" xfId="35960" xr:uid="{00000000-0005-0000-0000-0000AB790000}"/>
    <cellStyle name="Normal 41 8 9 3" xfId="15198" xr:uid="{00000000-0005-0000-0000-0000AC790000}"/>
    <cellStyle name="Normal 41 8 9 3 2" xfId="18283" xr:uid="{00000000-0005-0000-0000-0000AD790000}"/>
    <cellStyle name="Normal 41 8 9 3 2 2" xfId="30249" xr:uid="{00000000-0005-0000-0000-0000AE790000}"/>
    <cellStyle name="Normal 41 8 9 3 2 2 2" xfId="51855" xr:uid="{00000000-0005-0000-0000-0000AF790000}"/>
    <cellStyle name="Normal 41 8 9 3 2 3" xfId="24282" xr:uid="{00000000-0005-0000-0000-0000B0790000}"/>
    <cellStyle name="Normal 41 8 9 3 2 3 2" xfId="45919" xr:uid="{00000000-0005-0000-0000-0000B1790000}"/>
    <cellStyle name="Normal 41 8 9 3 2 4" xfId="39937" xr:uid="{00000000-0005-0000-0000-0000B2790000}"/>
    <cellStyle name="Normal 41 8 9 3 3" xfId="27267" xr:uid="{00000000-0005-0000-0000-0000B3790000}"/>
    <cellStyle name="Normal 41 8 9 3 3 2" xfId="48881" xr:uid="{00000000-0005-0000-0000-0000B4790000}"/>
    <cellStyle name="Normal 41 8 9 3 4" xfId="21300" xr:uid="{00000000-0005-0000-0000-0000B5790000}"/>
    <cellStyle name="Normal 41 8 9 3 4 2" xfId="42942" xr:uid="{00000000-0005-0000-0000-0000B6790000}"/>
    <cellStyle name="Normal 41 8 9 3 5" xfId="36934" xr:uid="{00000000-0005-0000-0000-0000B7790000}"/>
    <cellStyle name="Normal 41 8 9 4" xfId="16332" xr:uid="{00000000-0005-0000-0000-0000B8790000}"/>
    <cellStyle name="Normal 41 8 9 4 2" xfId="28301" xr:uid="{00000000-0005-0000-0000-0000B9790000}"/>
    <cellStyle name="Normal 41 8 9 4 2 2" xfId="49907" xr:uid="{00000000-0005-0000-0000-0000BA790000}"/>
    <cellStyle name="Normal 41 8 9 4 3" xfId="22334" xr:uid="{00000000-0005-0000-0000-0000BB790000}"/>
    <cellStyle name="Normal 41 8 9 4 3 2" xfId="43971" xr:uid="{00000000-0005-0000-0000-0000BC790000}"/>
    <cellStyle name="Normal 41 8 9 4 4" xfId="37986" xr:uid="{00000000-0005-0000-0000-0000BD790000}"/>
    <cellStyle name="Normal 41 8 9 5" xfId="25319" xr:uid="{00000000-0005-0000-0000-0000BE790000}"/>
    <cellStyle name="Normal 41 8 9 5 2" xfId="46936" xr:uid="{00000000-0005-0000-0000-0000BF790000}"/>
    <cellStyle name="Normal 41 8 9 6" xfId="19352" xr:uid="{00000000-0005-0000-0000-0000C0790000}"/>
    <cellStyle name="Normal 41 8 9 6 2" xfId="40994" xr:uid="{00000000-0005-0000-0000-0000C1790000}"/>
    <cellStyle name="Normal 41 8 9 7" xfId="34980"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8" xr:uid="{00000000-0005-0000-0000-0000C6790000}"/>
    <cellStyle name="Normal 41 9 10 2 2 2" xfId="50244" xr:uid="{00000000-0005-0000-0000-0000C7790000}"/>
    <cellStyle name="Normal 41 9 10 2 3" xfId="22671" xr:uid="{00000000-0005-0000-0000-0000C8790000}"/>
    <cellStyle name="Normal 41 9 10 2 3 2" xfId="44308" xr:uid="{00000000-0005-0000-0000-0000C9790000}"/>
    <cellStyle name="Normal 41 9 10 2 4" xfId="38323" xr:uid="{00000000-0005-0000-0000-0000CA790000}"/>
    <cellStyle name="Normal 41 9 10 3" xfId="25656" xr:uid="{00000000-0005-0000-0000-0000CB790000}"/>
    <cellStyle name="Normal 41 9 10 3 2" xfId="47270" xr:uid="{00000000-0005-0000-0000-0000CC790000}"/>
    <cellStyle name="Normal 41 9 10 4" xfId="19689" xr:uid="{00000000-0005-0000-0000-0000CD790000}"/>
    <cellStyle name="Normal 41 9 10 4 2" xfId="41331" xr:uid="{00000000-0005-0000-0000-0000CE790000}"/>
    <cellStyle name="Normal 41 9 10 5" xfId="35319" xr:uid="{00000000-0005-0000-0000-0000CF790000}"/>
    <cellStyle name="Normal 41 9 11" xfId="14558" xr:uid="{00000000-0005-0000-0000-0000D0790000}"/>
    <cellStyle name="Normal 41 9 11 2" xfId="17643" xr:uid="{00000000-0005-0000-0000-0000D1790000}"/>
    <cellStyle name="Normal 41 9 11 2 2" xfId="29610" xr:uid="{00000000-0005-0000-0000-0000D2790000}"/>
    <cellStyle name="Normal 41 9 11 2 2 2" xfId="51216" xr:uid="{00000000-0005-0000-0000-0000D3790000}"/>
    <cellStyle name="Normal 41 9 11 2 3" xfId="23643" xr:uid="{00000000-0005-0000-0000-0000D4790000}"/>
    <cellStyle name="Normal 41 9 11 2 3 2" xfId="45280" xr:uid="{00000000-0005-0000-0000-0000D5790000}"/>
    <cellStyle name="Normal 41 9 11 2 4" xfId="39297" xr:uid="{00000000-0005-0000-0000-0000D6790000}"/>
    <cellStyle name="Normal 41 9 11 3" xfId="26628" xr:uid="{00000000-0005-0000-0000-0000D7790000}"/>
    <cellStyle name="Normal 41 9 11 3 2" xfId="48242" xr:uid="{00000000-0005-0000-0000-0000D8790000}"/>
    <cellStyle name="Normal 41 9 11 4" xfId="20661" xr:uid="{00000000-0005-0000-0000-0000D9790000}"/>
    <cellStyle name="Normal 41 9 11 4 2" xfId="42303" xr:uid="{00000000-0005-0000-0000-0000DA790000}"/>
    <cellStyle name="Normal 41 9 11 5" xfId="36294" xr:uid="{00000000-0005-0000-0000-0000DB790000}"/>
    <cellStyle name="Normal 41 9 12" xfId="15671" xr:uid="{00000000-0005-0000-0000-0000DC790000}"/>
    <cellStyle name="Normal 41 9 12 2" xfId="27642" xr:uid="{00000000-0005-0000-0000-0000DD790000}"/>
    <cellStyle name="Normal 41 9 12 2 2" xfId="49248" xr:uid="{00000000-0005-0000-0000-0000DE790000}"/>
    <cellStyle name="Normal 41 9 12 3" xfId="21675" xr:uid="{00000000-0005-0000-0000-0000DF790000}"/>
    <cellStyle name="Normal 41 9 12 3 2" xfId="43312" xr:uid="{00000000-0005-0000-0000-0000E0790000}"/>
    <cellStyle name="Normal 41 9 12 4" xfId="37325" xr:uid="{00000000-0005-0000-0000-0000E1790000}"/>
    <cellStyle name="Normal 41 9 13" xfId="24657" xr:uid="{00000000-0005-0000-0000-0000E2790000}"/>
    <cellStyle name="Normal 41 9 13 2" xfId="46277" xr:uid="{00000000-0005-0000-0000-0000E3790000}"/>
    <cellStyle name="Normal 41 9 14" xfId="18690" xr:uid="{00000000-0005-0000-0000-0000E4790000}"/>
    <cellStyle name="Normal 41 9 14 2" xfId="40332" xr:uid="{00000000-0005-0000-0000-0000E5790000}"/>
    <cellStyle name="Normal 41 9 15" xfId="31255"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7" xr:uid="{00000000-0005-0000-0000-0000EB790000}"/>
    <cellStyle name="Normal 41 9 2 2 2 2 2 2" xfId="50653" xr:uid="{00000000-0005-0000-0000-0000EC790000}"/>
    <cellStyle name="Normal 41 9 2 2 2 2 3" xfId="23080" xr:uid="{00000000-0005-0000-0000-0000ED790000}"/>
    <cellStyle name="Normal 41 9 2 2 2 2 3 2" xfId="44717" xr:uid="{00000000-0005-0000-0000-0000EE790000}"/>
    <cellStyle name="Normal 41 9 2 2 2 2 4" xfId="38733" xr:uid="{00000000-0005-0000-0000-0000EF790000}"/>
    <cellStyle name="Normal 41 9 2 2 2 3" xfId="26065" xr:uid="{00000000-0005-0000-0000-0000F0790000}"/>
    <cellStyle name="Normal 41 9 2 2 2 3 2" xfId="47679" xr:uid="{00000000-0005-0000-0000-0000F1790000}"/>
    <cellStyle name="Normal 41 9 2 2 2 4" xfId="20098" xr:uid="{00000000-0005-0000-0000-0000F2790000}"/>
    <cellStyle name="Normal 41 9 2 2 2 4 2" xfId="41740" xr:uid="{00000000-0005-0000-0000-0000F3790000}"/>
    <cellStyle name="Normal 41 9 2 2 2 5" xfId="35730" xr:uid="{00000000-0005-0000-0000-0000F4790000}"/>
    <cellStyle name="Normal 41 9 2 2 3" xfId="14968" xr:uid="{00000000-0005-0000-0000-0000F5790000}"/>
    <cellStyle name="Normal 41 9 2 2 3 2" xfId="18053" xr:uid="{00000000-0005-0000-0000-0000F6790000}"/>
    <cellStyle name="Normal 41 9 2 2 3 2 2" xfId="30019" xr:uid="{00000000-0005-0000-0000-0000F7790000}"/>
    <cellStyle name="Normal 41 9 2 2 3 2 2 2" xfId="51625" xr:uid="{00000000-0005-0000-0000-0000F8790000}"/>
    <cellStyle name="Normal 41 9 2 2 3 2 3" xfId="24052" xr:uid="{00000000-0005-0000-0000-0000F9790000}"/>
    <cellStyle name="Normal 41 9 2 2 3 2 3 2" xfId="45689" xr:uid="{00000000-0005-0000-0000-0000FA790000}"/>
    <cellStyle name="Normal 41 9 2 2 3 2 4" xfId="39707" xr:uid="{00000000-0005-0000-0000-0000FB790000}"/>
    <cellStyle name="Normal 41 9 2 2 3 3" xfId="27037" xr:uid="{00000000-0005-0000-0000-0000FC790000}"/>
    <cellStyle name="Normal 41 9 2 2 3 3 2" xfId="48651" xr:uid="{00000000-0005-0000-0000-0000FD790000}"/>
    <cellStyle name="Normal 41 9 2 2 3 4" xfId="21070" xr:uid="{00000000-0005-0000-0000-0000FE790000}"/>
    <cellStyle name="Normal 41 9 2 2 3 4 2" xfId="42712" xr:uid="{00000000-0005-0000-0000-0000FF790000}"/>
    <cellStyle name="Normal 41 9 2 2 3 5" xfId="36704" xr:uid="{00000000-0005-0000-0000-0000007A0000}"/>
    <cellStyle name="Normal 41 9 2 2 4" xfId="16102" xr:uid="{00000000-0005-0000-0000-0000017A0000}"/>
    <cellStyle name="Normal 41 9 2 2 4 2" xfId="28071" xr:uid="{00000000-0005-0000-0000-0000027A0000}"/>
    <cellStyle name="Normal 41 9 2 2 4 2 2" xfId="49677" xr:uid="{00000000-0005-0000-0000-0000037A0000}"/>
    <cellStyle name="Normal 41 9 2 2 4 3" xfId="22104" xr:uid="{00000000-0005-0000-0000-0000047A0000}"/>
    <cellStyle name="Normal 41 9 2 2 4 3 2" xfId="43741" xr:uid="{00000000-0005-0000-0000-0000057A0000}"/>
    <cellStyle name="Normal 41 9 2 2 4 4" xfId="37756" xr:uid="{00000000-0005-0000-0000-0000067A0000}"/>
    <cellStyle name="Normal 41 9 2 2 5" xfId="25089" xr:uid="{00000000-0005-0000-0000-0000077A0000}"/>
    <cellStyle name="Normal 41 9 2 2 5 2" xfId="46706" xr:uid="{00000000-0005-0000-0000-0000087A0000}"/>
    <cellStyle name="Normal 41 9 2 2 6" xfId="19122" xr:uid="{00000000-0005-0000-0000-0000097A0000}"/>
    <cellStyle name="Normal 41 9 2 2 6 2" xfId="40764" xr:uid="{00000000-0005-0000-0000-00000A7A0000}"/>
    <cellStyle name="Normal 41 9 2 2 7" xfId="34750"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7" xr:uid="{00000000-0005-0000-0000-00000F7A0000}"/>
    <cellStyle name="Normal 41 9 2 3 2 2 2 2" xfId="50973" xr:uid="{00000000-0005-0000-0000-0000107A0000}"/>
    <cellStyle name="Normal 41 9 2 3 2 2 3" xfId="23400" xr:uid="{00000000-0005-0000-0000-0000117A0000}"/>
    <cellStyle name="Normal 41 9 2 3 2 2 3 2" xfId="45037" xr:uid="{00000000-0005-0000-0000-0000127A0000}"/>
    <cellStyle name="Normal 41 9 2 3 2 2 4" xfId="39053" xr:uid="{00000000-0005-0000-0000-0000137A0000}"/>
    <cellStyle name="Normal 41 9 2 3 2 3" xfId="26385" xr:uid="{00000000-0005-0000-0000-0000147A0000}"/>
    <cellStyle name="Normal 41 9 2 3 2 3 2" xfId="47999" xr:uid="{00000000-0005-0000-0000-0000157A0000}"/>
    <cellStyle name="Normal 41 9 2 3 2 4" xfId="20418" xr:uid="{00000000-0005-0000-0000-0000167A0000}"/>
    <cellStyle name="Normal 41 9 2 3 2 4 2" xfId="42060" xr:uid="{00000000-0005-0000-0000-0000177A0000}"/>
    <cellStyle name="Normal 41 9 2 3 2 5" xfId="36050" xr:uid="{00000000-0005-0000-0000-0000187A0000}"/>
    <cellStyle name="Normal 41 9 2 3 3" xfId="15288" xr:uid="{00000000-0005-0000-0000-0000197A0000}"/>
    <cellStyle name="Normal 41 9 2 3 3 2" xfId="18373" xr:uid="{00000000-0005-0000-0000-00001A7A0000}"/>
    <cellStyle name="Normal 41 9 2 3 3 2 2" xfId="30339" xr:uid="{00000000-0005-0000-0000-00001B7A0000}"/>
    <cellStyle name="Normal 41 9 2 3 3 2 2 2" xfId="51945" xr:uid="{00000000-0005-0000-0000-00001C7A0000}"/>
    <cellStyle name="Normal 41 9 2 3 3 2 3" xfId="24372" xr:uid="{00000000-0005-0000-0000-00001D7A0000}"/>
    <cellStyle name="Normal 41 9 2 3 3 2 3 2" xfId="46009" xr:uid="{00000000-0005-0000-0000-00001E7A0000}"/>
    <cellStyle name="Normal 41 9 2 3 3 2 4" xfId="40027" xr:uid="{00000000-0005-0000-0000-00001F7A0000}"/>
    <cellStyle name="Normal 41 9 2 3 3 3" xfId="27357" xr:uid="{00000000-0005-0000-0000-0000207A0000}"/>
    <cellStyle name="Normal 41 9 2 3 3 3 2" xfId="48971" xr:uid="{00000000-0005-0000-0000-0000217A0000}"/>
    <cellStyle name="Normal 41 9 2 3 3 4" xfId="21390" xr:uid="{00000000-0005-0000-0000-0000227A0000}"/>
    <cellStyle name="Normal 41 9 2 3 3 4 2" xfId="43032" xr:uid="{00000000-0005-0000-0000-0000237A0000}"/>
    <cellStyle name="Normal 41 9 2 3 3 5" xfId="37024" xr:uid="{00000000-0005-0000-0000-0000247A0000}"/>
    <cellStyle name="Normal 41 9 2 3 4" xfId="16422" xr:uid="{00000000-0005-0000-0000-0000257A0000}"/>
    <cellStyle name="Normal 41 9 2 3 4 2" xfId="28391" xr:uid="{00000000-0005-0000-0000-0000267A0000}"/>
    <cellStyle name="Normal 41 9 2 3 4 2 2" xfId="49997" xr:uid="{00000000-0005-0000-0000-0000277A0000}"/>
    <cellStyle name="Normal 41 9 2 3 4 3" xfId="22424" xr:uid="{00000000-0005-0000-0000-0000287A0000}"/>
    <cellStyle name="Normal 41 9 2 3 4 3 2" xfId="44061" xr:uid="{00000000-0005-0000-0000-0000297A0000}"/>
    <cellStyle name="Normal 41 9 2 3 4 4" xfId="38076" xr:uid="{00000000-0005-0000-0000-00002A7A0000}"/>
    <cellStyle name="Normal 41 9 2 3 5" xfId="25409" xr:uid="{00000000-0005-0000-0000-00002B7A0000}"/>
    <cellStyle name="Normal 41 9 2 3 5 2" xfId="47026" xr:uid="{00000000-0005-0000-0000-00002C7A0000}"/>
    <cellStyle name="Normal 41 9 2 3 6" xfId="19442" xr:uid="{00000000-0005-0000-0000-00002D7A0000}"/>
    <cellStyle name="Normal 41 9 2 3 6 2" xfId="41084" xr:uid="{00000000-0005-0000-0000-00002E7A0000}"/>
    <cellStyle name="Normal 41 9 2 3 7" xfId="35070" xr:uid="{00000000-0005-0000-0000-00002F7A0000}"/>
    <cellStyle name="Normal 41 9 2 4" xfId="13673" xr:uid="{00000000-0005-0000-0000-0000307A0000}"/>
    <cellStyle name="Normal 41 9 2 4 2" xfId="16759" xr:uid="{00000000-0005-0000-0000-0000317A0000}"/>
    <cellStyle name="Normal 41 9 2 4 2 2" xfId="28727" xr:uid="{00000000-0005-0000-0000-0000327A0000}"/>
    <cellStyle name="Normal 41 9 2 4 2 2 2" xfId="50333" xr:uid="{00000000-0005-0000-0000-0000337A0000}"/>
    <cellStyle name="Normal 41 9 2 4 2 3" xfId="22760" xr:uid="{00000000-0005-0000-0000-0000347A0000}"/>
    <cellStyle name="Normal 41 9 2 4 2 3 2" xfId="44397" xr:uid="{00000000-0005-0000-0000-0000357A0000}"/>
    <cellStyle name="Normal 41 9 2 4 2 4" xfId="38413" xr:uid="{00000000-0005-0000-0000-0000367A0000}"/>
    <cellStyle name="Normal 41 9 2 4 3" xfId="25745" xr:uid="{00000000-0005-0000-0000-0000377A0000}"/>
    <cellStyle name="Normal 41 9 2 4 3 2" xfId="47359" xr:uid="{00000000-0005-0000-0000-0000387A0000}"/>
    <cellStyle name="Normal 41 9 2 4 4" xfId="19778" xr:uid="{00000000-0005-0000-0000-0000397A0000}"/>
    <cellStyle name="Normal 41 9 2 4 4 2" xfId="41420" xr:uid="{00000000-0005-0000-0000-00003A7A0000}"/>
    <cellStyle name="Normal 41 9 2 4 5" xfId="35409" xr:uid="{00000000-0005-0000-0000-00003B7A0000}"/>
    <cellStyle name="Normal 41 9 2 5" xfId="14647" xr:uid="{00000000-0005-0000-0000-00003C7A0000}"/>
    <cellStyle name="Normal 41 9 2 5 2" xfId="17732" xr:uid="{00000000-0005-0000-0000-00003D7A0000}"/>
    <cellStyle name="Normal 41 9 2 5 2 2" xfId="29699" xr:uid="{00000000-0005-0000-0000-00003E7A0000}"/>
    <cellStyle name="Normal 41 9 2 5 2 2 2" xfId="51305" xr:uid="{00000000-0005-0000-0000-00003F7A0000}"/>
    <cellStyle name="Normal 41 9 2 5 2 3" xfId="23732" xr:uid="{00000000-0005-0000-0000-0000407A0000}"/>
    <cellStyle name="Normal 41 9 2 5 2 3 2" xfId="45369" xr:uid="{00000000-0005-0000-0000-0000417A0000}"/>
    <cellStyle name="Normal 41 9 2 5 2 4" xfId="39386" xr:uid="{00000000-0005-0000-0000-0000427A0000}"/>
    <cellStyle name="Normal 41 9 2 5 3" xfId="26717" xr:uid="{00000000-0005-0000-0000-0000437A0000}"/>
    <cellStyle name="Normal 41 9 2 5 3 2" xfId="48331" xr:uid="{00000000-0005-0000-0000-0000447A0000}"/>
    <cellStyle name="Normal 41 9 2 5 4" xfId="20750" xr:uid="{00000000-0005-0000-0000-0000457A0000}"/>
    <cellStyle name="Normal 41 9 2 5 4 2" xfId="42392" xr:uid="{00000000-0005-0000-0000-0000467A0000}"/>
    <cellStyle name="Normal 41 9 2 5 5" xfId="36383" xr:uid="{00000000-0005-0000-0000-0000477A0000}"/>
    <cellStyle name="Normal 41 9 2 6" xfId="15760" xr:uid="{00000000-0005-0000-0000-0000487A0000}"/>
    <cellStyle name="Normal 41 9 2 6 2" xfId="27731" xr:uid="{00000000-0005-0000-0000-0000497A0000}"/>
    <cellStyle name="Normal 41 9 2 6 2 2" xfId="49337" xr:uid="{00000000-0005-0000-0000-00004A7A0000}"/>
    <cellStyle name="Normal 41 9 2 6 3" xfId="21764" xr:uid="{00000000-0005-0000-0000-00004B7A0000}"/>
    <cellStyle name="Normal 41 9 2 6 3 2" xfId="43401" xr:uid="{00000000-0005-0000-0000-00004C7A0000}"/>
    <cellStyle name="Normal 41 9 2 6 4" xfId="37414" xr:uid="{00000000-0005-0000-0000-00004D7A0000}"/>
    <cellStyle name="Normal 41 9 2 7" xfId="24746" xr:uid="{00000000-0005-0000-0000-00004E7A0000}"/>
    <cellStyle name="Normal 41 9 2 7 2" xfId="46366" xr:uid="{00000000-0005-0000-0000-00004F7A0000}"/>
    <cellStyle name="Normal 41 9 2 8" xfId="18779" xr:uid="{00000000-0005-0000-0000-0000507A0000}"/>
    <cellStyle name="Normal 41 9 2 8 2" xfId="40421" xr:uid="{00000000-0005-0000-0000-0000517A0000}"/>
    <cellStyle name="Normal 41 9 2 9" xfId="31592"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3" xr:uid="{00000000-0005-0000-0000-0000577A0000}"/>
    <cellStyle name="Normal 41 9 3 2 2 2 2 2" xfId="50609" xr:uid="{00000000-0005-0000-0000-0000587A0000}"/>
    <cellStyle name="Normal 41 9 3 2 2 2 3" xfId="23036" xr:uid="{00000000-0005-0000-0000-0000597A0000}"/>
    <cellStyle name="Normal 41 9 3 2 2 2 3 2" xfId="44673" xr:uid="{00000000-0005-0000-0000-00005A7A0000}"/>
    <cellStyle name="Normal 41 9 3 2 2 2 4" xfId="38689" xr:uid="{00000000-0005-0000-0000-00005B7A0000}"/>
    <cellStyle name="Normal 41 9 3 2 2 3" xfId="26021" xr:uid="{00000000-0005-0000-0000-00005C7A0000}"/>
    <cellStyle name="Normal 41 9 3 2 2 3 2" xfId="47635" xr:uid="{00000000-0005-0000-0000-00005D7A0000}"/>
    <cellStyle name="Normal 41 9 3 2 2 4" xfId="20054" xr:uid="{00000000-0005-0000-0000-00005E7A0000}"/>
    <cellStyle name="Normal 41 9 3 2 2 4 2" xfId="41696" xr:uid="{00000000-0005-0000-0000-00005F7A0000}"/>
    <cellStyle name="Normal 41 9 3 2 2 5" xfId="35686" xr:uid="{00000000-0005-0000-0000-0000607A0000}"/>
    <cellStyle name="Normal 41 9 3 2 3" xfId="14924" xr:uid="{00000000-0005-0000-0000-0000617A0000}"/>
    <cellStyle name="Normal 41 9 3 2 3 2" xfId="18009" xr:uid="{00000000-0005-0000-0000-0000627A0000}"/>
    <cellStyle name="Normal 41 9 3 2 3 2 2" xfId="29975" xr:uid="{00000000-0005-0000-0000-0000637A0000}"/>
    <cellStyle name="Normal 41 9 3 2 3 2 2 2" xfId="51581" xr:uid="{00000000-0005-0000-0000-0000647A0000}"/>
    <cellStyle name="Normal 41 9 3 2 3 2 3" xfId="24008" xr:uid="{00000000-0005-0000-0000-0000657A0000}"/>
    <cellStyle name="Normal 41 9 3 2 3 2 3 2" xfId="45645" xr:uid="{00000000-0005-0000-0000-0000667A0000}"/>
    <cellStyle name="Normal 41 9 3 2 3 2 4" xfId="39663" xr:uid="{00000000-0005-0000-0000-0000677A0000}"/>
    <cellStyle name="Normal 41 9 3 2 3 3" xfId="26993" xr:uid="{00000000-0005-0000-0000-0000687A0000}"/>
    <cellStyle name="Normal 41 9 3 2 3 3 2" xfId="48607" xr:uid="{00000000-0005-0000-0000-0000697A0000}"/>
    <cellStyle name="Normal 41 9 3 2 3 4" xfId="21026" xr:uid="{00000000-0005-0000-0000-00006A7A0000}"/>
    <cellStyle name="Normal 41 9 3 2 3 4 2" xfId="42668" xr:uid="{00000000-0005-0000-0000-00006B7A0000}"/>
    <cellStyle name="Normal 41 9 3 2 3 5" xfId="36660" xr:uid="{00000000-0005-0000-0000-00006C7A0000}"/>
    <cellStyle name="Normal 41 9 3 2 4" xfId="16058" xr:uid="{00000000-0005-0000-0000-00006D7A0000}"/>
    <cellStyle name="Normal 41 9 3 2 4 2" xfId="28027" xr:uid="{00000000-0005-0000-0000-00006E7A0000}"/>
    <cellStyle name="Normal 41 9 3 2 4 2 2" xfId="49633" xr:uid="{00000000-0005-0000-0000-00006F7A0000}"/>
    <cellStyle name="Normal 41 9 3 2 4 3" xfId="22060" xr:uid="{00000000-0005-0000-0000-0000707A0000}"/>
    <cellStyle name="Normal 41 9 3 2 4 3 2" xfId="43697" xr:uid="{00000000-0005-0000-0000-0000717A0000}"/>
    <cellStyle name="Normal 41 9 3 2 4 4" xfId="37712" xr:uid="{00000000-0005-0000-0000-0000727A0000}"/>
    <cellStyle name="Normal 41 9 3 2 5" xfId="25045" xr:uid="{00000000-0005-0000-0000-0000737A0000}"/>
    <cellStyle name="Normal 41 9 3 2 5 2" xfId="46662" xr:uid="{00000000-0005-0000-0000-0000747A0000}"/>
    <cellStyle name="Normal 41 9 3 2 6" xfId="19078" xr:uid="{00000000-0005-0000-0000-0000757A0000}"/>
    <cellStyle name="Normal 41 9 3 2 6 2" xfId="40720" xr:uid="{00000000-0005-0000-0000-0000767A0000}"/>
    <cellStyle name="Normal 41 9 3 2 7" xfId="34706"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3" xr:uid="{00000000-0005-0000-0000-00007B7A0000}"/>
    <cellStyle name="Normal 41 9 3 3 2 2 2 2" xfId="50929" xr:uid="{00000000-0005-0000-0000-00007C7A0000}"/>
    <cellStyle name="Normal 41 9 3 3 2 2 3" xfId="23356" xr:uid="{00000000-0005-0000-0000-00007D7A0000}"/>
    <cellStyle name="Normal 41 9 3 3 2 2 3 2" xfId="44993" xr:uid="{00000000-0005-0000-0000-00007E7A0000}"/>
    <cellStyle name="Normal 41 9 3 3 2 2 4" xfId="39009" xr:uid="{00000000-0005-0000-0000-00007F7A0000}"/>
    <cellStyle name="Normal 41 9 3 3 2 3" xfId="26341" xr:uid="{00000000-0005-0000-0000-0000807A0000}"/>
    <cellStyle name="Normal 41 9 3 3 2 3 2" xfId="47955" xr:uid="{00000000-0005-0000-0000-0000817A0000}"/>
    <cellStyle name="Normal 41 9 3 3 2 4" xfId="20374" xr:uid="{00000000-0005-0000-0000-0000827A0000}"/>
    <cellStyle name="Normal 41 9 3 3 2 4 2" xfId="42016" xr:uid="{00000000-0005-0000-0000-0000837A0000}"/>
    <cellStyle name="Normal 41 9 3 3 2 5" xfId="36006" xr:uid="{00000000-0005-0000-0000-0000847A0000}"/>
    <cellStyle name="Normal 41 9 3 3 3" xfId="15244" xr:uid="{00000000-0005-0000-0000-0000857A0000}"/>
    <cellStyle name="Normal 41 9 3 3 3 2" xfId="18329" xr:uid="{00000000-0005-0000-0000-0000867A0000}"/>
    <cellStyle name="Normal 41 9 3 3 3 2 2" xfId="30295" xr:uid="{00000000-0005-0000-0000-0000877A0000}"/>
    <cellStyle name="Normal 41 9 3 3 3 2 2 2" xfId="51901" xr:uid="{00000000-0005-0000-0000-0000887A0000}"/>
    <cellStyle name="Normal 41 9 3 3 3 2 3" xfId="24328" xr:uid="{00000000-0005-0000-0000-0000897A0000}"/>
    <cellStyle name="Normal 41 9 3 3 3 2 3 2" xfId="45965" xr:uid="{00000000-0005-0000-0000-00008A7A0000}"/>
    <cellStyle name="Normal 41 9 3 3 3 2 4" xfId="39983" xr:uid="{00000000-0005-0000-0000-00008B7A0000}"/>
    <cellStyle name="Normal 41 9 3 3 3 3" xfId="27313" xr:uid="{00000000-0005-0000-0000-00008C7A0000}"/>
    <cellStyle name="Normal 41 9 3 3 3 3 2" xfId="48927" xr:uid="{00000000-0005-0000-0000-00008D7A0000}"/>
    <cellStyle name="Normal 41 9 3 3 3 4" xfId="21346" xr:uid="{00000000-0005-0000-0000-00008E7A0000}"/>
    <cellStyle name="Normal 41 9 3 3 3 4 2" xfId="42988" xr:uid="{00000000-0005-0000-0000-00008F7A0000}"/>
    <cellStyle name="Normal 41 9 3 3 3 5" xfId="36980" xr:uid="{00000000-0005-0000-0000-0000907A0000}"/>
    <cellStyle name="Normal 41 9 3 3 4" xfId="16378" xr:uid="{00000000-0005-0000-0000-0000917A0000}"/>
    <cellStyle name="Normal 41 9 3 3 4 2" xfId="28347" xr:uid="{00000000-0005-0000-0000-0000927A0000}"/>
    <cellStyle name="Normal 41 9 3 3 4 2 2" xfId="49953" xr:uid="{00000000-0005-0000-0000-0000937A0000}"/>
    <cellStyle name="Normal 41 9 3 3 4 3" xfId="22380" xr:uid="{00000000-0005-0000-0000-0000947A0000}"/>
    <cellStyle name="Normal 41 9 3 3 4 3 2" xfId="44017" xr:uid="{00000000-0005-0000-0000-0000957A0000}"/>
    <cellStyle name="Normal 41 9 3 3 4 4" xfId="38032" xr:uid="{00000000-0005-0000-0000-0000967A0000}"/>
    <cellStyle name="Normal 41 9 3 3 5" xfId="25365" xr:uid="{00000000-0005-0000-0000-0000977A0000}"/>
    <cellStyle name="Normal 41 9 3 3 5 2" xfId="46982" xr:uid="{00000000-0005-0000-0000-0000987A0000}"/>
    <cellStyle name="Normal 41 9 3 3 6" xfId="19398" xr:uid="{00000000-0005-0000-0000-0000997A0000}"/>
    <cellStyle name="Normal 41 9 3 3 6 2" xfId="41040" xr:uid="{00000000-0005-0000-0000-00009A7A0000}"/>
    <cellStyle name="Normal 41 9 3 3 7" xfId="35026" xr:uid="{00000000-0005-0000-0000-00009B7A0000}"/>
    <cellStyle name="Normal 41 9 3 4" xfId="13629" xr:uid="{00000000-0005-0000-0000-00009C7A0000}"/>
    <cellStyle name="Normal 41 9 3 4 2" xfId="16715" xr:uid="{00000000-0005-0000-0000-00009D7A0000}"/>
    <cellStyle name="Normal 41 9 3 4 2 2" xfId="28683" xr:uid="{00000000-0005-0000-0000-00009E7A0000}"/>
    <cellStyle name="Normal 41 9 3 4 2 2 2" xfId="50289" xr:uid="{00000000-0005-0000-0000-00009F7A0000}"/>
    <cellStyle name="Normal 41 9 3 4 2 3" xfId="22716" xr:uid="{00000000-0005-0000-0000-0000A07A0000}"/>
    <cellStyle name="Normal 41 9 3 4 2 3 2" xfId="44353" xr:uid="{00000000-0005-0000-0000-0000A17A0000}"/>
    <cellStyle name="Normal 41 9 3 4 2 4" xfId="38369" xr:uid="{00000000-0005-0000-0000-0000A27A0000}"/>
    <cellStyle name="Normal 41 9 3 4 3" xfId="25701" xr:uid="{00000000-0005-0000-0000-0000A37A0000}"/>
    <cellStyle name="Normal 41 9 3 4 3 2" xfId="47315" xr:uid="{00000000-0005-0000-0000-0000A47A0000}"/>
    <cellStyle name="Normal 41 9 3 4 4" xfId="19734" xr:uid="{00000000-0005-0000-0000-0000A57A0000}"/>
    <cellStyle name="Normal 41 9 3 4 4 2" xfId="41376" xr:uid="{00000000-0005-0000-0000-0000A67A0000}"/>
    <cellStyle name="Normal 41 9 3 4 5" xfId="35365" xr:uid="{00000000-0005-0000-0000-0000A77A0000}"/>
    <cellStyle name="Normal 41 9 3 5" xfId="14603" xr:uid="{00000000-0005-0000-0000-0000A87A0000}"/>
    <cellStyle name="Normal 41 9 3 5 2" xfId="17688" xr:uid="{00000000-0005-0000-0000-0000A97A0000}"/>
    <cellStyle name="Normal 41 9 3 5 2 2" xfId="29655" xr:uid="{00000000-0005-0000-0000-0000AA7A0000}"/>
    <cellStyle name="Normal 41 9 3 5 2 2 2" xfId="51261" xr:uid="{00000000-0005-0000-0000-0000AB7A0000}"/>
    <cellStyle name="Normal 41 9 3 5 2 3" xfId="23688" xr:uid="{00000000-0005-0000-0000-0000AC7A0000}"/>
    <cellStyle name="Normal 41 9 3 5 2 3 2" xfId="45325" xr:uid="{00000000-0005-0000-0000-0000AD7A0000}"/>
    <cellStyle name="Normal 41 9 3 5 2 4" xfId="39342" xr:uid="{00000000-0005-0000-0000-0000AE7A0000}"/>
    <cellStyle name="Normal 41 9 3 5 3" xfId="26673" xr:uid="{00000000-0005-0000-0000-0000AF7A0000}"/>
    <cellStyle name="Normal 41 9 3 5 3 2" xfId="48287" xr:uid="{00000000-0005-0000-0000-0000B07A0000}"/>
    <cellStyle name="Normal 41 9 3 5 4" xfId="20706" xr:uid="{00000000-0005-0000-0000-0000B17A0000}"/>
    <cellStyle name="Normal 41 9 3 5 4 2" xfId="42348" xr:uid="{00000000-0005-0000-0000-0000B27A0000}"/>
    <cellStyle name="Normal 41 9 3 5 5" xfId="36339" xr:uid="{00000000-0005-0000-0000-0000B37A0000}"/>
    <cellStyle name="Normal 41 9 3 6" xfId="15716" xr:uid="{00000000-0005-0000-0000-0000B47A0000}"/>
    <cellStyle name="Normal 41 9 3 6 2" xfId="27687" xr:uid="{00000000-0005-0000-0000-0000B57A0000}"/>
    <cellStyle name="Normal 41 9 3 6 2 2" xfId="49293" xr:uid="{00000000-0005-0000-0000-0000B67A0000}"/>
    <cellStyle name="Normal 41 9 3 6 3" xfId="21720" xr:uid="{00000000-0005-0000-0000-0000B77A0000}"/>
    <cellStyle name="Normal 41 9 3 6 3 2" xfId="43357" xr:uid="{00000000-0005-0000-0000-0000B87A0000}"/>
    <cellStyle name="Normal 41 9 3 6 4" xfId="37370" xr:uid="{00000000-0005-0000-0000-0000B97A0000}"/>
    <cellStyle name="Normal 41 9 3 7" xfId="24702" xr:uid="{00000000-0005-0000-0000-0000BA7A0000}"/>
    <cellStyle name="Normal 41 9 3 7 2" xfId="46322" xr:uid="{00000000-0005-0000-0000-0000BB7A0000}"/>
    <cellStyle name="Normal 41 9 3 8" xfId="18735" xr:uid="{00000000-0005-0000-0000-0000BC7A0000}"/>
    <cellStyle name="Normal 41 9 3 8 2" xfId="40377" xr:uid="{00000000-0005-0000-0000-0000BD7A0000}"/>
    <cellStyle name="Normal 41 9 3 9" xfId="31435"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89" xr:uid="{00000000-0005-0000-0000-0000C37A0000}"/>
    <cellStyle name="Normal 41 9 4 2 2 2 2 2" xfId="50695" xr:uid="{00000000-0005-0000-0000-0000C47A0000}"/>
    <cellStyle name="Normal 41 9 4 2 2 2 3" xfId="23122" xr:uid="{00000000-0005-0000-0000-0000C57A0000}"/>
    <cellStyle name="Normal 41 9 4 2 2 2 3 2" xfId="44759" xr:uid="{00000000-0005-0000-0000-0000C67A0000}"/>
    <cellStyle name="Normal 41 9 4 2 2 2 4" xfId="38775" xr:uid="{00000000-0005-0000-0000-0000C77A0000}"/>
    <cellStyle name="Normal 41 9 4 2 2 3" xfId="26107" xr:uid="{00000000-0005-0000-0000-0000C87A0000}"/>
    <cellStyle name="Normal 41 9 4 2 2 3 2" xfId="47721" xr:uid="{00000000-0005-0000-0000-0000C97A0000}"/>
    <cellStyle name="Normal 41 9 4 2 2 4" xfId="20140" xr:uid="{00000000-0005-0000-0000-0000CA7A0000}"/>
    <cellStyle name="Normal 41 9 4 2 2 4 2" xfId="41782" xr:uid="{00000000-0005-0000-0000-0000CB7A0000}"/>
    <cellStyle name="Normal 41 9 4 2 2 5" xfId="35772" xr:uid="{00000000-0005-0000-0000-0000CC7A0000}"/>
    <cellStyle name="Normal 41 9 4 2 3" xfId="15010" xr:uid="{00000000-0005-0000-0000-0000CD7A0000}"/>
    <cellStyle name="Normal 41 9 4 2 3 2" xfId="18095" xr:uid="{00000000-0005-0000-0000-0000CE7A0000}"/>
    <cellStyle name="Normal 41 9 4 2 3 2 2" xfId="30061" xr:uid="{00000000-0005-0000-0000-0000CF7A0000}"/>
    <cellStyle name="Normal 41 9 4 2 3 2 2 2" xfId="51667" xr:uid="{00000000-0005-0000-0000-0000D07A0000}"/>
    <cellStyle name="Normal 41 9 4 2 3 2 3" xfId="24094" xr:uid="{00000000-0005-0000-0000-0000D17A0000}"/>
    <cellStyle name="Normal 41 9 4 2 3 2 3 2" xfId="45731" xr:uid="{00000000-0005-0000-0000-0000D27A0000}"/>
    <cellStyle name="Normal 41 9 4 2 3 2 4" xfId="39749" xr:uid="{00000000-0005-0000-0000-0000D37A0000}"/>
    <cellStyle name="Normal 41 9 4 2 3 3" xfId="27079" xr:uid="{00000000-0005-0000-0000-0000D47A0000}"/>
    <cellStyle name="Normal 41 9 4 2 3 3 2" xfId="48693" xr:uid="{00000000-0005-0000-0000-0000D57A0000}"/>
    <cellStyle name="Normal 41 9 4 2 3 4" xfId="21112" xr:uid="{00000000-0005-0000-0000-0000D67A0000}"/>
    <cellStyle name="Normal 41 9 4 2 3 4 2" xfId="42754" xr:uid="{00000000-0005-0000-0000-0000D77A0000}"/>
    <cellStyle name="Normal 41 9 4 2 3 5" xfId="36746" xr:uid="{00000000-0005-0000-0000-0000D87A0000}"/>
    <cellStyle name="Normal 41 9 4 2 4" xfId="16144" xr:uid="{00000000-0005-0000-0000-0000D97A0000}"/>
    <cellStyle name="Normal 41 9 4 2 4 2" xfId="28113" xr:uid="{00000000-0005-0000-0000-0000DA7A0000}"/>
    <cellStyle name="Normal 41 9 4 2 4 2 2" xfId="49719" xr:uid="{00000000-0005-0000-0000-0000DB7A0000}"/>
    <cellStyle name="Normal 41 9 4 2 4 3" xfId="22146" xr:uid="{00000000-0005-0000-0000-0000DC7A0000}"/>
    <cellStyle name="Normal 41 9 4 2 4 3 2" xfId="43783" xr:uid="{00000000-0005-0000-0000-0000DD7A0000}"/>
    <cellStyle name="Normal 41 9 4 2 4 4" xfId="37798" xr:uid="{00000000-0005-0000-0000-0000DE7A0000}"/>
    <cellStyle name="Normal 41 9 4 2 5" xfId="25131" xr:uid="{00000000-0005-0000-0000-0000DF7A0000}"/>
    <cellStyle name="Normal 41 9 4 2 5 2" xfId="46748" xr:uid="{00000000-0005-0000-0000-0000E07A0000}"/>
    <cellStyle name="Normal 41 9 4 2 6" xfId="19164" xr:uid="{00000000-0005-0000-0000-0000E17A0000}"/>
    <cellStyle name="Normal 41 9 4 2 6 2" xfId="40806" xr:uid="{00000000-0005-0000-0000-0000E27A0000}"/>
    <cellStyle name="Normal 41 9 4 2 7" xfId="34792"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09" xr:uid="{00000000-0005-0000-0000-0000E77A0000}"/>
    <cellStyle name="Normal 41 9 4 3 2 2 2 2" xfId="51015" xr:uid="{00000000-0005-0000-0000-0000E87A0000}"/>
    <cellStyle name="Normal 41 9 4 3 2 2 3" xfId="23442" xr:uid="{00000000-0005-0000-0000-0000E97A0000}"/>
    <cellStyle name="Normal 41 9 4 3 2 2 3 2" xfId="45079" xr:uid="{00000000-0005-0000-0000-0000EA7A0000}"/>
    <cellStyle name="Normal 41 9 4 3 2 2 4" xfId="39095" xr:uid="{00000000-0005-0000-0000-0000EB7A0000}"/>
    <cellStyle name="Normal 41 9 4 3 2 3" xfId="26427" xr:uid="{00000000-0005-0000-0000-0000EC7A0000}"/>
    <cellStyle name="Normal 41 9 4 3 2 3 2" xfId="48041" xr:uid="{00000000-0005-0000-0000-0000ED7A0000}"/>
    <cellStyle name="Normal 41 9 4 3 2 4" xfId="20460" xr:uid="{00000000-0005-0000-0000-0000EE7A0000}"/>
    <cellStyle name="Normal 41 9 4 3 2 4 2" xfId="42102" xr:uid="{00000000-0005-0000-0000-0000EF7A0000}"/>
    <cellStyle name="Normal 41 9 4 3 2 5" xfId="36092" xr:uid="{00000000-0005-0000-0000-0000F07A0000}"/>
    <cellStyle name="Normal 41 9 4 3 3" xfId="15330" xr:uid="{00000000-0005-0000-0000-0000F17A0000}"/>
    <cellStyle name="Normal 41 9 4 3 3 2" xfId="18415" xr:uid="{00000000-0005-0000-0000-0000F27A0000}"/>
    <cellStyle name="Normal 41 9 4 3 3 2 2" xfId="30381" xr:uid="{00000000-0005-0000-0000-0000F37A0000}"/>
    <cellStyle name="Normal 41 9 4 3 3 2 2 2" xfId="51987" xr:uid="{00000000-0005-0000-0000-0000F47A0000}"/>
    <cellStyle name="Normal 41 9 4 3 3 2 3" xfId="24414" xr:uid="{00000000-0005-0000-0000-0000F57A0000}"/>
    <cellStyle name="Normal 41 9 4 3 3 2 3 2" xfId="46051" xr:uid="{00000000-0005-0000-0000-0000F67A0000}"/>
    <cellStyle name="Normal 41 9 4 3 3 2 4" xfId="40069" xr:uid="{00000000-0005-0000-0000-0000F77A0000}"/>
    <cellStyle name="Normal 41 9 4 3 3 3" xfId="27399" xr:uid="{00000000-0005-0000-0000-0000F87A0000}"/>
    <cellStyle name="Normal 41 9 4 3 3 3 2" xfId="49013" xr:uid="{00000000-0005-0000-0000-0000F97A0000}"/>
    <cellStyle name="Normal 41 9 4 3 3 4" xfId="21432" xr:uid="{00000000-0005-0000-0000-0000FA7A0000}"/>
    <cellStyle name="Normal 41 9 4 3 3 4 2" xfId="43074" xr:uid="{00000000-0005-0000-0000-0000FB7A0000}"/>
    <cellStyle name="Normal 41 9 4 3 3 5" xfId="37066" xr:uid="{00000000-0005-0000-0000-0000FC7A0000}"/>
    <cellStyle name="Normal 41 9 4 3 4" xfId="16464" xr:uid="{00000000-0005-0000-0000-0000FD7A0000}"/>
    <cellStyle name="Normal 41 9 4 3 4 2" xfId="28433" xr:uid="{00000000-0005-0000-0000-0000FE7A0000}"/>
    <cellStyle name="Normal 41 9 4 3 4 2 2" xfId="50039" xr:uid="{00000000-0005-0000-0000-0000FF7A0000}"/>
    <cellStyle name="Normal 41 9 4 3 4 3" xfId="22466" xr:uid="{00000000-0005-0000-0000-0000007B0000}"/>
    <cellStyle name="Normal 41 9 4 3 4 3 2" xfId="44103" xr:uid="{00000000-0005-0000-0000-0000017B0000}"/>
    <cellStyle name="Normal 41 9 4 3 4 4" xfId="38118" xr:uid="{00000000-0005-0000-0000-0000027B0000}"/>
    <cellStyle name="Normal 41 9 4 3 5" xfId="25451" xr:uid="{00000000-0005-0000-0000-0000037B0000}"/>
    <cellStyle name="Normal 41 9 4 3 5 2" xfId="47068" xr:uid="{00000000-0005-0000-0000-0000047B0000}"/>
    <cellStyle name="Normal 41 9 4 3 6" xfId="19484" xr:uid="{00000000-0005-0000-0000-0000057B0000}"/>
    <cellStyle name="Normal 41 9 4 3 6 2" xfId="41126" xr:uid="{00000000-0005-0000-0000-0000067B0000}"/>
    <cellStyle name="Normal 41 9 4 3 7" xfId="35112" xr:uid="{00000000-0005-0000-0000-0000077B0000}"/>
    <cellStyle name="Normal 41 9 4 4" xfId="13715" xr:uid="{00000000-0005-0000-0000-0000087B0000}"/>
    <cellStyle name="Normal 41 9 4 4 2" xfId="16801" xr:uid="{00000000-0005-0000-0000-0000097B0000}"/>
    <cellStyle name="Normal 41 9 4 4 2 2" xfId="28769" xr:uid="{00000000-0005-0000-0000-00000A7B0000}"/>
    <cellStyle name="Normal 41 9 4 4 2 2 2" xfId="50375" xr:uid="{00000000-0005-0000-0000-00000B7B0000}"/>
    <cellStyle name="Normal 41 9 4 4 2 3" xfId="22802" xr:uid="{00000000-0005-0000-0000-00000C7B0000}"/>
    <cellStyle name="Normal 41 9 4 4 2 3 2" xfId="44439" xr:uid="{00000000-0005-0000-0000-00000D7B0000}"/>
    <cellStyle name="Normal 41 9 4 4 2 4" xfId="38455" xr:uid="{00000000-0005-0000-0000-00000E7B0000}"/>
    <cellStyle name="Normal 41 9 4 4 3" xfId="25787" xr:uid="{00000000-0005-0000-0000-00000F7B0000}"/>
    <cellStyle name="Normal 41 9 4 4 3 2" xfId="47401" xr:uid="{00000000-0005-0000-0000-0000107B0000}"/>
    <cellStyle name="Normal 41 9 4 4 4" xfId="19820" xr:uid="{00000000-0005-0000-0000-0000117B0000}"/>
    <cellStyle name="Normal 41 9 4 4 4 2" xfId="41462" xr:uid="{00000000-0005-0000-0000-0000127B0000}"/>
    <cellStyle name="Normal 41 9 4 4 5" xfId="35451" xr:uid="{00000000-0005-0000-0000-0000137B0000}"/>
    <cellStyle name="Normal 41 9 4 5" xfId="14689" xr:uid="{00000000-0005-0000-0000-0000147B0000}"/>
    <cellStyle name="Normal 41 9 4 5 2" xfId="17774" xr:uid="{00000000-0005-0000-0000-0000157B0000}"/>
    <cellStyle name="Normal 41 9 4 5 2 2" xfId="29741" xr:uid="{00000000-0005-0000-0000-0000167B0000}"/>
    <cellStyle name="Normal 41 9 4 5 2 2 2" xfId="51347" xr:uid="{00000000-0005-0000-0000-0000177B0000}"/>
    <cellStyle name="Normal 41 9 4 5 2 3" xfId="23774" xr:uid="{00000000-0005-0000-0000-0000187B0000}"/>
    <cellStyle name="Normal 41 9 4 5 2 3 2" xfId="45411" xr:uid="{00000000-0005-0000-0000-0000197B0000}"/>
    <cellStyle name="Normal 41 9 4 5 2 4" xfId="39428" xr:uid="{00000000-0005-0000-0000-00001A7B0000}"/>
    <cellStyle name="Normal 41 9 4 5 3" xfId="26759" xr:uid="{00000000-0005-0000-0000-00001B7B0000}"/>
    <cellStyle name="Normal 41 9 4 5 3 2" xfId="48373" xr:uid="{00000000-0005-0000-0000-00001C7B0000}"/>
    <cellStyle name="Normal 41 9 4 5 4" xfId="20792" xr:uid="{00000000-0005-0000-0000-00001D7B0000}"/>
    <cellStyle name="Normal 41 9 4 5 4 2" xfId="42434" xr:uid="{00000000-0005-0000-0000-00001E7B0000}"/>
    <cellStyle name="Normal 41 9 4 5 5" xfId="36425" xr:uid="{00000000-0005-0000-0000-00001F7B0000}"/>
    <cellStyle name="Normal 41 9 4 6" xfId="15802" xr:uid="{00000000-0005-0000-0000-0000207B0000}"/>
    <cellStyle name="Normal 41 9 4 6 2" xfId="27773" xr:uid="{00000000-0005-0000-0000-0000217B0000}"/>
    <cellStyle name="Normal 41 9 4 6 2 2" xfId="49379" xr:uid="{00000000-0005-0000-0000-0000227B0000}"/>
    <cellStyle name="Normal 41 9 4 6 3" xfId="21806" xr:uid="{00000000-0005-0000-0000-0000237B0000}"/>
    <cellStyle name="Normal 41 9 4 6 3 2" xfId="43443" xr:uid="{00000000-0005-0000-0000-0000247B0000}"/>
    <cellStyle name="Normal 41 9 4 6 4" xfId="37456" xr:uid="{00000000-0005-0000-0000-0000257B0000}"/>
    <cellStyle name="Normal 41 9 4 7" xfId="24788" xr:uid="{00000000-0005-0000-0000-0000267B0000}"/>
    <cellStyle name="Normal 41 9 4 7 2" xfId="46408" xr:uid="{00000000-0005-0000-0000-0000277B0000}"/>
    <cellStyle name="Normal 41 9 4 8" xfId="18821" xr:uid="{00000000-0005-0000-0000-0000287B0000}"/>
    <cellStyle name="Normal 41 9 4 8 2" xfId="40463" xr:uid="{00000000-0005-0000-0000-0000297B0000}"/>
    <cellStyle name="Normal 41 9 4 9" xfId="31703"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3" xr:uid="{00000000-0005-0000-0000-00002F7B0000}"/>
    <cellStyle name="Normal 41 9 5 2 2 2 2 2" xfId="50779" xr:uid="{00000000-0005-0000-0000-0000307B0000}"/>
    <cellStyle name="Normal 41 9 5 2 2 2 3" xfId="23206" xr:uid="{00000000-0005-0000-0000-0000317B0000}"/>
    <cellStyle name="Normal 41 9 5 2 2 2 3 2" xfId="44843" xr:uid="{00000000-0005-0000-0000-0000327B0000}"/>
    <cellStyle name="Normal 41 9 5 2 2 2 4" xfId="38859" xr:uid="{00000000-0005-0000-0000-0000337B0000}"/>
    <cellStyle name="Normal 41 9 5 2 2 3" xfId="26191" xr:uid="{00000000-0005-0000-0000-0000347B0000}"/>
    <cellStyle name="Normal 41 9 5 2 2 3 2" xfId="47805" xr:uid="{00000000-0005-0000-0000-0000357B0000}"/>
    <cellStyle name="Normal 41 9 5 2 2 4" xfId="20224" xr:uid="{00000000-0005-0000-0000-0000367B0000}"/>
    <cellStyle name="Normal 41 9 5 2 2 4 2" xfId="41866" xr:uid="{00000000-0005-0000-0000-0000377B0000}"/>
    <cellStyle name="Normal 41 9 5 2 2 5" xfId="35856" xr:uid="{00000000-0005-0000-0000-0000387B0000}"/>
    <cellStyle name="Normal 41 9 5 2 3" xfId="15094" xr:uid="{00000000-0005-0000-0000-0000397B0000}"/>
    <cellStyle name="Normal 41 9 5 2 3 2" xfId="18179" xr:uid="{00000000-0005-0000-0000-00003A7B0000}"/>
    <cellStyle name="Normal 41 9 5 2 3 2 2" xfId="30145" xr:uid="{00000000-0005-0000-0000-00003B7B0000}"/>
    <cellStyle name="Normal 41 9 5 2 3 2 2 2" xfId="51751" xr:uid="{00000000-0005-0000-0000-00003C7B0000}"/>
    <cellStyle name="Normal 41 9 5 2 3 2 3" xfId="24178" xr:uid="{00000000-0005-0000-0000-00003D7B0000}"/>
    <cellStyle name="Normal 41 9 5 2 3 2 3 2" xfId="45815" xr:uid="{00000000-0005-0000-0000-00003E7B0000}"/>
    <cellStyle name="Normal 41 9 5 2 3 2 4" xfId="39833" xr:uid="{00000000-0005-0000-0000-00003F7B0000}"/>
    <cellStyle name="Normal 41 9 5 2 3 3" xfId="27163" xr:uid="{00000000-0005-0000-0000-0000407B0000}"/>
    <cellStyle name="Normal 41 9 5 2 3 3 2" xfId="48777" xr:uid="{00000000-0005-0000-0000-0000417B0000}"/>
    <cellStyle name="Normal 41 9 5 2 3 4" xfId="21196" xr:uid="{00000000-0005-0000-0000-0000427B0000}"/>
    <cellStyle name="Normal 41 9 5 2 3 4 2" xfId="42838" xr:uid="{00000000-0005-0000-0000-0000437B0000}"/>
    <cellStyle name="Normal 41 9 5 2 3 5" xfId="36830" xr:uid="{00000000-0005-0000-0000-0000447B0000}"/>
    <cellStyle name="Normal 41 9 5 2 4" xfId="16228" xr:uid="{00000000-0005-0000-0000-0000457B0000}"/>
    <cellStyle name="Normal 41 9 5 2 4 2" xfId="28197" xr:uid="{00000000-0005-0000-0000-0000467B0000}"/>
    <cellStyle name="Normal 41 9 5 2 4 2 2" xfId="49803" xr:uid="{00000000-0005-0000-0000-0000477B0000}"/>
    <cellStyle name="Normal 41 9 5 2 4 3" xfId="22230" xr:uid="{00000000-0005-0000-0000-0000487B0000}"/>
    <cellStyle name="Normal 41 9 5 2 4 3 2" xfId="43867" xr:uid="{00000000-0005-0000-0000-0000497B0000}"/>
    <cellStyle name="Normal 41 9 5 2 4 4" xfId="37882" xr:uid="{00000000-0005-0000-0000-00004A7B0000}"/>
    <cellStyle name="Normal 41 9 5 2 5" xfId="25215" xr:uid="{00000000-0005-0000-0000-00004B7B0000}"/>
    <cellStyle name="Normal 41 9 5 2 5 2" xfId="46832" xr:uid="{00000000-0005-0000-0000-00004C7B0000}"/>
    <cellStyle name="Normal 41 9 5 2 6" xfId="19248" xr:uid="{00000000-0005-0000-0000-00004D7B0000}"/>
    <cellStyle name="Normal 41 9 5 2 6 2" xfId="40890" xr:uid="{00000000-0005-0000-0000-00004E7B0000}"/>
    <cellStyle name="Normal 41 9 5 2 7" xfId="34876"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3" xr:uid="{00000000-0005-0000-0000-0000537B0000}"/>
    <cellStyle name="Normal 41 9 5 3 2 2 2 2" xfId="51099" xr:uid="{00000000-0005-0000-0000-0000547B0000}"/>
    <cellStyle name="Normal 41 9 5 3 2 2 3" xfId="23526" xr:uid="{00000000-0005-0000-0000-0000557B0000}"/>
    <cellStyle name="Normal 41 9 5 3 2 2 3 2" xfId="45163" xr:uid="{00000000-0005-0000-0000-0000567B0000}"/>
    <cellStyle name="Normal 41 9 5 3 2 2 4" xfId="39179" xr:uid="{00000000-0005-0000-0000-0000577B0000}"/>
    <cellStyle name="Normal 41 9 5 3 2 3" xfId="26511" xr:uid="{00000000-0005-0000-0000-0000587B0000}"/>
    <cellStyle name="Normal 41 9 5 3 2 3 2" xfId="48125" xr:uid="{00000000-0005-0000-0000-0000597B0000}"/>
    <cellStyle name="Normal 41 9 5 3 2 4" xfId="20544" xr:uid="{00000000-0005-0000-0000-00005A7B0000}"/>
    <cellStyle name="Normal 41 9 5 3 2 4 2" xfId="42186" xr:uid="{00000000-0005-0000-0000-00005B7B0000}"/>
    <cellStyle name="Normal 41 9 5 3 2 5" xfId="36176" xr:uid="{00000000-0005-0000-0000-00005C7B0000}"/>
    <cellStyle name="Normal 41 9 5 3 3" xfId="15414" xr:uid="{00000000-0005-0000-0000-00005D7B0000}"/>
    <cellStyle name="Normal 41 9 5 3 3 2" xfId="18499" xr:uid="{00000000-0005-0000-0000-00005E7B0000}"/>
    <cellStyle name="Normal 41 9 5 3 3 2 2" xfId="30465" xr:uid="{00000000-0005-0000-0000-00005F7B0000}"/>
    <cellStyle name="Normal 41 9 5 3 3 2 2 2" xfId="52071" xr:uid="{00000000-0005-0000-0000-0000607B0000}"/>
    <cellStyle name="Normal 41 9 5 3 3 2 3" xfId="24498" xr:uid="{00000000-0005-0000-0000-0000617B0000}"/>
    <cellStyle name="Normal 41 9 5 3 3 2 3 2" xfId="46135" xr:uid="{00000000-0005-0000-0000-0000627B0000}"/>
    <cellStyle name="Normal 41 9 5 3 3 2 4" xfId="40153" xr:uid="{00000000-0005-0000-0000-0000637B0000}"/>
    <cellStyle name="Normal 41 9 5 3 3 3" xfId="27483" xr:uid="{00000000-0005-0000-0000-0000647B0000}"/>
    <cellStyle name="Normal 41 9 5 3 3 3 2" xfId="49097" xr:uid="{00000000-0005-0000-0000-0000657B0000}"/>
    <cellStyle name="Normal 41 9 5 3 3 4" xfId="21516" xr:uid="{00000000-0005-0000-0000-0000667B0000}"/>
    <cellStyle name="Normal 41 9 5 3 3 4 2" xfId="43158" xr:uid="{00000000-0005-0000-0000-0000677B0000}"/>
    <cellStyle name="Normal 41 9 5 3 3 5" xfId="37150" xr:uid="{00000000-0005-0000-0000-0000687B0000}"/>
    <cellStyle name="Normal 41 9 5 3 4" xfId="16548" xr:uid="{00000000-0005-0000-0000-0000697B0000}"/>
    <cellStyle name="Normal 41 9 5 3 4 2" xfId="28517" xr:uid="{00000000-0005-0000-0000-00006A7B0000}"/>
    <cellStyle name="Normal 41 9 5 3 4 2 2" xfId="50123" xr:uid="{00000000-0005-0000-0000-00006B7B0000}"/>
    <cellStyle name="Normal 41 9 5 3 4 3" xfId="22550" xr:uid="{00000000-0005-0000-0000-00006C7B0000}"/>
    <cellStyle name="Normal 41 9 5 3 4 3 2" xfId="44187" xr:uid="{00000000-0005-0000-0000-00006D7B0000}"/>
    <cellStyle name="Normal 41 9 5 3 4 4" xfId="38202" xr:uid="{00000000-0005-0000-0000-00006E7B0000}"/>
    <cellStyle name="Normal 41 9 5 3 5" xfId="25535" xr:uid="{00000000-0005-0000-0000-00006F7B0000}"/>
    <cellStyle name="Normal 41 9 5 3 5 2" xfId="47152" xr:uid="{00000000-0005-0000-0000-0000707B0000}"/>
    <cellStyle name="Normal 41 9 5 3 6" xfId="19568" xr:uid="{00000000-0005-0000-0000-0000717B0000}"/>
    <cellStyle name="Normal 41 9 5 3 6 2" xfId="41210" xr:uid="{00000000-0005-0000-0000-0000727B0000}"/>
    <cellStyle name="Normal 41 9 5 3 7" xfId="35196" xr:uid="{00000000-0005-0000-0000-0000737B0000}"/>
    <cellStyle name="Normal 41 9 5 4" xfId="13799" xr:uid="{00000000-0005-0000-0000-0000747B0000}"/>
    <cellStyle name="Normal 41 9 5 4 2" xfId="16885" xr:uid="{00000000-0005-0000-0000-0000757B0000}"/>
    <cellStyle name="Normal 41 9 5 4 2 2" xfId="28853" xr:uid="{00000000-0005-0000-0000-0000767B0000}"/>
    <cellStyle name="Normal 41 9 5 4 2 2 2" xfId="50459" xr:uid="{00000000-0005-0000-0000-0000777B0000}"/>
    <cellStyle name="Normal 41 9 5 4 2 3" xfId="22886" xr:uid="{00000000-0005-0000-0000-0000787B0000}"/>
    <cellStyle name="Normal 41 9 5 4 2 3 2" xfId="44523" xr:uid="{00000000-0005-0000-0000-0000797B0000}"/>
    <cellStyle name="Normal 41 9 5 4 2 4" xfId="38539" xr:uid="{00000000-0005-0000-0000-00007A7B0000}"/>
    <cellStyle name="Normal 41 9 5 4 3" xfId="25871" xr:uid="{00000000-0005-0000-0000-00007B7B0000}"/>
    <cellStyle name="Normal 41 9 5 4 3 2" xfId="47485" xr:uid="{00000000-0005-0000-0000-00007C7B0000}"/>
    <cellStyle name="Normal 41 9 5 4 4" xfId="19904" xr:uid="{00000000-0005-0000-0000-00007D7B0000}"/>
    <cellStyle name="Normal 41 9 5 4 4 2" xfId="41546" xr:uid="{00000000-0005-0000-0000-00007E7B0000}"/>
    <cellStyle name="Normal 41 9 5 4 5" xfId="35535" xr:uid="{00000000-0005-0000-0000-00007F7B0000}"/>
    <cellStyle name="Normal 41 9 5 5" xfId="14773" xr:uid="{00000000-0005-0000-0000-0000807B0000}"/>
    <cellStyle name="Normal 41 9 5 5 2" xfId="17858" xr:uid="{00000000-0005-0000-0000-0000817B0000}"/>
    <cellStyle name="Normal 41 9 5 5 2 2" xfId="29825" xr:uid="{00000000-0005-0000-0000-0000827B0000}"/>
    <cellStyle name="Normal 41 9 5 5 2 2 2" xfId="51431" xr:uid="{00000000-0005-0000-0000-0000837B0000}"/>
    <cellStyle name="Normal 41 9 5 5 2 3" xfId="23858" xr:uid="{00000000-0005-0000-0000-0000847B0000}"/>
    <cellStyle name="Normal 41 9 5 5 2 3 2" xfId="45495" xr:uid="{00000000-0005-0000-0000-0000857B0000}"/>
    <cellStyle name="Normal 41 9 5 5 2 4" xfId="39512" xr:uid="{00000000-0005-0000-0000-0000867B0000}"/>
    <cellStyle name="Normal 41 9 5 5 3" xfId="26843" xr:uid="{00000000-0005-0000-0000-0000877B0000}"/>
    <cellStyle name="Normal 41 9 5 5 3 2" xfId="48457" xr:uid="{00000000-0005-0000-0000-0000887B0000}"/>
    <cellStyle name="Normal 41 9 5 5 4" xfId="20876" xr:uid="{00000000-0005-0000-0000-0000897B0000}"/>
    <cellStyle name="Normal 41 9 5 5 4 2" xfId="42518" xr:uid="{00000000-0005-0000-0000-00008A7B0000}"/>
    <cellStyle name="Normal 41 9 5 5 5" xfId="36509" xr:uid="{00000000-0005-0000-0000-00008B7B0000}"/>
    <cellStyle name="Normal 41 9 5 6" xfId="15886" xr:uid="{00000000-0005-0000-0000-00008C7B0000}"/>
    <cellStyle name="Normal 41 9 5 6 2" xfId="27857" xr:uid="{00000000-0005-0000-0000-00008D7B0000}"/>
    <cellStyle name="Normal 41 9 5 6 2 2" xfId="49463" xr:uid="{00000000-0005-0000-0000-00008E7B0000}"/>
    <cellStyle name="Normal 41 9 5 6 3" xfId="21890" xr:uid="{00000000-0005-0000-0000-00008F7B0000}"/>
    <cellStyle name="Normal 41 9 5 6 3 2" xfId="43527" xr:uid="{00000000-0005-0000-0000-0000907B0000}"/>
    <cellStyle name="Normal 41 9 5 6 4" xfId="37540" xr:uid="{00000000-0005-0000-0000-0000917B0000}"/>
    <cellStyle name="Normal 41 9 5 7" xfId="24872" xr:uid="{00000000-0005-0000-0000-0000927B0000}"/>
    <cellStyle name="Normal 41 9 5 7 2" xfId="46492" xr:uid="{00000000-0005-0000-0000-0000937B0000}"/>
    <cellStyle name="Normal 41 9 5 8" xfId="18905" xr:uid="{00000000-0005-0000-0000-0000947B0000}"/>
    <cellStyle name="Normal 41 9 5 8 2" xfId="40547" xr:uid="{00000000-0005-0000-0000-0000957B0000}"/>
    <cellStyle name="Normal 41 9 5 9" xfId="31875"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2" xr:uid="{00000000-0005-0000-0000-00009B7B0000}"/>
    <cellStyle name="Normal 41 9 6 2 2 2 2 2" xfId="50738" xr:uid="{00000000-0005-0000-0000-00009C7B0000}"/>
    <cellStyle name="Normal 41 9 6 2 2 2 3" xfId="23165" xr:uid="{00000000-0005-0000-0000-00009D7B0000}"/>
    <cellStyle name="Normal 41 9 6 2 2 2 3 2" xfId="44802" xr:uid="{00000000-0005-0000-0000-00009E7B0000}"/>
    <cellStyle name="Normal 41 9 6 2 2 2 4" xfId="38818" xr:uid="{00000000-0005-0000-0000-00009F7B0000}"/>
    <cellStyle name="Normal 41 9 6 2 2 3" xfId="26150" xr:uid="{00000000-0005-0000-0000-0000A07B0000}"/>
    <cellStyle name="Normal 41 9 6 2 2 3 2" xfId="47764" xr:uid="{00000000-0005-0000-0000-0000A17B0000}"/>
    <cellStyle name="Normal 41 9 6 2 2 4" xfId="20183" xr:uid="{00000000-0005-0000-0000-0000A27B0000}"/>
    <cellStyle name="Normal 41 9 6 2 2 4 2" xfId="41825" xr:uid="{00000000-0005-0000-0000-0000A37B0000}"/>
    <cellStyle name="Normal 41 9 6 2 2 5" xfId="35815" xr:uid="{00000000-0005-0000-0000-0000A47B0000}"/>
    <cellStyle name="Normal 41 9 6 2 3" xfId="15053" xr:uid="{00000000-0005-0000-0000-0000A57B0000}"/>
    <cellStyle name="Normal 41 9 6 2 3 2" xfId="18138" xr:uid="{00000000-0005-0000-0000-0000A67B0000}"/>
    <cellStyle name="Normal 41 9 6 2 3 2 2" xfId="30104" xr:uid="{00000000-0005-0000-0000-0000A77B0000}"/>
    <cellStyle name="Normal 41 9 6 2 3 2 2 2" xfId="51710" xr:uid="{00000000-0005-0000-0000-0000A87B0000}"/>
    <cellStyle name="Normal 41 9 6 2 3 2 3" xfId="24137" xr:uid="{00000000-0005-0000-0000-0000A97B0000}"/>
    <cellStyle name="Normal 41 9 6 2 3 2 3 2" xfId="45774" xr:uid="{00000000-0005-0000-0000-0000AA7B0000}"/>
    <cellStyle name="Normal 41 9 6 2 3 2 4" xfId="39792" xr:uid="{00000000-0005-0000-0000-0000AB7B0000}"/>
    <cellStyle name="Normal 41 9 6 2 3 3" xfId="27122" xr:uid="{00000000-0005-0000-0000-0000AC7B0000}"/>
    <cellStyle name="Normal 41 9 6 2 3 3 2" xfId="48736" xr:uid="{00000000-0005-0000-0000-0000AD7B0000}"/>
    <cellStyle name="Normal 41 9 6 2 3 4" xfId="21155" xr:uid="{00000000-0005-0000-0000-0000AE7B0000}"/>
    <cellStyle name="Normal 41 9 6 2 3 4 2" xfId="42797" xr:uid="{00000000-0005-0000-0000-0000AF7B0000}"/>
    <cellStyle name="Normal 41 9 6 2 3 5" xfId="36789" xr:uid="{00000000-0005-0000-0000-0000B07B0000}"/>
    <cellStyle name="Normal 41 9 6 2 4" xfId="16187" xr:uid="{00000000-0005-0000-0000-0000B17B0000}"/>
    <cellStyle name="Normal 41 9 6 2 4 2" xfId="28156" xr:uid="{00000000-0005-0000-0000-0000B27B0000}"/>
    <cellStyle name="Normal 41 9 6 2 4 2 2" xfId="49762" xr:uid="{00000000-0005-0000-0000-0000B37B0000}"/>
    <cellStyle name="Normal 41 9 6 2 4 3" xfId="22189" xr:uid="{00000000-0005-0000-0000-0000B47B0000}"/>
    <cellStyle name="Normal 41 9 6 2 4 3 2" xfId="43826" xr:uid="{00000000-0005-0000-0000-0000B57B0000}"/>
    <cellStyle name="Normal 41 9 6 2 4 4" xfId="37841" xr:uid="{00000000-0005-0000-0000-0000B67B0000}"/>
    <cellStyle name="Normal 41 9 6 2 5" xfId="25174" xr:uid="{00000000-0005-0000-0000-0000B77B0000}"/>
    <cellStyle name="Normal 41 9 6 2 5 2" xfId="46791" xr:uid="{00000000-0005-0000-0000-0000B87B0000}"/>
    <cellStyle name="Normal 41 9 6 2 6" xfId="19207" xr:uid="{00000000-0005-0000-0000-0000B97B0000}"/>
    <cellStyle name="Normal 41 9 6 2 6 2" xfId="40849" xr:uid="{00000000-0005-0000-0000-0000BA7B0000}"/>
    <cellStyle name="Normal 41 9 6 2 7" xfId="34835"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2" xr:uid="{00000000-0005-0000-0000-0000BF7B0000}"/>
    <cellStyle name="Normal 41 9 6 3 2 2 2 2" xfId="51058" xr:uid="{00000000-0005-0000-0000-0000C07B0000}"/>
    <cellStyle name="Normal 41 9 6 3 2 2 3" xfId="23485" xr:uid="{00000000-0005-0000-0000-0000C17B0000}"/>
    <cellStyle name="Normal 41 9 6 3 2 2 3 2" xfId="45122" xr:uid="{00000000-0005-0000-0000-0000C27B0000}"/>
    <cellStyle name="Normal 41 9 6 3 2 2 4" xfId="39138" xr:uid="{00000000-0005-0000-0000-0000C37B0000}"/>
    <cellStyle name="Normal 41 9 6 3 2 3" xfId="26470" xr:uid="{00000000-0005-0000-0000-0000C47B0000}"/>
    <cellStyle name="Normal 41 9 6 3 2 3 2" xfId="48084" xr:uid="{00000000-0005-0000-0000-0000C57B0000}"/>
    <cellStyle name="Normal 41 9 6 3 2 4" xfId="20503" xr:uid="{00000000-0005-0000-0000-0000C67B0000}"/>
    <cellStyle name="Normal 41 9 6 3 2 4 2" xfId="42145" xr:uid="{00000000-0005-0000-0000-0000C77B0000}"/>
    <cellStyle name="Normal 41 9 6 3 2 5" xfId="36135" xr:uid="{00000000-0005-0000-0000-0000C87B0000}"/>
    <cellStyle name="Normal 41 9 6 3 3" xfId="15373" xr:uid="{00000000-0005-0000-0000-0000C97B0000}"/>
    <cellStyle name="Normal 41 9 6 3 3 2" xfId="18458" xr:uid="{00000000-0005-0000-0000-0000CA7B0000}"/>
    <cellStyle name="Normal 41 9 6 3 3 2 2" xfId="30424" xr:uid="{00000000-0005-0000-0000-0000CB7B0000}"/>
    <cellStyle name="Normal 41 9 6 3 3 2 2 2" xfId="52030" xr:uid="{00000000-0005-0000-0000-0000CC7B0000}"/>
    <cellStyle name="Normal 41 9 6 3 3 2 3" xfId="24457" xr:uid="{00000000-0005-0000-0000-0000CD7B0000}"/>
    <cellStyle name="Normal 41 9 6 3 3 2 3 2" xfId="46094" xr:uid="{00000000-0005-0000-0000-0000CE7B0000}"/>
    <cellStyle name="Normal 41 9 6 3 3 2 4" xfId="40112" xr:uid="{00000000-0005-0000-0000-0000CF7B0000}"/>
    <cellStyle name="Normal 41 9 6 3 3 3" xfId="27442" xr:uid="{00000000-0005-0000-0000-0000D07B0000}"/>
    <cellStyle name="Normal 41 9 6 3 3 3 2" xfId="49056" xr:uid="{00000000-0005-0000-0000-0000D17B0000}"/>
    <cellStyle name="Normal 41 9 6 3 3 4" xfId="21475" xr:uid="{00000000-0005-0000-0000-0000D27B0000}"/>
    <cellStyle name="Normal 41 9 6 3 3 4 2" xfId="43117" xr:uid="{00000000-0005-0000-0000-0000D37B0000}"/>
    <cellStyle name="Normal 41 9 6 3 3 5" xfId="37109" xr:uid="{00000000-0005-0000-0000-0000D47B0000}"/>
    <cellStyle name="Normal 41 9 6 3 4" xfId="16507" xr:uid="{00000000-0005-0000-0000-0000D57B0000}"/>
    <cellStyle name="Normal 41 9 6 3 4 2" xfId="28476" xr:uid="{00000000-0005-0000-0000-0000D67B0000}"/>
    <cellStyle name="Normal 41 9 6 3 4 2 2" xfId="50082" xr:uid="{00000000-0005-0000-0000-0000D77B0000}"/>
    <cellStyle name="Normal 41 9 6 3 4 3" xfId="22509" xr:uid="{00000000-0005-0000-0000-0000D87B0000}"/>
    <cellStyle name="Normal 41 9 6 3 4 3 2" xfId="44146" xr:uid="{00000000-0005-0000-0000-0000D97B0000}"/>
    <cellStyle name="Normal 41 9 6 3 4 4" xfId="38161" xr:uid="{00000000-0005-0000-0000-0000DA7B0000}"/>
    <cellStyle name="Normal 41 9 6 3 5" xfId="25494" xr:uid="{00000000-0005-0000-0000-0000DB7B0000}"/>
    <cellStyle name="Normal 41 9 6 3 5 2" xfId="47111" xr:uid="{00000000-0005-0000-0000-0000DC7B0000}"/>
    <cellStyle name="Normal 41 9 6 3 6" xfId="19527" xr:uid="{00000000-0005-0000-0000-0000DD7B0000}"/>
    <cellStyle name="Normal 41 9 6 3 6 2" xfId="41169" xr:uid="{00000000-0005-0000-0000-0000DE7B0000}"/>
    <cellStyle name="Normal 41 9 6 3 7" xfId="35155" xr:uid="{00000000-0005-0000-0000-0000DF7B0000}"/>
    <cellStyle name="Normal 41 9 6 4" xfId="13758" xr:uid="{00000000-0005-0000-0000-0000E07B0000}"/>
    <cellStyle name="Normal 41 9 6 4 2" xfId="16844" xr:uid="{00000000-0005-0000-0000-0000E17B0000}"/>
    <cellStyle name="Normal 41 9 6 4 2 2" xfId="28812" xr:uid="{00000000-0005-0000-0000-0000E27B0000}"/>
    <cellStyle name="Normal 41 9 6 4 2 2 2" xfId="50418" xr:uid="{00000000-0005-0000-0000-0000E37B0000}"/>
    <cellStyle name="Normal 41 9 6 4 2 3" xfId="22845" xr:uid="{00000000-0005-0000-0000-0000E47B0000}"/>
    <cellStyle name="Normal 41 9 6 4 2 3 2" xfId="44482" xr:uid="{00000000-0005-0000-0000-0000E57B0000}"/>
    <cellStyle name="Normal 41 9 6 4 2 4" xfId="38498" xr:uid="{00000000-0005-0000-0000-0000E67B0000}"/>
    <cellStyle name="Normal 41 9 6 4 3" xfId="25830" xr:uid="{00000000-0005-0000-0000-0000E77B0000}"/>
    <cellStyle name="Normal 41 9 6 4 3 2" xfId="47444" xr:uid="{00000000-0005-0000-0000-0000E87B0000}"/>
    <cellStyle name="Normal 41 9 6 4 4" xfId="19863" xr:uid="{00000000-0005-0000-0000-0000E97B0000}"/>
    <cellStyle name="Normal 41 9 6 4 4 2" xfId="41505" xr:uid="{00000000-0005-0000-0000-0000EA7B0000}"/>
    <cellStyle name="Normal 41 9 6 4 5" xfId="35494" xr:uid="{00000000-0005-0000-0000-0000EB7B0000}"/>
    <cellStyle name="Normal 41 9 6 5" xfId="14732" xr:uid="{00000000-0005-0000-0000-0000EC7B0000}"/>
    <cellStyle name="Normal 41 9 6 5 2" xfId="17817" xr:uid="{00000000-0005-0000-0000-0000ED7B0000}"/>
    <cellStyle name="Normal 41 9 6 5 2 2" xfId="29784" xr:uid="{00000000-0005-0000-0000-0000EE7B0000}"/>
    <cellStyle name="Normal 41 9 6 5 2 2 2" xfId="51390" xr:uid="{00000000-0005-0000-0000-0000EF7B0000}"/>
    <cellStyle name="Normal 41 9 6 5 2 3" xfId="23817" xr:uid="{00000000-0005-0000-0000-0000F07B0000}"/>
    <cellStyle name="Normal 41 9 6 5 2 3 2" xfId="45454" xr:uid="{00000000-0005-0000-0000-0000F17B0000}"/>
    <cellStyle name="Normal 41 9 6 5 2 4" xfId="39471" xr:uid="{00000000-0005-0000-0000-0000F27B0000}"/>
    <cellStyle name="Normal 41 9 6 5 3" xfId="26802" xr:uid="{00000000-0005-0000-0000-0000F37B0000}"/>
    <cellStyle name="Normal 41 9 6 5 3 2" xfId="48416" xr:uid="{00000000-0005-0000-0000-0000F47B0000}"/>
    <cellStyle name="Normal 41 9 6 5 4" xfId="20835" xr:uid="{00000000-0005-0000-0000-0000F57B0000}"/>
    <cellStyle name="Normal 41 9 6 5 4 2" xfId="42477" xr:uid="{00000000-0005-0000-0000-0000F67B0000}"/>
    <cellStyle name="Normal 41 9 6 5 5" xfId="36468" xr:uid="{00000000-0005-0000-0000-0000F77B0000}"/>
    <cellStyle name="Normal 41 9 6 6" xfId="15845" xr:uid="{00000000-0005-0000-0000-0000F87B0000}"/>
    <cellStyle name="Normal 41 9 6 6 2" xfId="27816" xr:uid="{00000000-0005-0000-0000-0000F97B0000}"/>
    <cellStyle name="Normal 41 9 6 6 2 2" xfId="49422" xr:uid="{00000000-0005-0000-0000-0000FA7B0000}"/>
    <cellStyle name="Normal 41 9 6 6 3" xfId="21849" xr:uid="{00000000-0005-0000-0000-0000FB7B0000}"/>
    <cellStyle name="Normal 41 9 6 6 3 2" xfId="43486" xr:uid="{00000000-0005-0000-0000-0000FC7B0000}"/>
    <cellStyle name="Normal 41 9 6 6 4" xfId="37499" xr:uid="{00000000-0005-0000-0000-0000FD7B0000}"/>
    <cellStyle name="Normal 41 9 6 7" xfId="24831" xr:uid="{00000000-0005-0000-0000-0000FE7B0000}"/>
    <cellStyle name="Normal 41 9 6 7 2" xfId="46451" xr:uid="{00000000-0005-0000-0000-0000FF7B0000}"/>
    <cellStyle name="Normal 41 9 6 8" xfId="18864" xr:uid="{00000000-0005-0000-0000-0000007C0000}"/>
    <cellStyle name="Normal 41 9 6 8 2" xfId="40506" xr:uid="{00000000-0005-0000-0000-0000017C0000}"/>
    <cellStyle name="Normal 41 9 6 9" xfId="31821"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6" xr:uid="{00000000-0005-0000-0000-0000077C0000}"/>
    <cellStyle name="Normal 41 9 7 2 2 2 2 2" xfId="50822" xr:uid="{00000000-0005-0000-0000-0000087C0000}"/>
    <cellStyle name="Normal 41 9 7 2 2 2 3" xfId="23249" xr:uid="{00000000-0005-0000-0000-0000097C0000}"/>
    <cellStyle name="Normal 41 9 7 2 2 2 3 2" xfId="44886" xr:uid="{00000000-0005-0000-0000-00000A7C0000}"/>
    <cellStyle name="Normal 41 9 7 2 2 2 4" xfId="38902" xr:uid="{00000000-0005-0000-0000-00000B7C0000}"/>
    <cellStyle name="Normal 41 9 7 2 2 3" xfId="26234" xr:uid="{00000000-0005-0000-0000-00000C7C0000}"/>
    <cellStyle name="Normal 41 9 7 2 2 3 2" xfId="47848" xr:uid="{00000000-0005-0000-0000-00000D7C0000}"/>
    <cellStyle name="Normal 41 9 7 2 2 4" xfId="20267" xr:uid="{00000000-0005-0000-0000-00000E7C0000}"/>
    <cellStyle name="Normal 41 9 7 2 2 4 2" xfId="41909" xr:uid="{00000000-0005-0000-0000-00000F7C0000}"/>
    <cellStyle name="Normal 41 9 7 2 2 5" xfId="35899" xr:uid="{00000000-0005-0000-0000-0000107C0000}"/>
    <cellStyle name="Normal 41 9 7 2 3" xfId="15137" xr:uid="{00000000-0005-0000-0000-0000117C0000}"/>
    <cellStyle name="Normal 41 9 7 2 3 2" xfId="18222" xr:uid="{00000000-0005-0000-0000-0000127C0000}"/>
    <cellStyle name="Normal 41 9 7 2 3 2 2" xfId="30188" xr:uid="{00000000-0005-0000-0000-0000137C0000}"/>
    <cellStyle name="Normal 41 9 7 2 3 2 2 2" xfId="51794" xr:uid="{00000000-0005-0000-0000-0000147C0000}"/>
    <cellStyle name="Normal 41 9 7 2 3 2 3" xfId="24221" xr:uid="{00000000-0005-0000-0000-0000157C0000}"/>
    <cellStyle name="Normal 41 9 7 2 3 2 3 2" xfId="45858" xr:uid="{00000000-0005-0000-0000-0000167C0000}"/>
    <cellStyle name="Normal 41 9 7 2 3 2 4" xfId="39876" xr:uid="{00000000-0005-0000-0000-0000177C0000}"/>
    <cellStyle name="Normal 41 9 7 2 3 3" xfId="27206" xr:uid="{00000000-0005-0000-0000-0000187C0000}"/>
    <cellStyle name="Normal 41 9 7 2 3 3 2" xfId="48820" xr:uid="{00000000-0005-0000-0000-0000197C0000}"/>
    <cellStyle name="Normal 41 9 7 2 3 4" xfId="21239" xr:uid="{00000000-0005-0000-0000-00001A7C0000}"/>
    <cellStyle name="Normal 41 9 7 2 3 4 2" xfId="42881" xr:uid="{00000000-0005-0000-0000-00001B7C0000}"/>
    <cellStyle name="Normal 41 9 7 2 3 5" xfId="36873" xr:uid="{00000000-0005-0000-0000-00001C7C0000}"/>
    <cellStyle name="Normal 41 9 7 2 4" xfId="16271" xr:uid="{00000000-0005-0000-0000-00001D7C0000}"/>
    <cellStyle name="Normal 41 9 7 2 4 2" xfId="28240" xr:uid="{00000000-0005-0000-0000-00001E7C0000}"/>
    <cellStyle name="Normal 41 9 7 2 4 2 2" xfId="49846" xr:uid="{00000000-0005-0000-0000-00001F7C0000}"/>
    <cellStyle name="Normal 41 9 7 2 4 3" xfId="22273" xr:uid="{00000000-0005-0000-0000-0000207C0000}"/>
    <cellStyle name="Normal 41 9 7 2 4 3 2" xfId="43910" xr:uid="{00000000-0005-0000-0000-0000217C0000}"/>
    <cellStyle name="Normal 41 9 7 2 4 4" xfId="37925" xr:uid="{00000000-0005-0000-0000-0000227C0000}"/>
    <cellStyle name="Normal 41 9 7 2 5" xfId="25258" xr:uid="{00000000-0005-0000-0000-0000237C0000}"/>
    <cellStyle name="Normal 41 9 7 2 5 2" xfId="46875" xr:uid="{00000000-0005-0000-0000-0000247C0000}"/>
    <cellStyle name="Normal 41 9 7 2 6" xfId="19291" xr:uid="{00000000-0005-0000-0000-0000257C0000}"/>
    <cellStyle name="Normal 41 9 7 2 6 2" xfId="40933" xr:uid="{00000000-0005-0000-0000-0000267C0000}"/>
    <cellStyle name="Normal 41 9 7 2 7" xfId="34919"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6" xr:uid="{00000000-0005-0000-0000-00002B7C0000}"/>
    <cellStyle name="Normal 41 9 7 3 2 2 2 2" xfId="51142" xr:uid="{00000000-0005-0000-0000-00002C7C0000}"/>
    <cellStyle name="Normal 41 9 7 3 2 2 3" xfId="23569" xr:uid="{00000000-0005-0000-0000-00002D7C0000}"/>
    <cellStyle name="Normal 41 9 7 3 2 2 3 2" xfId="45206" xr:uid="{00000000-0005-0000-0000-00002E7C0000}"/>
    <cellStyle name="Normal 41 9 7 3 2 2 4" xfId="39222" xr:uid="{00000000-0005-0000-0000-00002F7C0000}"/>
    <cellStyle name="Normal 41 9 7 3 2 3" xfId="26554" xr:uid="{00000000-0005-0000-0000-0000307C0000}"/>
    <cellStyle name="Normal 41 9 7 3 2 3 2" xfId="48168" xr:uid="{00000000-0005-0000-0000-0000317C0000}"/>
    <cellStyle name="Normal 41 9 7 3 2 4" xfId="20587" xr:uid="{00000000-0005-0000-0000-0000327C0000}"/>
    <cellStyle name="Normal 41 9 7 3 2 4 2" xfId="42229" xr:uid="{00000000-0005-0000-0000-0000337C0000}"/>
    <cellStyle name="Normal 41 9 7 3 2 5" xfId="36219" xr:uid="{00000000-0005-0000-0000-0000347C0000}"/>
    <cellStyle name="Normal 41 9 7 3 3" xfId="15457" xr:uid="{00000000-0005-0000-0000-0000357C0000}"/>
    <cellStyle name="Normal 41 9 7 3 3 2" xfId="18542" xr:uid="{00000000-0005-0000-0000-0000367C0000}"/>
    <cellStyle name="Normal 41 9 7 3 3 2 2" xfId="30508" xr:uid="{00000000-0005-0000-0000-0000377C0000}"/>
    <cellStyle name="Normal 41 9 7 3 3 2 2 2" xfId="52114" xr:uid="{00000000-0005-0000-0000-0000387C0000}"/>
    <cellStyle name="Normal 41 9 7 3 3 2 3" xfId="24541" xr:uid="{00000000-0005-0000-0000-0000397C0000}"/>
    <cellStyle name="Normal 41 9 7 3 3 2 3 2" xfId="46178" xr:uid="{00000000-0005-0000-0000-00003A7C0000}"/>
    <cellStyle name="Normal 41 9 7 3 3 2 4" xfId="40196" xr:uid="{00000000-0005-0000-0000-00003B7C0000}"/>
    <cellStyle name="Normal 41 9 7 3 3 3" xfId="27526" xr:uid="{00000000-0005-0000-0000-00003C7C0000}"/>
    <cellStyle name="Normal 41 9 7 3 3 3 2" xfId="49140" xr:uid="{00000000-0005-0000-0000-00003D7C0000}"/>
    <cellStyle name="Normal 41 9 7 3 3 4" xfId="21559" xr:uid="{00000000-0005-0000-0000-00003E7C0000}"/>
    <cellStyle name="Normal 41 9 7 3 3 4 2" xfId="43201" xr:uid="{00000000-0005-0000-0000-00003F7C0000}"/>
    <cellStyle name="Normal 41 9 7 3 3 5" xfId="37193" xr:uid="{00000000-0005-0000-0000-0000407C0000}"/>
    <cellStyle name="Normal 41 9 7 3 4" xfId="16591" xr:uid="{00000000-0005-0000-0000-0000417C0000}"/>
    <cellStyle name="Normal 41 9 7 3 4 2" xfId="28560" xr:uid="{00000000-0005-0000-0000-0000427C0000}"/>
    <cellStyle name="Normal 41 9 7 3 4 2 2" xfId="50166" xr:uid="{00000000-0005-0000-0000-0000437C0000}"/>
    <cellStyle name="Normal 41 9 7 3 4 3" xfId="22593" xr:uid="{00000000-0005-0000-0000-0000447C0000}"/>
    <cellStyle name="Normal 41 9 7 3 4 3 2" xfId="44230" xr:uid="{00000000-0005-0000-0000-0000457C0000}"/>
    <cellStyle name="Normal 41 9 7 3 4 4" xfId="38245" xr:uid="{00000000-0005-0000-0000-0000467C0000}"/>
    <cellStyle name="Normal 41 9 7 3 5" xfId="25578" xr:uid="{00000000-0005-0000-0000-0000477C0000}"/>
    <cellStyle name="Normal 41 9 7 3 5 2" xfId="47195" xr:uid="{00000000-0005-0000-0000-0000487C0000}"/>
    <cellStyle name="Normal 41 9 7 3 6" xfId="19611" xr:uid="{00000000-0005-0000-0000-0000497C0000}"/>
    <cellStyle name="Normal 41 9 7 3 6 2" xfId="41253" xr:uid="{00000000-0005-0000-0000-00004A7C0000}"/>
    <cellStyle name="Normal 41 9 7 3 7" xfId="35239" xr:uid="{00000000-0005-0000-0000-00004B7C0000}"/>
    <cellStyle name="Normal 41 9 7 4" xfId="13842" xr:uid="{00000000-0005-0000-0000-00004C7C0000}"/>
    <cellStyle name="Normal 41 9 7 4 2" xfId="16928" xr:uid="{00000000-0005-0000-0000-00004D7C0000}"/>
    <cellStyle name="Normal 41 9 7 4 2 2" xfId="28896" xr:uid="{00000000-0005-0000-0000-00004E7C0000}"/>
    <cellStyle name="Normal 41 9 7 4 2 2 2" xfId="50502" xr:uid="{00000000-0005-0000-0000-00004F7C0000}"/>
    <cellStyle name="Normal 41 9 7 4 2 3" xfId="22929" xr:uid="{00000000-0005-0000-0000-0000507C0000}"/>
    <cellStyle name="Normal 41 9 7 4 2 3 2" xfId="44566" xr:uid="{00000000-0005-0000-0000-0000517C0000}"/>
    <cellStyle name="Normal 41 9 7 4 2 4" xfId="38582" xr:uid="{00000000-0005-0000-0000-0000527C0000}"/>
    <cellStyle name="Normal 41 9 7 4 3" xfId="25914" xr:uid="{00000000-0005-0000-0000-0000537C0000}"/>
    <cellStyle name="Normal 41 9 7 4 3 2" xfId="47528" xr:uid="{00000000-0005-0000-0000-0000547C0000}"/>
    <cellStyle name="Normal 41 9 7 4 4" xfId="19947" xr:uid="{00000000-0005-0000-0000-0000557C0000}"/>
    <cellStyle name="Normal 41 9 7 4 4 2" xfId="41589" xr:uid="{00000000-0005-0000-0000-0000567C0000}"/>
    <cellStyle name="Normal 41 9 7 4 5" xfId="35578" xr:uid="{00000000-0005-0000-0000-0000577C0000}"/>
    <cellStyle name="Normal 41 9 7 5" xfId="14816" xr:uid="{00000000-0005-0000-0000-0000587C0000}"/>
    <cellStyle name="Normal 41 9 7 5 2" xfId="17901" xr:uid="{00000000-0005-0000-0000-0000597C0000}"/>
    <cellStyle name="Normal 41 9 7 5 2 2" xfId="29868" xr:uid="{00000000-0005-0000-0000-00005A7C0000}"/>
    <cellStyle name="Normal 41 9 7 5 2 2 2" xfId="51474" xr:uid="{00000000-0005-0000-0000-00005B7C0000}"/>
    <cellStyle name="Normal 41 9 7 5 2 3" xfId="23901" xr:uid="{00000000-0005-0000-0000-00005C7C0000}"/>
    <cellStyle name="Normal 41 9 7 5 2 3 2" xfId="45538" xr:uid="{00000000-0005-0000-0000-00005D7C0000}"/>
    <cellStyle name="Normal 41 9 7 5 2 4" xfId="39555" xr:uid="{00000000-0005-0000-0000-00005E7C0000}"/>
    <cellStyle name="Normal 41 9 7 5 3" xfId="26886" xr:uid="{00000000-0005-0000-0000-00005F7C0000}"/>
    <cellStyle name="Normal 41 9 7 5 3 2" xfId="48500" xr:uid="{00000000-0005-0000-0000-0000607C0000}"/>
    <cellStyle name="Normal 41 9 7 5 4" xfId="20919" xr:uid="{00000000-0005-0000-0000-0000617C0000}"/>
    <cellStyle name="Normal 41 9 7 5 4 2" xfId="42561" xr:uid="{00000000-0005-0000-0000-0000627C0000}"/>
    <cellStyle name="Normal 41 9 7 5 5" xfId="36552" xr:uid="{00000000-0005-0000-0000-0000637C0000}"/>
    <cellStyle name="Normal 41 9 7 6" xfId="15929" xr:uid="{00000000-0005-0000-0000-0000647C0000}"/>
    <cellStyle name="Normal 41 9 7 6 2" xfId="27900" xr:uid="{00000000-0005-0000-0000-0000657C0000}"/>
    <cellStyle name="Normal 41 9 7 6 2 2" xfId="49506" xr:uid="{00000000-0005-0000-0000-0000667C0000}"/>
    <cellStyle name="Normal 41 9 7 6 3" xfId="21933" xr:uid="{00000000-0005-0000-0000-0000677C0000}"/>
    <cellStyle name="Normal 41 9 7 6 3 2" xfId="43570" xr:uid="{00000000-0005-0000-0000-0000687C0000}"/>
    <cellStyle name="Normal 41 9 7 6 4" xfId="37583" xr:uid="{00000000-0005-0000-0000-0000697C0000}"/>
    <cellStyle name="Normal 41 9 7 7" xfId="24915" xr:uid="{00000000-0005-0000-0000-00006A7C0000}"/>
    <cellStyle name="Normal 41 9 7 7 2" xfId="46535" xr:uid="{00000000-0005-0000-0000-00006B7C0000}"/>
    <cellStyle name="Normal 41 9 7 8" xfId="18948" xr:uid="{00000000-0005-0000-0000-00006C7C0000}"/>
    <cellStyle name="Normal 41 9 7 8 2" xfId="40590" xr:uid="{00000000-0005-0000-0000-00006D7C0000}"/>
    <cellStyle name="Normal 41 9 7 9" xfId="31989"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8" xr:uid="{00000000-0005-0000-0000-0000727C0000}"/>
    <cellStyle name="Normal 41 9 8 2 2 2 2" xfId="50564" xr:uid="{00000000-0005-0000-0000-0000737C0000}"/>
    <cellStyle name="Normal 41 9 8 2 2 3" xfId="22991" xr:uid="{00000000-0005-0000-0000-0000747C0000}"/>
    <cellStyle name="Normal 41 9 8 2 2 3 2" xfId="44628" xr:uid="{00000000-0005-0000-0000-0000757C0000}"/>
    <cellStyle name="Normal 41 9 8 2 2 4" xfId="38644" xr:uid="{00000000-0005-0000-0000-0000767C0000}"/>
    <cellStyle name="Normal 41 9 8 2 3" xfId="25976" xr:uid="{00000000-0005-0000-0000-0000777C0000}"/>
    <cellStyle name="Normal 41 9 8 2 3 2" xfId="47590" xr:uid="{00000000-0005-0000-0000-0000787C0000}"/>
    <cellStyle name="Normal 41 9 8 2 4" xfId="20009" xr:uid="{00000000-0005-0000-0000-0000797C0000}"/>
    <cellStyle name="Normal 41 9 8 2 4 2" xfId="41651" xr:uid="{00000000-0005-0000-0000-00007A7C0000}"/>
    <cellStyle name="Normal 41 9 8 2 5" xfId="35641" xr:uid="{00000000-0005-0000-0000-00007B7C0000}"/>
    <cellStyle name="Normal 41 9 8 3" xfId="14879" xr:uid="{00000000-0005-0000-0000-00007C7C0000}"/>
    <cellStyle name="Normal 41 9 8 3 2" xfId="17964" xr:uid="{00000000-0005-0000-0000-00007D7C0000}"/>
    <cellStyle name="Normal 41 9 8 3 2 2" xfId="29930" xr:uid="{00000000-0005-0000-0000-00007E7C0000}"/>
    <cellStyle name="Normal 41 9 8 3 2 2 2" xfId="51536" xr:uid="{00000000-0005-0000-0000-00007F7C0000}"/>
    <cellStyle name="Normal 41 9 8 3 2 3" xfId="23963" xr:uid="{00000000-0005-0000-0000-0000807C0000}"/>
    <cellStyle name="Normal 41 9 8 3 2 3 2" xfId="45600" xr:uid="{00000000-0005-0000-0000-0000817C0000}"/>
    <cellStyle name="Normal 41 9 8 3 2 4" xfId="39618" xr:uid="{00000000-0005-0000-0000-0000827C0000}"/>
    <cellStyle name="Normal 41 9 8 3 3" xfId="26948" xr:uid="{00000000-0005-0000-0000-0000837C0000}"/>
    <cellStyle name="Normal 41 9 8 3 3 2" xfId="48562" xr:uid="{00000000-0005-0000-0000-0000847C0000}"/>
    <cellStyle name="Normal 41 9 8 3 4" xfId="20981" xr:uid="{00000000-0005-0000-0000-0000857C0000}"/>
    <cellStyle name="Normal 41 9 8 3 4 2" xfId="42623" xr:uid="{00000000-0005-0000-0000-0000867C0000}"/>
    <cellStyle name="Normal 41 9 8 3 5" xfId="36615" xr:uid="{00000000-0005-0000-0000-0000877C0000}"/>
    <cellStyle name="Normal 41 9 8 4" xfId="16013" xr:uid="{00000000-0005-0000-0000-0000887C0000}"/>
    <cellStyle name="Normal 41 9 8 4 2" xfId="27982" xr:uid="{00000000-0005-0000-0000-0000897C0000}"/>
    <cellStyle name="Normal 41 9 8 4 2 2" xfId="49588" xr:uid="{00000000-0005-0000-0000-00008A7C0000}"/>
    <cellStyle name="Normal 41 9 8 4 3" xfId="22015" xr:uid="{00000000-0005-0000-0000-00008B7C0000}"/>
    <cellStyle name="Normal 41 9 8 4 3 2" xfId="43652" xr:uid="{00000000-0005-0000-0000-00008C7C0000}"/>
    <cellStyle name="Normal 41 9 8 4 4" xfId="37667" xr:uid="{00000000-0005-0000-0000-00008D7C0000}"/>
    <cellStyle name="Normal 41 9 8 5" xfId="25000" xr:uid="{00000000-0005-0000-0000-00008E7C0000}"/>
    <cellStyle name="Normal 41 9 8 5 2" xfId="46617" xr:uid="{00000000-0005-0000-0000-00008F7C0000}"/>
    <cellStyle name="Normal 41 9 8 6" xfId="19033" xr:uid="{00000000-0005-0000-0000-0000907C0000}"/>
    <cellStyle name="Normal 41 9 8 6 2" xfId="40675" xr:uid="{00000000-0005-0000-0000-0000917C0000}"/>
    <cellStyle name="Normal 41 9 8 7" xfId="34661"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8" xr:uid="{00000000-0005-0000-0000-0000967C0000}"/>
    <cellStyle name="Normal 41 9 9 2 2 2 2" xfId="50884" xr:uid="{00000000-0005-0000-0000-0000977C0000}"/>
    <cellStyle name="Normal 41 9 9 2 2 3" xfId="23311" xr:uid="{00000000-0005-0000-0000-0000987C0000}"/>
    <cellStyle name="Normal 41 9 9 2 2 3 2" xfId="44948" xr:uid="{00000000-0005-0000-0000-0000997C0000}"/>
    <cellStyle name="Normal 41 9 9 2 2 4" xfId="38964" xr:uid="{00000000-0005-0000-0000-00009A7C0000}"/>
    <cellStyle name="Normal 41 9 9 2 3" xfId="26296" xr:uid="{00000000-0005-0000-0000-00009B7C0000}"/>
    <cellStyle name="Normal 41 9 9 2 3 2" xfId="47910" xr:uid="{00000000-0005-0000-0000-00009C7C0000}"/>
    <cellStyle name="Normal 41 9 9 2 4" xfId="20329" xr:uid="{00000000-0005-0000-0000-00009D7C0000}"/>
    <cellStyle name="Normal 41 9 9 2 4 2" xfId="41971" xr:uid="{00000000-0005-0000-0000-00009E7C0000}"/>
    <cellStyle name="Normal 41 9 9 2 5" xfId="35961" xr:uid="{00000000-0005-0000-0000-00009F7C0000}"/>
    <cellStyle name="Normal 41 9 9 3" xfId="15199" xr:uid="{00000000-0005-0000-0000-0000A07C0000}"/>
    <cellStyle name="Normal 41 9 9 3 2" xfId="18284" xr:uid="{00000000-0005-0000-0000-0000A17C0000}"/>
    <cellStyle name="Normal 41 9 9 3 2 2" xfId="30250" xr:uid="{00000000-0005-0000-0000-0000A27C0000}"/>
    <cellStyle name="Normal 41 9 9 3 2 2 2" xfId="51856" xr:uid="{00000000-0005-0000-0000-0000A37C0000}"/>
    <cellStyle name="Normal 41 9 9 3 2 3" xfId="24283" xr:uid="{00000000-0005-0000-0000-0000A47C0000}"/>
    <cellStyle name="Normal 41 9 9 3 2 3 2" xfId="45920" xr:uid="{00000000-0005-0000-0000-0000A57C0000}"/>
    <cellStyle name="Normal 41 9 9 3 2 4" xfId="39938" xr:uid="{00000000-0005-0000-0000-0000A67C0000}"/>
    <cellStyle name="Normal 41 9 9 3 3" xfId="27268" xr:uid="{00000000-0005-0000-0000-0000A77C0000}"/>
    <cellStyle name="Normal 41 9 9 3 3 2" xfId="48882" xr:uid="{00000000-0005-0000-0000-0000A87C0000}"/>
    <cellStyle name="Normal 41 9 9 3 4" xfId="21301" xr:uid="{00000000-0005-0000-0000-0000A97C0000}"/>
    <cellStyle name="Normal 41 9 9 3 4 2" xfId="42943" xr:uid="{00000000-0005-0000-0000-0000AA7C0000}"/>
    <cellStyle name="Normal 41 9 9 3 5" xfId="36935" xr:uid="{00000000-0005-0000-0000-0000AB7C0000}"/>
    <cellStyle name="Normal 41 9 9 4" xfId="16333" xr:uid="{00000000-0005-0000-0000-0000AC7C0000}"/>
    <cellStyle name="Normal 41 9 9 4 2" xfId="28302" xr:uid="{00000000-0005-0000-0000-0000AD7C0000}"/>
    <cellStyle name="Normal 41 9 9 4 2 2" xfId="49908" xr:uid="{00000000-0005-0000-0000-0000AE7C0000}"/>
    <cellStyle name="Normal 41 9 9 4 3" xfId="22335" xr:uid="{00000000-0005-0000-0000-0000AF7C0000}"/>
    <cellStyle name="Normal 41 9 9 4 3 2" xfId="43972" xr:uid="{00000000-0005-0000-0000-0000B07C0000}"/>
    <cellStyle name="Normal 41 9 9 4 4" xfId="37987" xr:uid="{00000000-0005-0000-0000-0000B17C0000}"/>
    <cellStyle name="Normal 41 9 9 5" xfId="25320" xr:uid="{00000000-0005-0000-0000-0000B27C0000}"/>
    <cellStyle name="Normal 41 9 9 5 2" xfId="46937" xr:uid="{00000000-0005-0000-0000-0000B37C0000}"/>
    <cellStyle name="Normal 41 9 9 6" xfId="19353" xr:uid="{00000000-0005-0000-0000-0000B47C0000}"/>
    <cellStyle name="Normal 41 9 9 6 2" xfId="40995" xr:uid="{00000000-0005-0000-0000-0000B57C0000}"/>
    <cellStyle name="Normal 41 9 9 7" xfId="34981"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39" xr:uid="{00000000-0005-0000-0000-0000327D0000}"/>
    <cellStyle name="Normal 47 10 10 2 2 2" xfId="50245" xr:uid="{00000000-0005-0000-0000-0000337D0000}"/>
    <cellStyle name="Normal 47 10 10 2 3" xfId="22672" xr:uid="{00000000-0005-0000-0000-0000347D0000}"/>
    <cellStyle name="Normal 47 10 10 2 3 2" xfId="44309" xr:uid="{00000000-0005-0000-0000-0000357D0000}"/>
    <cellStyle name="Normal 47 10 10 2 4" xfId="38324" xr:uid="{00000000-0005-0000-0000-0000367D0000}"/>
    <cellStyle name="Normal 47 10 10 3" xfId="25657" xr:uid="{00000000-0005-0000-0000-0000377D0000}"/>
    <cellStyle name="Normal 47 10 10 3 2" xfId="47271" xr:uid="{00000000-0005-0000-0000-0000387D0000}"/>
    <cellStyle name="Normal 47 10 10 4" xfId="19690" xr:uid="{00000000-0005-0000-0000-0000397D0000}"/>
    <cellStyle name="Normal 47 10 10 4 2" xfId="41332" xr:uid="{00000000-0005-0000-0000-00003A7D0000}"/>
    <cellStyle name="Normal 47 10 10 5" xfId="35320" xr:uid="{00000000-0005-0000-0000-00003B7D0000}"/>
    <cellStyle name="Normal 47 10 11" xfId="14559" xr:uid="{00000000-0005-0000-0000-00003C7D0000}"/>
    <cellStyle name="Normal 47 10 11 2" xfId="17644" xr:uid="{00000000-0005-0000-0000-00003D7D0000}"/>
    <cellStyle name="Normal 47 10 11 2 2" xfId="29611" xr:uid="{00000000-0005-0000-0000-00003E7D0000}"/>
    <cellStyle name="Normal 47 10 11 2 2 2" xfId="51217" xr:uid="{00000000-0005-0000-0000-00003F7D0000}"/>
    <cellStyle name="Normal 47 10 11 2 3" xfId="23644" xr:uid="{00000000-0005-0000-0000-0000407D0000}"/>
    <cellStyle name="Normal 47 10 11 2 3 2" xfId="45281" xr:uid="{00000000-0005-0000-0000-0000417D0000}"/>
    <cellStyle name="Normal 47 10 11 2 4" xfId="39298" xr:uid="{00000000-0005-0000-0000-0000427D0000}"/>
    <cellStyle name="Normal 47 10 11 3" xfId="26629" xr:uid="{00000000-0005-0000-0000-0000437D0000}"/>
    <cellStyle name="Normal 47 10 11 3 2" xfId="48243" xr:uid="{00000000-0005-0000-0000-0000447D0000}"/>
    <cellStyle name="Normal 47 10 11 4" xfId="20662" xr:uid="{00000000-0005-0000-0000-0000457D0000}"/>
    <cellStyle name="Normal 47 10 11 4 2" xfId="42304" xr:uid="{00000000-0005-0000-0000-0000467D0000}"/>
    <cellStyle name="Normal 47 10 11 5" xfId="36295" xr:uid="{00000000-0005-0000-0000-0000477D0000}"/>
    <cellStyle name="Normal 47 10 12" xfId="15672" xr:uid="{00000000-0005-0000-0000-0000487D0000}"/>
    <cellStyle name="Normal 47 10 12 2" xfId="27643" xr:uid="{00000000-0005-0000-0000-0000497D0000}"/>
    <cellStyle name="Normal 47 10 12 2 2" xfId="49249" xr:uid="{00000000-0005-0000-0000-00004A7D0000}"/>
    <cellStyle name="Normal 47 10 12 3" xfId="21676" xr:uid="{00000000-0005-0000-0000-00004B7D0000}"/>
    <cellStyle name="Normal 47 10 12 3 2" xfId="43313" xr:uid="{00000000-0005-0000-0000-00004C7D0000}"/>
    <cellStyle name="Normal 47 10 12 4" xfId="37326" xr:uid="{00000000-0005-0000-0000-00004D7D0000}"/>
    <cellStyle name="Normal 47 10 13" xfId="24658" xr:uid="{00000000-0005-0000-0000-00004E7D0000}"/>
    <cellStyle name="Normal 47 10 13 2" xfId="46278" xr:uid="{00000000-0005-0000-0000-00004F7D0000}"/>
    <cellStyle name="Normal 47 10 14" xfId="18691" xr:uid="{00000000-0005-0000-0000-0000507D0000}"/>
    <cellStyle name="Normal 47 10 14 2" xfId="40333" xr:uid="{00000000-0005-0000-0000-0000517D0000}"/>
    <cellStyle name="Normal 47 10 15" xfId="31256"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8" xr:uid="{00000000-0005-0000-0000-0000577D0000}"/>
    <cellStyle name="Normal 47 10 2 2 2 2 2 2" xfId="50654" xr:uid="{00000000-0005-0000-0000-0000587D0000}"/>
    <cellStyle name="Normal 47 10 2 2 2 2 3" xfId="23081" xr:uid="{00000000-0005-0000-0000-0000597D0000}"/>
    <cellStyle name="Normal 47 10 2 2 2 2 3 2" xfId="44718" xr:uid="{00000000-0005-0000-0000-00005A7D0000}"/>
    <cellStyle name="Normal 47 10 2 2 2 2 4" xfId="38734" xr:uid="{00000000-0005-0000-0000-00005B7D0000}"/>
    <cellStyle name="Normal 47 10 2 2 2 3" xfId="26066" xr:uid="{00000000-0005-0000-0000-00005C7D0000}"/>
    <cellStyle name="Normal 47 10 2 2 2 3 2" xfId="47680" xr:uid="{00000000-0005-0000-0000-00005D7D0000}"/>
    <cellStyle name="Normal 47 10 2 2 2 4" xfId="20099" xr:uid="{00000000-0005-0000-0000-00005E7D0000}"/>
    <cellStyle name="Normal 47 10 2 2 2 4 2" xfId="41741" xr:uid="{00000000-0005-0000-0000-00005F7D0000}"/>
    <cellStyle name="Normal 47 10 2 2 2 5" xfId="35731" xr:uid="{00000000-0005-0000-0000-0000607D0000}"/>
    <cellStyle name="Normal 47 10 2 2 3" xfId="14969" xr:uid="{00000000-0005-0000-0000-0000617D0000}"/>
    <cellStyle name="Normal 47 10 2 2 3 2" xfId="18054" xr:uid="{00000000-0005-0000-0000-0000627D0000}"/>
    <cellStyle name="Normal 47 10 2 2 3 2 2" xfId="30020" xr:uid="{00000000-0005-0000-0000-0000637D0000}"/>
    <cellStyle name="Normal 47 10 2 2 3 2 2 2" xfId="51626" xr:uid="{00000000-0005-0000-0000-0000647D0000}"/>
    <cellStyle name="Normal 47 10 2 2 3 2 3" xfId="24053" xr:uid="{00000000-0005-0000-0000-0000657D0000}"/>
    <cellStyle name="Normal 47 10 2 2 3 2 3 2" xfId="45690" xr:uid="{00000000-0005-0000-0000-0000667D0000}"/>
    <cellStyle name="Normal 47 10 2 2 3 2 4" xfId="39708" xr:uid="{00000000-0005-0000-0000-0000677D0000}"/>
    <cellStyle name="Normal 47 10 2 2 3 3" xfId="27038" xr:uid="{00000000-0005-0000-0000-0000687D0000}"/>
    <cellStyle name="Normal 47 10 2 2 3 3 2" xfId="48652" xr:uid="{00000000-0005-0000-0000-0000697D0000}"/>
    <cellStyle name="Normal 47 10 2 2 3 4" xfId="21071" xr:uid="{00000000-0005-0000-0000-00006A7D0000}"/>
    <cellStyle name="Normal 47 10 2 2 3 4 2" xfId="42713" xr:uid="{00000000-0005-0000-0000-00006B7D0000}"/>
    <cellStyle name="Normal 47 10 2 2 3 5" xfId="36705" xr:uid="{00000000-0005-0000-0000-00006C7D0000}"/>
    <cellStyle name="Normal 47 10 2 2 4" xfId="16103" xr:uid="{00000000-0005-0000-0000-00006D7D0000}"/>
    <cellStyle name="Normal 47 10 2 2 4 2" xfId="28072" xr:uid="{00000000-0005-0000-0000-00006E7D0000}"/>
    <cellStyle name="Normal 47 10 2 2 4 2 2" xfId="49678" xr:uid="{00000000-0005-0000-0000-00006F7D0000}"/>
    <cellStyle name="Normal 47 10 2 2 4 3" xfId="22105" xr:uid="{00000000-0005-0000-0000-0000707D0000}"/>
    <cellStyle name="Normal 47 10 2 2 4 3 2" xfId="43742" xr:uid="{00000000-0005-0000-0000-0000717D0000}"/>
    <cellStyle name="Normal 47 10 2 2 4 4" xfId="37757" xr:uid="{00000000-0005-0000-0000-0000727D0000}"/>
    <cellStyle name="Normal 47 10 2 2 5" xfId="25090" xr:uid="{00000000-0005-0000-0000-0000737D0000}"/>
    <cellStyle name="Normal 47 10 2 2 5 2" xfId="46707" xr:uid="{00000000-0005-0000-0000-0000747D0000}"/>
    <cellStyle name="Normal 47 10 2 2 6" xfId="19123" xr:uid="{00000000-0005-0000-0000-0000757D0000}"/>
    <cellStyle name="Normal 47 10 2 2 6 2" xfId="40765" xr:uid="{00000000-0005-0000-0000-0000767D0000}"/>
    <cellStyle name="Normal 47 10 2 2 7" xfId="34751"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8" xr:uid="{00000000-0005-0000-0000-00007B7D0000}"/>
    <cellStyle name="Normal 47 10 2 3 2 2 2 2" xfId="50974" xr:uid="{00000000-0005-0000-0000-00007C7D0000}"/>
    <cellStyle name="Normal 47 10 2 3 2 2 3" xfId="23401" xr:uid="{00000000-0005-0000-0000-00007D7D0000}"/>
    <cellStyle name="Normal 47 10 2 3 2 2 3 2" xfId="45038" xr:uid="{00000000-0005-0000-0000-00007E7D0000}"/>
    <cellStyle name="Normal 47 10 2 3 2 2 4" xfId="39054" xr:uid="{00000000-0005-0000-0000-00007F7D0000}"/>
    <cellStyle name="Normal 47 10 2 3 2 3" xfId="26386" xr:uid="{00000000-0005-0000-0000-0000807D0000}"/>
    <cellStyle name="Normal 47 10 2 3 2 3 2" xfId="48000" xr:uid="{00000000-0005-0000-0000-0000817D0000}"/>
    <cellStyle name="Normal 47 10 2 3 2 4" xfId="20419" xr:uid="{00000000-0005-0000-0000-0000827D0000}"/>
    <cellStyle name="Normal 47 10 2 3 2 4 2" xfId="42061" xr:uid="{00000000-0005-0000-0000-0000837D0000}"/>
    <cellStyle name="Normal 47 10 2 3 2 5" xfId="36051" xr:uid="{00000000-0005-0000-0000-0000847D0000}"/>
    <cellStyle name="Normal 47 10 2 3 3" xfId="15289" xr:uid="{00000000-0005-0000-0000-0000857D0000}"/>
    <cellStyle name="Normal 47 10 2 3 3 2" xfId="18374" xr:uid="{00000000-0005-0000-0000-0000867D0000}"/>
    <cellStyle name="Normal 47 10 2 3 3 2 2" xfId="30340" xr:uid="{00000000-0005-0000-0000-0000877D0000}"/>
    <cellStyle name="Normal 47 10 2 3 3 2 2 2" xfId="51946" xr:uid="{00000000-0005-0000-0000-0000887D0000}"/>
    <cellStyle name="Normal 47 10 2 3 3 2 3" xfId="24373" xr:uid="{00000000-0005-0000-0000-0000897D0000}"/>
    <cellStyle name="Normal 47 10 2 3 3 2 3 2" xfId="46010" xr:uid="{00000000-0005-0000-0000-00008A7D0000}"/>
    <cellStyle name="Normal 47 10 2 3 3 2 4" xfId="40028" xr:uid="{00000000-0005-0000-0000-00008B7D0000}"/>
    <cellStyle name="Normal 47 10 2 3 3 3" xfId="27358" xr:uid="{00000000-0005-0000-0000-00008C7D0000}"/>
    <cellStyle name="Normal 47 10 2 3 3 3 2" xfId="48972" xr:uid="{00000000-0005-0000-0000-00008D7D0000}"/>
    <cellStyle name="Normal 47 10 2 3 3 4" xfId="21391" xr:uid="{00000000-0005-0000-0000-00008E7D0000}"/>
    <cellStyle name="Normal 47 10 2 3 3 4 2" xfId="43033" xr:uid="{00000000-0005-0000-0000-00008F7D0000}"/>
    <cellStyle name="Normal 47 10 2 3 3 5" xfId="37025" xr:uid="{00000000-0005-0000-0000-0000907D0000}"/>
    <cellStyle name="Normal 47 10 2 3 4" xfId="16423" xr:uid="{00000000-0005-0000-0000-0000917D0000}"/>
    <cellStyle name="Normal 47 10 2 3 4 2" xfId="28392" xr:uid="{00000000-0005-0000-0000-0000927D0000}"/>
    <cellStyle name="Normal 47 10 2 3 4 2 2" xfId="49998" xr:uid="{00000000-0005-0000-0000-0000937D0000}"/>
    <cellStyle name="Normal 47 10 2 3 4 3" xfId="22425" xr:uid="{00000000-0005-0000-0000-0000947D0000}"/>
    <cellStyle name="Normal 47 10 2 3 4 3 2" xfId="44062" xr:uid="{00000000-0005-0000-0000-0000957D0000}"/>
    <cellStyle name="Normal 47 10 2 3 4 4" xfId="38077" xr:uid="{00000000-0005-0000-0000-0000967D0000}"/>
    <cellStyle name="Normal 47 10 2 3 5" xfId="25410" xr:uid="{00000000-0005-0000-0000-0000977D0000}"/>
    <cellStyle name="Normal 47 10 2 3 5 2" xfId="47027" xr:uid="{00000000-0005-0000-0000-0000987D0000}"/>
    <cellStyle name="Normal 47 10 2 3 6" xfId="19443" xr:uid="{00000000-0005-0000-0000-0000997D0000}"/>
    <cellStyle name="Normal 47 10 2 3 6 2" xfId="41085" xr:uid="{00000000-0005-0000-0000-00009A7D0000}"/>
    <cellStyle name="Normal 47 10 2 3 7" xfId="35071" xr:uid="{00000000-0005-0000-0000-00009B7D0000}"/>
    <cellStyle name="Normal 47 10 2 4" xfId="13674" xr:uid="{00000000-0005-0000-0000-00009C7D0000}"/>
    <cellStyle name="Normal 47 10 2 4 2" xfId="16760" xr:uid="{00000000-0005-0000-0000-00009D7D0000}"/>
    <cellStyle name="Normal 47 10 2 4 2 2" xfId="28728" xr:uid="{00000000-0005-0000-0000-00009E7D0000}"/>
    <cellStyle name="Normal 47 10 2 4 2 2 2" xfId="50334" xr:uid="{00000000-0005-0000-0000-00009F7D0000}"/>
    <cellStyle name="Normal 47 10 2 4 2 3" xfId="22761" xr:uid="{00000000-0005-0000-0000-0000A07D0000}"/>
    <cellStyle name="Normal 47 10 2 4 2 3 2" xfId="44398" xr:uid="{00000000-0005-0000-0000-0000A17D0000}"/>
    <cellStyle name="Normal 47 10 2 4 2 4" xfId="38414" xr:uid="{00000000-0005-0000-0000-0000A27D0000}"/>
    <cellStyle name="Normal 47 10 2 4 3" xfId="25746" xr:uid="{00000000-0005-0000-0000-0000A37D0000}"/>
    <cellStyle name="Normal 47 10 2 4 3 2" xfId="47360" xr:uid="{00000000-0005-0000-0000-0000A47D0000}"/>
    <cellStyle name="Normal 47 10 2 4 4" xfId="19779" xr:uid="{00000000-0005-0000-0000-0000A57D0000}"/>
    <cellStyle name="Normal 47 10 2 4 4 2" xfId="41421" xr:uid="{00000000-0005-0000-0000-0000A67D0000}"/>
    <cellStyle name="Normal 47 10 2 4 5" xfId="35410" xr:uid="{00000000-0005-0000-0000-0000A77D0000}"/>
    <cellStyle name="Normal 47 10 2 5" xfId="14648" xr:uid="{00000000-0005-0000-0000-0000A87D0000}"/>
    <cellStyle name="Normal 47 10 2 5 2" xfId="17733" xr:uid="{00000000-0005-0000-0000-0000A97D0000}"/>
    <cellStyle name="Normal 47 10 2 5 2 2" xfId="29700" xr:uid="{00000000-0005-0000-0000-0000AA7D0000}"/>
    <cellStyle name="Normal 47 10 2 5 2 2 2" xfId="51306" xr:uid="{00000000-0005-0000-0000-0000AB7D0000}"/>
    <cellStyle name="Normal 47 10 2 5 2 3" xfId="23733" xr:uid="{00000000-0005-0000-0000-0000AC7D0000}"/>
    <cellStyle name="Normal 47 10 2 5 2 3 2" xfId="45370" xr:uid="{00000000-0005-0000-0000-0000AD7D0000}"/>
    <cellStyle name="Normal 47 10 2 5 2 4" xfId="39387" xr:uid="{00000000-0005-0000-0000-0000AE7D0000}"/>
    <cellStyle name="Normal 47 10 2 5 3" xfId="26718" xr:uid="{00000000-0005-0000-0000-0000AF7D0000}"/>
    <cellStyle name="Normal 47 10 2 5 3 2" xfId="48332" xr:uid="{00000000-0005-0000-0000-0000B07D0000}"/>
    <cellStyle name="Normal 47 10 2 5 4" xfId="20751" xr:uid="{00000000-0005-0000-0000-0000B17D0000}"/>
    <cellStyle name="Normal 47 10 2 5 4 2" xfId="42393" xr:uid="{00000000-0005-0000-0000-0000B27D0000}"/>
    <cellStyle name="Normal 47 10 2 5 5" xfId="36384" xr:uid="{00000000-0005-0000-0000-0000B37D0000}"/>
    <cellStyle name="Normal 47 10 2 6" xfId="15761" xr:uid="{00000000-0005-0000-0000-0000B47D0000}"/>
    <cellStyle name="Normal 47 10 2 6 2" xfId="27732" xr:uid="{00000000-0005-0000-0000-0000B57D0000}"/>
    <cellStyle name="Normal 47 10 2 6 2 2" xfId="49338" xr:uid="{00000000-0005-0000-0000-0000B67D0000}"/>
    <cellStyle name="Normal 47 10 2 6 3" xfId="21765" xr:uid="{00000000-0005-0000-0000-0000B77D0000}"/>
    <cellStyle name="Normal 47 10 2 6 3 2" xfId="43402" xr:uid="{00000000-0005-0000-0000-0000B87D0000}"/>
    <cellStyle name="Normal 47 10 2 6 4" xfId="37415" xr:uid="{00000000-0005-0000-0000-0000B97D0000}"/>
    <cellStyle name="Normal 47 10 2 7" xfId="24747" xr:uid="{00000000-0005-0000-0000-0000BA7D0000}"/>
    <cellStyle name="Normal 47 10 2 7 2" xfId="46367" xr:uid="{00000000-0005-0000-0000-0000BB7D0000}"/>
    <cellStyle name="Normal 47 10 2 8" xfId="18780" xr:uid="{00000000-0005-0000-0000-0000BC7D0000}"/>
    <cellStyle name="Normal 47 10 2 8 2" xfId="40422" xr:uid="{00000000-0005-0000-0000-0000BD7D0000}"/>
    <cellStyle name="Normal 47 10 2 9" xfId="31593"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4" xr:uid="{00000000-0005-0000-0000-0000C37D0000}"/>
    <cellStyle name="Normal 47 10 3 2 2 2 2 2" xfId="50610" xr:uid="{00000000-0005-0000-0000-0000C47D0000}"/>
    <cellStyle name="Normal 47 10 3 2 2 2 3" xfId="23037" xr:uid="{00000000-0005-0000-0000-0000C57D0000}"/>
    <cellStyle name="Normal 47 10 3 2 2 2 3 2" xfId="44674" xr:uid="{00000000-0005-0000-0000-0000C67D0000}"/>
    <cellStyle name="Normal 47 10 3 2 2 2 4" xfId="38690" xr:uid="{00000000-0005-0000-0000-0000C77D0000}"/>
    <cellStyle name="Normal 47 10 3 2 2 3" xfId="26022" xr:uid="{00000000-0005-0000-0000-0000C87D0000}"/>
    <cellStyle name="Normal 47 10 3 2 2 3 2" xfId="47636" xr:uid="{00000000-0005-0000-0000-0000C97D0000}"/>
    <cellStyle name="Normal 47 10 3 2 2 4" xfId="20055" xr:uid="{00000000-0005-0000-0000-0000CA7D0000}"/>
    <cellStyle name="Normal 47 10 3 2 2 4 2" xfId="41697" xr:uid="{00000000-0005-0000-0000-0000CB7D0000}"/>
    <cellStyle name="Normal 47 10 3 2 2 5" xfId="35687" xr:uid="{00000000-0005-0000-0000-0000CC7D0000}"/>
    <cellStyle name="Normal 47 10 3 2 3" xfId="14925" xr:uid="{00000000-0005-0000-0000-0000CD7D0000}"/>
    <cellStyle name="Normal 47 10 3 2 3 2" xfId="18010" xr:uid="{00000000-0005-0000-0000-0000CE7D0000}"/>
    <cellStyle name="Normal 47 10 3 2 3 2 2" xfId="29976" xr:uid="{00000000-0005-0000-0000-0000CF7D0000}"/>
    <cellStyle name="Normal 47 10 3 2 3 2 2 2" xfId="51582" xr:uid="{00000000-0005-0000-0000-0000D07D0000}"/>
    <cellStyle name="Normal 47 10 3 2 3 2 3" xfId="24009" xr:uid="{00000000-0005-0000-0000-0000D17D0000}"/>
    <cellStyle name="Normal 47 10 3 2 3 2 3 2" xfId="45646" xr:uid="{00000000-0005-0000-0000-0000D27D0000}"/>
    <cellStyle name="Normal 47 10 3 2 3 2 4" xfId="39664" xr:uid="{00000000-0005-0000-0000-0000D37D0000}"/>
    <cellStyle name="Normal 47 10 3 2 3 3" xfId="26994" xr:uid="{00000000-0005-0000-0000-0000D47D0000}"/>
    <cellStyle name="Normal 47 10 3 2 3 3 2" xfId="48608" xr:uid="{00000000-0005-0000-0000-0000D57D0000}"/>
    <cellStyle name="Normal 47 10 3 2 3 4" xfId="21027" xr:uid="{00000000-0005-0000-0000-0000D67D0000}"/>
    <cellStyle name="Normal 47 10 3 2 3 4 2" xfId="42669" xr:uid="{00000000-0005-0000-0000-0000D77D0000}"/>
    <cellStyle name="Normal 47 10 3 2 3 5" xfId="36661" xr:uid="{00000000-0005-0000-0000-0000D87D0000}"/>
    <cellStyle name="Normal 47 10 3 2 4" xfId="16059" xr:uid="{00000000-0005-0000-0000-0000D97D0000}"/>
    <cellStyle name="Normal 47 10 3 2 4 2" xfId="28028" xr:uid="{00000000-0005-0000-0000-0000DA7D0000}"/>
    <cellStyle name="Normal 47 10 3 2 4 2 2" xfId="49634" xr:uid="{00000000-0005-0000-0000-0000DB7D0000}"/>
    <cellStyle name="Normal 47 10 3 2 4 3" xfId="22061" xr:uid="{00000000-0005-0000-0000-0000DC7D0000}"/>
    <cellStyle name="Normal 47 10 3 2 4 3 2" xfId="43698" xr:uid="{00000000-0005-0000-0000-0000DD7D0000}"/>
    <cellStyle name="Normal 47 10 3 2 4 4" xfId="37713" xr:uid="{00000000-0005-0000-0000-0000DE7D0000}"/>
    <cellStyle name="Normal 47 10 3 2 5" xfId="25046" xr:uid="{00000000-0005-0000-0000-0000DF7D0000}"/>
    <cellStyle name="Normal 47 10 3 2 5 2" xfId="46663" xr:uid="{00000000-0005-0000-0000-0000E07D0000}"/>
    <cellStyle name="Normal 47 10 3 2 6" xfId="19079" xr:uid="{00000000-0005-0000-0000-0000E17D0000}"/>
    <cellStyle name="Normal 47 10 3 2 6 2" xfId="40721" xr:uid="{00000000-0005-0000-0000-0000E27D0000}"/>
    <cellStyle name="Normal 47 10 3 2 7" xfId="34707"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4" xr:uid="{00000000-0005-0000-0000-0000E77D0000}"/>
    <cellStyle name="Normal 47 10 3 3 2 2 2 2" xfId="50930" xr:uid="{00000000-0005-0000-0000-0000E87D0000}"/>
    <cellStyle name="Normal 47 10 3 3 2 2 3" xfId="23357" xr:uid="{00000000-0005-0000-0000-0000E97D0000}"/>
    <cellStyle name="Normal 47 10 3 3 2 2 3 2" xfId="44994" xr:uid="{00000000-0005-0000-0000-0000EA7D0000}"/>
    <cellStyle name="Normal 47 10 3 3 2 2 4" xfId="39010" xr:uid="{00000000-0005-0000-0000-0000EB7D0000}"/>
    <cellStyle name="Normal 47 10 3 3 2 3" xfId="26342" xr:uid="{00000000-0005-0000-0000-0000EC7D0000}"/>
    <cellStyle name="Normal 47 10 3 3 2 3 2" xfId="47956" xr:uid="{00000000-0005-0000-0000-0000ED7D0000}"/>
    <cellStyle name="Normal 47 10 3 3 2 4" xfId="20375" xr:uid="{00000000-0005-0000-0000-0000EE7D0000}"/>
    <cellStyle name="Normal 47 10 3 3 2 4 2" xfId="42017" xr:uid="{00000000-0005-0000-0000-0000EF7D0000}"/>
    <cellStyle name="Normal 47 10 3 3 2 5" xfId="36007" xr:uid="{00000000-0005-0000-0000-0000F07D0000}"/>
    <cellStyle name="Normal 47 10 3 3 3" xfId="15245" xr:uid="{00000000-0005-0000-0000-0000F17D0000}"/>
    <cellStyle name="Normal 47 10 3 3 3 2" xfId="18330" xr:uid="{00000000-0005-0000-0000-0000F27D0000}"/>
    <cellStyle name="Normal 47 10 3 3 3 2 2" xfId="30296" xr:uid="{00000000-0005-0000-0000-0000F37D0000}"/>
    <cellStyle name="Normal 47 10 3 3 3 2 2 2" xfId="51902" xr:uid="{00000000-0005-0000-0000-0000F47D0000}"/>
    <cellStyle name="Normal 47 10 3 3 3 2 3" xfId="24329" xr:uid="{00000000-0005-0000-0000-0000F57D0000}"/>
    <cellStyle name="Normal 47 10 3 3 3 2 3 2" xfId="45966" xr:uid="{00000000-0005-0000-0000-0000F67D0000}"/>
    <cellStyle name="Normal 47 10 3 3 3 2 4" xfId="39984" xr:uid="{00000000-0005-0000-0000-0000F77D0000}"/>
    <cellStyle name="Normal 47 10 3 3 3 3" xfId="27314" xr:uid="{00000000-0005-0000-0000-0000F87D0000}"/>
    <cellStyle name="Normal 47 10 3 3 3 3 2" xfId="48928" xr:uid="{00000000-0005-0000-0000-0000F97D0000}"/>
    <cellStyle name="Normal 47 10 3 3 3 4" xfId="21347" xr:uid="{00000000-0005-0000-0000-0000FA7D0000}"/>
    <cellStyle name="Normal 47 10 3 3 3 4 2" xfId="42989" xr:uid="{00000000-0005-0000-0000-0000FB7D0000}"/>
    <cellStyle name="Normal 47 10 3 3 3 5" xfId="36981" xr:uid="{00000000-0005-0000-0000-0000FC7D0000}"/>
    <cellStyle name="Normal 47 10 3 3 4" xfId="16379" xr:uid="{00000000-0005-0000-0000-0000FD7D0000}"/>
    <cellStyle name="Normal 47 10 3 3 4 2" xfId="28348" xr:uid="{00000000-0005-0000-0000-0000FE7D0000}"/>
    <cellStyle name="Normal 47 10 3 3 4 2 2" xfId="49954" xr:uid="{00000000-0005-0000-0000-0000FF7D0000}"/>
    <cellStyle name="Normal 47 10 3 3 4 3" xfId="22381" xr:uid="{00000000-0005-0000-0000-0000007E0000}"/>
    <cellStyle name="Normal 47 10 3 3 4 3 2" xfId="44018" xr:uid="{00000000-0005-0000-0000-0000017E0000}"/>
    <cellStyle name="Normal 47 10 3 3 4 4" xfId="38033" xr:uid="{00000000-0005-0000-0000-0000027E0000}"/>
    <cellStyle name="Normal 47 10 3 3 5" xfId="25366" xr:uid="{00000000-0005-0000-0000-0000037E0000}"/>
    <cellStyle name="Normal 47 10 3 3 5 2" xfId="46983" xr:uid="{00000000-0005-0000-0000-0000047E0000}"/>
    <cellStyle name="Normal 47 10 3 3 6" xfId="19399" xr:uid="{00000000-0005-0000-0000-0000057E0000}"/>
    <cellStyle name="Normal 47 10 3 3 6 2" xfId="41041" xr:uid="{00000000-0005-0000-0000-0000067E0000}"/>
    <cellStyle name="Normal 47 10 3 3 7" xfId="35027" xr:uid="{00000000-0005-0000-0000-0000077E0000}"/>
    <cellStyle name="Normal 47 10 3 4" xfId="13630" xr:uid="{00000000-0005-0000-0000-0000087E0000}"/>
    <cellStyle name="Normal 47 10 3 4 2" xfId="16716" xr:uid="{00000000-0005-0000-0000-0000097E0000}"/>
    <cellStyle name="Normal 47 10 3 4 2 2" xfId="28684" xr:uid="{00000000-0005-0000-0000-00000A7E0000}"/>
    <cellStyle name="Normal 47 10 3 4 2 2 2" xfId="50290" xr:uid="{00000000-0005-0000-0000-00000B7E0000}"/>
    <cellStyle name="Normal 47 10 3 4 2 3" xfId="22717" xr:uid="{00000000-0005-0000-0000-00000C7E0000}"/>
    <cellStyle name="Normal 47 10 3 4 2 3 2" xfId="44354" xr:uid="{00000000-0005-0000-0000-00000D7E0000}"/>
    <cellStyle name="Normal 47 10 3 4 2 4" xfId="38370" xr:uid="{00000000-0005-0000-0000-00000E7E0000}"/>
    <cellStyle name="Normal 47 10 3 4 3" xfId="25702" xr:uid="{00000000-0005-0000-0000-00000F7E0000}"/>
    <cellStyle name="Normal 47 10 3 4 3 2" xfId="47316" xr:uid="{00000000-0005-0000-0000-0000107E0000}"/>
    <cellStyle name="Normal 47 10 3 4 4" xfId="19735" xr:uid="{00000000-0005-0000-0000-0000117E0000}"/>
    <cellStyle name="Normal 47 10 3 4 4 2" xfId="41377" xr:uid="{00000000-0005-0000-0000-0000127E0000}"/>
    <cellStyle name="Normal 47 10 3 4 5" xfId="35366" xr:uid="{00000000-0005-0000-0000-0000137E0000}"/>
    <cellStyle name="Normal 47 10 3 5" xfId="14604" xr:uid="{00000000-0005-0000-0000-0000147E0000}"/>
    <cellStyle name="Normal 47 10 3 5 2" xfId="17689" xr:uid="{00000000-0005-0000-0000-0000157E0000}"/>
    <cellStyle name="Normal 47 10 3 5 2 2" xfId="29656" xr:uid="{00000000-0005-0000-0000-0000167E0000}"/>
    <cellStyle name="Normal 47 10 3 5 2 2 2" xfId="51262" xr:uid="{00000000-0005-0000-0000-0000177E0000}"/>
    <cellStyle name="Normal 47 10 3 5 2 3" xfId="23689" xr:uid="{00000000-0005-0000-0000-0000187E0000}"/>
    <cellStyle name="Normal 47 10 3 5 2 3 2" xfId="45326" xr:uid="{00000000-0005-0000-0000-0000197E0000}"/>
    <cellStyle name="Normal 47 10 3 5 2 4" xfId="39343" xr:uid="{00000000-0005-0000-0000-00001A7E0000}"/>
    <cellStyle name="Normal 47 10 3 5 3" xfId="26674" xr:uid="{00000000-0005-0000-0000-00001B7E0000}"/>
    <cellStyle name="Normal 47 10 3 5 3 2" xfId="48288" xr:uid="{00000000-0005-0000-0000-00001C7E0000}"/>
    <cellStyle name="Normal 47 10 3 5 4" xfId="20707" xr:uid="{00000000-0005-0000-0000-00001D7E0000}"/>
    <cellStyle name="Normal 47 10 3 5 4 2" xfId="42349" xr:uid="{00000000-0005-0000-0000-00001E7E0000}"/>
    <cellStyle name="Normal 47 10 3 5 5" xfId="36340" xr:uid="{00000000-0005-0000-0000-00001F7E0000}"/>
    <cellStyle name="Normal 47 10 3 6" xfId="15717" xr:uid="{00000000-0005-0000-0000-0000207E0000}"/>
    <cellStyle name="Normal 47 10 3 6 2" xfId="27688" xr:uid="{00000000-0005-0000-0000-0000217E0000}"/>
    <cellStyle name="Normal 47 10 3 6 2 2" xfId="49294" xr:uid="{00000000-0005-0000-0000-0000227E0000}"/>
    <cellStyle name="Normal 47 10 3 6 3" xfId="21721" xr:uid="{00000000-0005-0000-0000-0000237E0000}"/>
    <cellStyle name="Normal 47 10 3 6 3 2" xfId="43358" xr:uid="{00000000-0005-0000-0000-0000247E0000}"/>
    <cellStyle name="Normal 47 10 3 6 4" xfId="37371" xr:uid="{00000000-0005-0000-0000-0000257E0000}"/>
    <cellStyle name="Normal 47 10 3 7" xfId="24703" xr:uid="{00000000-0005-0000-0000-0000267E0000}"/>
    <cellStyle name="Normal 47 10 3 7 2" xfId="46323" xr:uid="{00000000-0005-0000-0000-0000277E0000}"/>
    <cellStyle name="Normal 47 10 3 8" xfId="18736" xr:uid="{00000000-0005-0000-0000-0000287E0000}"/>
    <cellStyle name="Normal 47 10 3 8 2" xfId="40378" xr:uid="{00000000-0005-0000-0000-0000297E0000}"/>
    <cellStyle name="Normal 47 10 3 9" xfId="31436"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0" xr:uid="{00000000-0005-0000-0000-00002F7E0000}"/>
    <cellStyle name="Normal 47 10 4 2 2 2 2 2" xfId="50696" xr:uid="{00000000-0005-0000-0000-0000307E0000}"/>
    <cellStyle name="Normal 47 10 4 2 2 2 3" xfId="23123" xr:uid="{00000000-0005-0000-0000-0000317E0000}"/>
    <cellStyle name="Normal 47 10 4 2 2 2 3 2" xfId="44760" xr:uid="{00000000-0005-0000-0000-0000327E0000}"/>
    <cellStyle name="Normal 47 10 4 2 2 2 4" xfId="38776" xr:uid="{00000000-0005-0000-0000-0000337E0000}"/>
    <cellStyle name="Normal 47 10 4 2 2 3" xfId="26108" xr:uid="{00000000-0005-0000-0000-0000347E0000}"/>
    <cellStyle name="Normal 47 10 4 2 2 3 2" xfId="47722" xr:uid="{00000000-0005-0000-0000-0000357E0000}"/>
    <cellStyle name="Normal 47 10 4 2 2 4" xfId="20141" xr:uid="{00000000-0005-0000-0000-0000367E0000}"/>
    <cellStyle name="Normal 47 10 4 2 2 4 2" xfId="41783" xr:uid="{00000000-0005-0000-0000-0000377E0000}"/>
    <cellStyle name="Normal 47 10 4 2 2 5" xfId="35773" xr:uid="{00000000-0005-0000-0000-0000387E0000}"/>
    <cellStyle name="Normal 47 10 4 2 3" xfId="15011" xr:uid="{00000000-0005-0000-0000-0000397E0000}"/>
    <cellStyle name="Normal 47 10 4 2 3 2" xfId="18096" xr:uid="{00000000-0005-0000-0000-00003A7E0000}"/>
    <cellStyle name="Normal 47 10 4 2 3 2 2" xfId="30062" xr:uid="{00000000-0005-0000-0000-00003B7E0000}"/>
    <cellStyle name="Normal 47 10 4 2 3 2 2 2" xfId="51668" xr:uid="{00000000-0005-0000-0000-00003C7E0000}"/>
    <cellStyle name="Normal 47 10 4 2 3 2 3" xfId="24095" xr:uid="{00000000-0005-0000-0000-00003D7E0000}"/>
    <cellStyle name="Normal 47 10 4 2 3 2 3 2" xfId="45732" xr:uid="{00000000-0005-0000-0000-00003E7E0000}"/>
    <cellStyle name="Normal 47 10 4 2 3 2 4" xfId="39750" xr:uid="{00000000-0005-0000-0000-00003F7E0000}"/>
    <cellStyle name="Normal 47 10 4 2 3 3" xfId="27080" xr:uid="{00000000-0005-0000-0000-0000407E0000}"/>
    <cellStyle name="Normal 47 10 4 2 3 3 2" xfId="48694" xr:uid="{00000000-0005-0000-0000-0000417E0000}"/>
    <cellStyle name="Normal 47 10 4 2 3 4" xfId="21113" xr:uid="{00000000-0005-0000-0000-0000427E0000}"/>
    <cellStyle name="Normal 47 10 4 2 3 4 2" xfId="42755" xr:uid="{00000000-0005-0000-0000-0000437E0000}"/>
    <cellStyle name="Normal 47 10 4 2 3 5" xfId="36747" xr:uid="{00000000-0005-0000-0000-0000447E0000}"/>
    <cellStyle name="Normal 47 10 4 2 4" xfId="16145" xr:uid="{00000000-0005-0000-0000-0000457E0000}"/>
    <cellStyle name="Normal 47 10 4 2 4 2" xfId="28114" xr:uid="{00000000-0005-0000-0000-0000467E0000}"/>
    <cellStyle name="Normal 47 10 4 2 4 2 2" xfId="49720" xr:uid="{00000000-0005-0000-0000-0000477E0000}"/>
    <cellStyle name="Normal 47 10 4 2 4 3" xfId="22147" xr:uid="{00000000-0005-0000-0000-0000487E0000}"/>
    <cellStyle name="Normal 47 10 4 2 4 3 2" xfId="43784" xr:uid="{00000000-0005-0000-0000-0000497E0000}"/>
    <cellStyle name="Normal 47 10 4 2 4 4" xfId="37799" xr:uid="{00000000-0005-0000-0000-00004A7E0000}"/>
    <cellStyle name="Normal 47 10 4 2 5" xfId="25132" xr:uid="{00000000-0005-0000-0000-00004B7E0000}"/>
    <cellStyle name="Normal 47 10 4 2 5 2" xfId="46749" xr:uid="{00000000-0005-0000-0000-00004C7E0000}"/>
    <cellStyle name="Normal 47 10 4 2 6" xfId="19165" xr:uid="{00000000-0005-0000-0000-00004D7E0000}"/>
    <cellStyle name="Normal 47 10 4 2 6 2" xfId="40807" xr:uid="{00000000-0005-0000-0000-00004E7E0000}"/>
    <cellStyle name="Normal 47 10 4 2 7" xfId="34793"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0" xr:uid="{00000000-0005-0000-0000-0000537E0000}"/>
    <cellStyle name="Normal 47 10 4 3 2 2 2 2" xfId="51016" xr:uid="{00000000-0005-0000-0000-0000547E0000}"/>
    <cellStyle name="Normal 47 10 4 3 2 2 3" xfId="23443" xr:uid="{00000000-0005-0000-0000-0000557E0000}"/>
    <cellStyle name="Normal 47 10 4 3 2 2 3 2" xfId="45080" xr:uid="{00000000-0005-0000-0000-0000567E0000}"/>
    <cellStyle name="Normal 47 10 4 3 2 2 4" xfId="39096" xr:uid="{00000000-0005-0000-0000-0000577E0000}"/>
    <cellStyle name="Normal 47 10 4 3 2 3" xfId="26428" xr:uid="{00000000-0005-0000-0000-0000587E0000}"/>
    <cellStyle name="Normal 47 10 4 3 2 3 2" xfId="48042" xr:uid="{00000000-0005-0000-0000-0000597E0000}"/>
    <cellStyle name="Normal 47 10 4 3 2 4" xfId="20461" xr:uid="{00000000-0005-0000-0000-00005A7E0000}"/>
    <cellStyle name="Normal 47 10 4 3 2 4 2" xfId="42103" xr:uid="{00000000-0005-0000-0000-00005B7E0000}"/>
    <cellStyle name="Normal 47 10 4 3 2 5" xfId="36093" xr:uid="{00000000-0005-0000-0000-00005C7E0000}"/>
    <cellStyle name="Normal 47 10 4 3 3" xfId="15331" xr:uid="{00000000-0005-0000-0000-00005D7E0000}"/>
    <cellStyle name="Normal 47 10 4 3 3 2" xfId="18416" xr:uid="{00000000-0005-0000-0000-00005E7E0000}"/>
    <cellStyle name="Normal 47 10 4 3 3 2 2" xfId="30382" xr:uid="{00000000-0005-0000-0000-00005F7E0000}"/>
    <cellStyle name="Normal 47 10 4 3 3 2 2 2" xfId="51988" xr:uid="{00000000-0005-0000-0000-0000607E0000}"/>
    <cellStyle name="Normal 47 10 4 3 3 2 3" xfId="24415" xr:uid="{00000000-0005-0000-0000-0000617E0000}"/>
    <cellStyle name="Normal 47 10 4 3 3 2 3 2" xfId="46052" xr:uid="{00000000-0005-0000-0000-0000627E0000}"/>
    <cellStyle name="Normal 47 10 4 3 3 2 4" xfId="40070" xr:uid="{00000000-0005-0000-0000-0000637E0000}"/>
    <cellStyle name="Normal 47 10 4 3 3 3" xfId="27400" xr:uid="{00000000-0005-0000-0000-0000647E0000}"/>
    <cellStyle name="Normal 47 10 4 3 3 3 2" xfId="49014" xr:uid="{00000000-0005-0000-0000-0000657E0000}"/>
    <cellStyle name="Normal 47 10 4 3 3 4" xfId="21433" xr:uid="{00000000-0005-0000-0000-0000667E0000}"/>
    <cellStyle name="Normal 47 10 4 3 3 4 2" xfId="43075" xr:uid="{00000000-0005-0000-0000-0000677E0000}"/>
    <cellStyle name="Normal 47 10 4 3 3 5" xfId="37067" xr:uid="{00000000-0005-0000-0000-0000687E0000}"/>
    <cellStyle name="Normal 47 10 4 3 4" xfId="16465" xr:uid="{00000000-0005-0000-0000-0000697E0000}"/>
    <cellStyle name="Normal 47 10 4 3 4 2" xfId="28434" xr:uid="{00000000-0005-0000-0000-00006A7E0000}"/>
    <cellStyle name="Normal 47 10 4 3 4 2 2" xfId="50040" xr:uid="{00000000-0005-0000-0000-00006B7E0000}"/>
    <cellStyle name="Normal 47 10 4 3 4 3" xfId="22467" xr:uid="{00000000-0005-0000-0000-00006C7E0000}"/>
    <cellStyle name="Normal 47 10 4 3 4 3 2" xfId="44104" xr:uid="{00000000-0005-0000-0000-00006D7E0000}"/>
    <cellStyle name="Normal 47 10 4 3 4 4" xfId="38119" xr:uid="{00000000-0005-0000-0000-00006E7E0000}"/>
    <cellStyle name="Normal 47 10 4 3 5" xfId="25452" xr:uid="{00000000-0005-0000-0000-00006F7E0000}"/>
    <cellStyle name="Normal 47 10 4 3 5 2" xfId="47069" xr:uid="{00000000-0005-0000-0000-0000707E0000}"/>
    <cellStyle name="Normal 47 10 4 3 6" xfId="19485" xr:uid="{00000000-0005-0000-0000-0000717E0000}"/>
    <cellStyle name="Normal 47 10 4 3 6 2" xfId="41127" xr:uid="{00000000-0005-0000-0000-0000727E0000}"/>
    <cellStyle name="Normal 47 10 4 3 7" xfId="35113" xr:uid="{00000000-0005-0000-0000-0000737E0000}"/>
    <cellStyle name="Normal 47 10 4 4" xfId="13716" xr:uid="{00000000-0005-0000-0000-0000747E0000}"/>
    <cellStyle name="Normal 47 10 4 4 2" xfId="16802" xr:uid="{00000000-0005-0000-0000-0000757E0000}"/>
    <cellStyle name="Normal 47 10 4 4 2 2" xfId="28770" xr:uid="{00000000-0005-0000-0000-0000767E0000}"/>
    <cellStyle name="Normal 47 10 4 4 2 2 2" xfId="50376" xr:uid="{00000000-0005-0000-0000-0000777E0000}"/>
    <cellStyle name="Normal 47 10 4 4 2 3" xfId="22803" xr:uid="{00000000-0005-0000-0000-0000787E0000}"/>
    <cellStyle name="Normal 47 10 4 4 2 3 2" xfId="44440" xr:uid="{00000000-0005-0000-0000-0000797E0000}"/>
    <cellStyle name="Normal 47 10 4 4 2 4" xfId="38456" xr:uid="{00000000-0005-0000-0000-00007A7E0000}"/>
    <cellStyle name="Normal 47 10 4 4 3" xfId="25788" xr:uid="{00000000-0005-0000-0000-00007B7E0000}"/>
    <cellStyle name="Normal 47 10 4 4 3 2" xfId="47402" xr:uid="{00000000-0005-0000-0000-00007C7E0000}"/>
    <cellStyle name="Normal 47 10 4 4 4" xfId="19821" xr:uid="{00000000-0005-0000-0000-00007D7E0000}"/>
    <cellStyle name="Normal 47 10 4 4 4 2" xfId="41463" xr:uid="{00000000-0005-0000-0000-00007E7E0000}"/>
    <cellStyle name="Normal 47 10 4 4 5" xfId="35452" xr:uid="{00000000-0005-0000-0000-00007F7E0000}"/>
    <cellStyle name="Normal 47 10 4 5" xfId="14690" xr:uid="{00000000-0005-0000-0000-0000807E0000}"/>
    <cellStyle name="Normal 47 10 4 5 2" xfId="17775" xr:uid="{00000000-0005-0000-0000-0000817E0000}"/>
    <cellStyle name="Normal 47 10 4 5 2 2" xfId="29742" xr:uid="{00000000-0005-0000-0000-0000827E0000}"/>
    <cellStyle name="Normal 47 10 4 5 2 2 2" xfId="51348" xr:uid="{00000000-0005-0000-0000-0000837E0000}"/>
    <cellStyle name="Normal 47 10 4 5 2 3" xfId="23775" xr:uid="{00000000-0005-0000-0000-0000847E0000}"/>
    <cellStyle name="Normal 47 10 4 5 2 3 2" xfId="45412" xr:uid="{00000000-0005-0000-0000-0000857E0000}"/>
    <cellStyle name="Normal 47 10 4 5 2 4" xfId="39429" xr:uid="{00000000-0005-0000-0000-0000867E0000}"/>
    <cellStyle name="Normal 47 10 4 5 3" xfId="26760" xr:uid="{00000000-0005-0000-0000-0000877E0000}"/>
    <cellStyle name="Normal 47 10 4 5 3 2" xfId="48374" xr:uid="{00000000-0005-0000-0000-0000887E0000}"/>
    <cellStyle name="Normal 47 10 4 5 4" xfId="20793" xr:uid="{00000000-0005-0000-0000-0000897E0000}"/>
    <cellStyle name="Normal 47 10 4 5 4 2" xfId="42435" xr:uid="{00000000-0005-0000-0000-00008A7E0000}"/>
    <cellStyle name="Normal 47 10 4 5 5" xfId="36426" xr:uid="{00000000-0005-0000-0000-00008B7E0000}"/>
    <cellStyle name="Normal 47 10 4 6" xfId="15803" xr:uid="{00000000-0005-0000-0000-00008C7E0000}"/>
    <cellStyle name="Normal 47 10 4 6 2" xfId="27774" xr:uid="{00000000-0005-0000-0000-00008D7E0000}"/>
    <cellStyle name="Normal 47 10 4 6 2 2" xfId="49380" xr:uid="{00000000-0005-0000-0000-00008E7E0000}"/>
    <cellStyle name="Normal 47 10 4 6 3" xfId="21807" xr:uid="{00000000-0005-0000-0000-00008F7E0000}"/>
    <cellStyle name="Normal 47 10 4 6 3 2" xfId="43444" xr:uid="{00000000-0005-0000-0000-0000907E0000}"/>
    <cellStyle name="Normal 47 10 4 6 4" xfId="37457" xr:uid="{00000000-0005-0000-0000-0000917E0000}"/>
    <cellStyle name="Normal 47 10 4 7" xfId="24789" xr:uid="{00000000-0005-0000-0000-0000927E0000}"/>
    <cellStyle name="Normal 47 10 4 7 2" xfId="46409" xr:uid="{00000000-0005-0000-0000-0000937E0000}"/>
    <cellStyle name="Normal 47 10 4 8" xfId="18822" xr:uid="{00000000-0005-0000-0000-0000947E0000}"/>
    <cellStyle name="Normal 47 10 4 8 2" xfId="40464" xr:uid="{00000000-0005-0000-0000-0000957E0000}"/>
    <cellStyle name="Normal 47 10 4 9" xfId="31704"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4" xr:uid="{00000000-0005-0000-0000-00009B7E0000}"/>
    <cellStyle name="Normal 47 10 5 2 2 2 2 2" xfId="50780" xr:uid="{00000000-0005-0000-0000-00009C7E0000}"/>
    <cellStyle name="Normal 47 10 5 2 2 2 3" xfId="23207" xr:uid="{00000000-0005-0000-0000-00009D7E0000}"/>
    <cellStyle name="Normal 47 10 5 2 2 2 3 2" xfId="44844" xr:uid="{00000000-0005-0000-0000-00009E7E0000}"/>
    <cellStyle name="Normal 47 10 5 2 2 2 4" xfId="38860" xr:uid="{00000000-0005-0000-0000-00009F7E0000}"/>
    <cellStyle name="Normal 47 10 5 2 2 3" xfId="26192" xr:uid="{00000000-0005-0000-0000-0000A07E0000}"/>
    <cellStyle name="Normal 47 10 5 2 2 3 2" xfId="47806" xr:uid="{00000000-0005-0000-0000-0000A17E0000}"/>
    <cellStyle name="Normal 47 10 5 2 2 4" xfId="20225" xr:uid="{00000000-0005-0000-0000-0000A27E0000}"/>
    <cellStyle name="Normal 47 10 5 2 2 4 2" xfId="41867" xr:uid="{00000000-0005-0000-0000-0000A37E0000}"/>
    <cellStyle name="Normal 47 10 5 2 2 5" xfId="35857" xr:uid="{00000000-0005-0000-0000-0000A47E0000}"/>
    <cellStyle name="Normal 47 10 5 2 3" xfId="15095" xr:uid="{00000000-0005-0000-0000-0000A57E0000}"/>
    <cellStyle name="Normal 47 10 5 2 3 2" xfId="18180" xr:uid="{00000000-0005-0000-0000-0000A67E0000}"/>
    <cellStyle name="Normal 47 10 5 2 3 2 2" xfId="30146" xr:uid="{00000000-0005-0000-0000-0000A77E0000}"/>
    <cellStyle name="Normal 47 10 5 2 3 2 2 2" xfId="51752" xr:uid="{00000000-0005-0000-0000-0000A87E0000}"/>
    <cellStyle name="Normal 47 10 5 2 3 2 3" xfId="24179" xr:uid="{00000000-0005-0000-0000-0000A97E0000}"/>
    <cellStyle name="Normal 47 10 5 2 3 2 3 2" xfId="45816" xr:uid="{00000000-0005-0000-0000-0000AA7E0000}"/>
    <cellStyle name="Normal 47 10 5 2 3 2 4" xfId="39834" xr:uid="{00000000-0005-0000-0000-0000AB7E0000}"/>
    <cellStyle name="Normal 47 10 5 2 3 3" xfId="27164" xr:uid="{00000000-0005-0000-0000-0000AC7E0000}"/>
    <cellStyle name="Normal 47 10 5 2 3 3 2" xfId="48778" xr:uid="{00000000-0005-0000-0000-0000AD7E0000}"/>
    <cellStyle name="Normal 47 10 5 2 3 4" xfId="21197" xr:uid="{00000000-0005-0000-0000-0000AE7E0000}"/>
    <cellStyle name="Normal 47 10 5 2 3 4 2" xfId="42839" xr:uid="{00000000-0005-0000-0000-0000AF7E0000}"/>
    <cellStyle name="Normal 47 10 5 2 3 5" xfId="36831" xr:uid="{00000000-0005-0000-0000-0000B07E0000}"/>
    <cellStyle name="Normal 47 10 5 2 4" xfId="16229" xr:uid="{00000000-0005-0000-0000-0000B17E0000}"/>
    <cellStyle name="Normal 47 10 5 2 4 2" xfId="28198" xr:uid="{00000000-0005-0000-0000-0000B27E0000}"/>
    <cellStyle name="Normal 47 10 5 2 4 2 2" xfId="49804" xr:uid="{00000000-0005-0000-0000-0000B37E0000}"/>
    <cellStyle name="Normal 47 10 5 2 4 3" xfId="22231" xr:uid="{00000000-0005-0000-0000-0000B47E0000}"/>
    <cellStyle name="Normal 47 10 5 2 4 3 2" xfId="43868" xr:uid="{00000000-0005-0000-0000-0000B57E0000}"/>
    <cellStyle name="Normal 47 10 5 2 4 4" xfId="37883" xr:uid="{00000000-0005-0000-0000-0000B67E0000}"/>
    <cellStyle name="Normal 47 10 5 2 5" xfId="25216" xr:uid="{00000000-0005-0000-0000-0000B77E0000}"/>
    <cellStyle name="Normal 47 10 5 2 5 2" xfId="46833" xr:uid="{00000000-0005-0000-0000-0000B87E0000}"/>
    <cellStyle name="Normal 47 10 5 2 6" xfId="19249" xr:uid="{00000000-0005-0000-0000-0000B97E0000}"/>
    <cellStyle name="Normal 47 10 5 2 6 2" xfId="40891" xr:uid="{00000000-0005-0000-0000-0000BA7E0000}"/>
    <cellStyle name="Normal 47 10 5 2 7" xfId="34877"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4" xr:uid="{00000000-0005-0000-0000-0000BF7E0000}"/>
    <cellStyle name="Normal 47 10 5 3 2 2 2 2" xfId="51100" xr:uid="{00000000-0005-0000-0000-0000C07E0000}"/>
    <cellStyle name="Normal 47 10 5 3 2 2 3" xfId="23527" xr:uid="{00000000-0005-0000-0000-0000C17E0000}"/>
    <cellStyle name="Normal 47 10 5 3 2 2 3 2" xfId="45164" xr:uid="{00000000-0005-0000-0000-0000C27E0000}"/>
    <cellStyle name="Normal 47 10 5 3 2 2 4" xfId="39180" xr:uid="{00000000-0005-0000-0000-0000C37E0000}"/>
    <cellStyle name="Normal 47 10 5 3 2 3" xfId="26512" xr:uid="{00000000-0005-0000-0000-0000C47E0000}"/>
    <cellStyle name="Normal 47 10 5 3 2 3 2" xfId="48126" xr:uid="{00000000-0005-0000-0000-0000C57E0000}"/>
    <cellStyle name="Normal 47 10 5 3 2 4" xfId="20545" xr:uid="{00000000-0005-0000-0000-0000C67E0000}"/>
    <cellStyle name="Normal 47 10 5 3 2 4 2" xfId="42187" xr:uid="{00000000-0005-0000-0000-0000C77E0000}"/>
    <cellStyle name="Normal 47 10 5 3 2 5" xfId="36177" xr:uid="{00000000-0005-0000-0000-0000C87E0000}"/>
    <cellStyle name="Normal 47 10 5 3 3" xfId="15415" xr:uid="{00000000-0005-0000-0000-0000C97E0000}"/>
    <cellStyle name="Normal 47 10 5 3 3 2" xfId="18500" xr:uid="{00000000-0005-0000-0000-0000CA7E0000}"/>
    <cellStyle name="Normal 47 10 5 3 3 2 2" xfId="30466" xr:uid="{00000000-0005-0000-0000-0000CB7E0000}"/>
    <cellStyle name="Normal 47 10 5 3 3 2 2 2" xfId="52072" xr:uid="{00000000-0005-0000-0000-0000CC7E0000}"/>
    <cellStyle name="Normal 47 10 5 3 3 2 3" xfId="24499" xr:uid="{00000000-0005-0000-0000-0000CD7E0000}"/>
    <cellStyle name="Normal 47 10 5 3 3 2 3 2" xfId="46136" xr:uid="{00000000-0005-0000-0000-0000CE7E0000}"/>
    <cellStyle name="Normal 47 10 5 3 3 2 4" xfId="40154" xr:uid="{00000000-0005-0000-0000-0000CF7E0000}"/>
    <cellStyle name="Normal 47 10 5 3 3 3" xfId="27484" xr:uid="{00000000-0005-0000-0000-0000D07E0000}"/>
    <cellStyle name="Normal 47 10 5 3 3 3 2" xfId="49098" xr:uid="{00000000-0005-0000-0000-0000D17E0000}"/>
    <cellStyle name="Normal 47 10 5 3 3 4" xfId="21517" xr:uid="{00000000-0005-0000-0000-0000D27E0000}"/>
    <cellStyle name="Normal 47 10 5 3 3 4 2" xfId="43159" xr:uid="{00000000-0005-0000-0000-0000D37E0000}"/>
    <cellStyle name="Normal 47 10 5 3 3 5" xfId="37151" xr:uid="{00000000-0005-0000-0000-0000D47E0000}"/>
    <cellStyle name="Normal 47 10 5 3 4" xfId="16549" xr:uid="{00000000-0005-0000-0000-0000D57E0000}"/>
    <cellStyle name="Normal 47 10 5 3 4 2" xfId="28518" xr:uid="{00000000-0005-0000-0000-0000D67E0000}"/>
    <cellStyle name="Normal 47 10 5 3 4 2 2" xfId="50124" xr:uid="{00000000-0005-0000-0000-0000D77E0000}"/>
    <cellStyle name="Normal 47 10 5 3 4 3" xfId="22551" xr:uid="{00000000-0005-0000-0000-0000D87E0000}"/>
    <cellStyle name="Normal 47 10 5 3 4 3 2" xfId="44188" xr:uid="{00000000-0005-0000-0000-0000D97E0000}"/>
    <cellStyle name="Normal 47 10 5 3 4 4" xfId="38203" xr:uid="{00000000-0005-0000-0000-0000DA7E0000}"/>
    <cellStyle name="Normal 47 10 5 3 5" xfId="25536" xr:uid="{00000000-0005-0000-0000-0000DB7E0000}"/>
    <cellStyle name="Normal 47 10 5 3 5 2" xfId="47153" xr:uid="{00000000-0005-0000-0000-0000DC7E0000}"/>
    <cellStyle name="Normal 47 10 5 3 6" xfId="19569" xr:uid="{00000000-0005-0000-0000-0000DD7E0000}"/>
    <cellStyle name="Normal 47 10 5 3 6 2" xfId="41211" xr:uid="{00000000-0005-0000-0000-0000DE7E0000}"/>
    <cellStyle name="Normal 47 10 5 3 7" xfId="35197" xr:uid="{00000000-0005-0000-0000-0000DF7E0000}"/>
    <cellStyle name="Normal 47 10 5 4" xfId="13800" xr:uid="{00000000-0005-0000-0000-0000E07E0000}"/>
    <cellStyle name="Normal 47 10 5 4 2" xfId="16886" xr:uid="{00000000-0005-0000-0000-0000E17E0000}"/>
    <cellStyle name="Normal 47 10 5 4 2 2" xfId="28854" xr:uid="{00000000-0005-0000-0000-0000E27E0000}"/>
    <cellStyle name="Normal 47 10 5 4 2 2 2" xfId="50460" xr:uid="{00000000-0005-0000-0000-0000E37E0000}"/>
    <cellStyle name="Normal 47 10 5 4 2 3" xfId="22887" xr:uid="{00000000-0005-0000-0000-0000E47E0000}"/>
    <cellStyle name="Normal 47 10 5 4 2 3 2" xfId="44524" xr:uid="{00000000-0005-0000-0000-0000E57E0000}"/>
    <cellStyle name="Normal 47 10 5 4 2 4" xfId="38540" xr:uid="{00000000-0005-0000-0000-0000E67E0000}"/>
    <cellStyle name="Normal 47 10 5 4 3" xfId="25872" xr:uid="{00000000-0005-0000-0000-0000E77E0000}"/>
    <cellStyle name="Normal 47 10 5 4 3 2" xfId="47486" xr:uid="{00000000-0005-0000-0000-0000E87E0000}"/>
    <cellStyle name="Normal 47 10 5 4 4" xfId="19905" xr:uid="{00000000-0005-0000-0000-0000E97E0000}"/>
    <cellStyle name="Normal 47 10 5 4 4 2" xfId="41547" xr:uid="{00000000-0005-0000-0000-0000EA7E0000}"/>
    <cellStyle name="Normal 47 10 5 4 5" xfId="35536" xr:uid="{00000000-0005-0000-0000-0000EB7E0000}"/>
    <cellStyle name="Normal 47 10 5 5" xfId="14774" xr:uid="{00000000-0005-0000-0000-0000EC7E0000}"/>
    <cellStyle name="Normal 47 10 5 5 2" xfId="17859" xr:uid="{00000000-0005-0000-0000-0000ED7E0000}"/>
    <cellStyle name="Normal 47 10 5 5 2 2" xfId="29826" xr:uid="{00000000-0005-0000-0000-0000EE7E0000}"/>
    <cellStyle name="Normal 47 10 5 5 2 2 2" xfId="51432" xr:uid="{00000000-0005-0000-0000-0000EF7E0000}"/>
    <cellStyle name="Normal 47 10 5 5 2 3" xfId="23859" xr:uid="{00000000-0005-0000-0000-0000F07E0000}"/>
    <cellStyle name="Normal 47 10 5 5 2 3 2" xfId="45496" xr:uid="{00000000-0005-0000-0000-0000F17E0000}"/>
    <cellStyle name="Normal 47 10 5 5 2 4" xfId="39513" xr:uid="{00000000-0005-0000-0000-0000F27E0000}"/>
    <cellStyle name="Normal 47 10 5 5 3" xfId="26844" xr:uid="{00000000-0005-0000-0000-0000F37E0000}"/>
    <cellStyle name="Normal 47 10 5 5 3 2" xfId="48458" xr:uid="{00000000-0005-0000-0000-0000F47E0000}"/>
    <cellStyle name="Normal 47 10 5 5 4" xfId="20877" xr:uid="{00000000-0005-0000-0000-0000F57E0000}"/>
    <cellStyle name="Normal 47 10 5 5 4 2" xfId="42519" xr:uid="{00000000-0005-0000-0000-0000F67E0000}"/>
    <cellStyle name="Normal 47 10 5 5 5" xfId="36510" xr:uid="{00000000-0005-0000-0000-0000F77E0000}"/>
    <cellStyle name="Normal 47 10 5 6" xfId="15887" xr:uid="{00000000-0005-0000-0000-0000F87E0000}"/>
    <cellStyle name="Normal 47 10 5 6 2" xfId="27858" xr:uid="{00000000-0005-0000-0000-0000F97E0000}"/>
    <cellStyle name="Normal 47 10 5 6 2 2" xfId="49464" xr:uid="{00000000-0005-0000-0000-0000FA7E0000}"/>
    <cellStyle name="Normal 47 10 5 6 3" xfId="21891" xr:uid="{00000000-0005-0000-0000-0000FB7E0000}"/>
    <cellStyle name="Normal 47 10 5 6 3 2" xfId="43528" xr:uid="{00000000-0005-0000-0000-0000FC7E0000}"/>
    <cellStyle name="Normal 47 10 5 6 4" xfId="37541" xr:uid="{00000000-0005-0000-0000-0000FD7E0000}"/>
    <cellStyle name="Normal 47 10 5 7" xfId="24873" xr:uid="{00000000-0005-0000-0000-0000FE7E0000}"/>
    <cellStyle name="Normal 47 10 5 7 2" xfId="46493" xr:uid="{00000000-0005-0000-0000-0000FF7E0000}"/>
    <cellStyle name="Normal 47 10 5 8" xfId="18906" xr:uid="{00000000-0005-0000-0000-0000007F0000}"/>
    <cellStyle name="Normal 47 10 5 8 2" xfId="40548" xr:uid="{00000000-0005-0000-0000-0000017F0000}"/>
    <cellStyle name="Normal 47 10 5 9" xfId="31876"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1" xr:uid="{00000000-0005-0000-0000-0000077F0000}"/>
    <cellStyle name="Normal 47 10 6 2 2 2 2 2" xfId="50737" xr:uid="{00000000-0005-0000-0000-0000087F0000}"/>
    <cellStyle name="Normal 47 10 6 2 2 2 3" xfId="23164" xr:uid="{00000000-0005-0000-0000-0000097F0000}"/>
    <cellStyle name="Normal 47 10 6 2 2 2 3 2" xfId="44801" xr:uid="{00000000-0005-0000-0000-00000A7F0000}"/>
    <cellStyle name="Normal 47 10 6 2 2 2 4" xfId="38817" xr:uid="{00000000-0005-0000-0000-00000B7F0000}"/>
    <cellStyle name="Normal 47 10 6 2 2 3" xfId="26149" xr:uid="{00000000-0005-0000-0000-00000C7F0000}"/>
    <cellStyle name="Normal 47 10 6 2 2 3 2" xfId="47763" xr:uid="{00000000-0005-0000-0000-00000D7F0000}"/>
    <cellStyle name="Normal 47 10 6 2 2 4" xfId="20182" xr:uid="{00000000-0005-0000-0000-00000E7F0000}"/>
    <cellStyle name="Normal 47 10 6 2 2 4 2" xfId="41824" xr:uid="{00000000-0005-0000-0000-00000F7F0000}"/>
    <cellStyle name="Normal 47 10 6 2 2 5" xfId="35814" xr:uid="{00000000-0005-0000-0000-0000107F0000}"/>
    <cellStyle name="Normal 47 10 6 2 3" xfId="15052" xr:uid="{00000000-0005-0000-0000-0000117F0000}"/>
    <cellStyle name="Normal 47 10 6 2 3 2" xfId="18137" xr:uid="{00000000-0005-0000-0000-0000127F0000}"/>
    <cellStyle name="Normal 47 10 6 2 3 2 2" xfId="30103" xr:uid="{00000000-0005-0000-0000-0000137F0000}"/>
    <cellStyle name="Normal 47 10 6 2 3 2 2 2" xfId="51709" xr:uid="{00000000-0005-0000-0000-0000147F0000}"/>
    <cellStyle name="Normal 47 10 6 2 3 2 3" xfId="24136" xr:uid="{00000000-0005-0000-0000-0000157F0000}"/>
    <cellStyle name="Normal 47 10 6 2 3 2 3 2" xfId="45773" xr:uid="{00000000-0005-0000-0000-0000167F0000}"/>
    <cellStyle name="Normal 47 10 6 2 3 2 4" xfId="39791" xr:uid="{00000000-0005-0000-0000-0000177F0000}"/>
    <cellStyle name="Normal 47 10 6 2 3 3" xfId="27121" xr:uid="{00000000-0005-0000-0000-0000187F0000}"/>
    <cellStyle name="Normal 47 10 6 2 3 3 2" xfId="48735" xr:uid="{00000000-0005-0000-0000-0000197F0000}"/>
    <cellStyle name="Normal 47 10 6 2 3 4" xfId="21154" xr:uid="{00000000-0005-0000-0000-00001A7F0000}"/>
    <cellStyle name="Normal 47 10 6 2 3 4 2" xfId="42796" xr:uid="{00000000-0005-0000-0000-00001B7F0000}"/>
    <cellStyle name="Normal 47 10 6 2 3 5" xfId="36788" xr:uid="{00000000-0005-0000-0000-00001C7F0000}"/>
    <cellStyle name="Normal 47 10 6 2 4" xfId="16186" xr:uid="{00000000-0005-0000-0000-00001D7F0000}"/>
    <cellStyle name="Normal 47 10 6 2 4 2" xfId="28155" xr:uid="{00000000-0005-0000-0000-00001E7F0000}"/>
    <cellStyle name="Normal 47 10 6 2 4 2 2" xfId="49761" xr:uid="{00000000-0005-0000-0000-00001F7F0000}"/>
    <cellStyle name="Normal 47 10 6 2 4 3" xfId="22188" xr:uid="{00000000-0005-0000-0000-0000207F0000}"/>
    <cellStyle name="Normal 47 10 6 2 4 3 2" xfId="43825" xr:uid="{00000000-0005-0000-0000-0000217F0000}"/>
    <cellStyle name="Normal 47 10 6 2 4 4" xfId="37840" xr:uid="{00000000-0005-0000-0000-0000227F0000}"/>
    <cellStyle name="Normal 47 10 6 2 5" xfId="25173" xr:uid="{00000000-0005-0000-0000-0000237F0000}"/>
    <cellStyle name="Normal 47 10 6 2 5 2" xfId="46790" xr:uid="{00000000-0005-0000-0000-0000247F0000}"/>
    <cellStyle name="Normal 47 10 6 2 6" xfId="19206" xr:uid="{00000000-0005-0000-0000-0000257F0000}"/>
    <cellStyle name="Normal 47 10 6 2 6 2" xfId="40848" xr:uid="{00000000-0005-0000-0000-0000267F0000}"/>
    <cellStyle name="Normal 47 10 6 2 7" xfId="34834"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1" xr:uid="{00000000-0005-0000-0000-00002B7F0000}"/>
    <cellStyle name="Normal 47 10 6 3 2 2 2 2" xfId="51057" xr:uid="{00000000-0005-0000-0000-00002C7F0000}"/>
    <cellStyle name="Normal 47 10 6 3 2 2 3" xfId="23484" xr:uid="{00000000-0005-0000-0000-00002D7F0000}"/>
    <cellStyle name="Normal 47 10 6 3 2 2 3 2" xfId="45121" xr:uid="{00000000-0005-0000-0000-00002E7F0000}"/>
    <cellStyle name="Normal 47 10 6 3 2 2 4" xfId="39137" xr:uid="{00000000-0005-0000-0000-00002F7F0000}"/>
    <cellStyle name="Normal 47 10 6 3 2 3" xfId="26469" xr:uid="{00000000-0005-0000-0000-0000307F0000}"/>
    <cellStyle name="Normal 47 10 6 3 2 3 2" xfId="48083" xr:uid="{00000000-0005-0000-0000-0000317F0000}"/>
    <cellStyle name="Normal 47 10 6 3 2 4" xfId="20502" xr:uid="{00000000-0005-0000-0000-0000327F0000}"/>
    <cellStyle name="Normal 47 10 6 3 2 4 2" xfId="42144" xr:uid="{00000000-0005-0000-0000-0000337F0000}"/>
    <cellStyle name="Normal 47 10 6 3 2 5" xfId="36134" xr:uid="{00000000-0005-0000-0000-0000347F0000}"/>
    <cellStyle name="Normal 47 10 6 3 3" xfId="15372" xr:uid="{00000000-0005-0000-0000-0000357F0000}"/>
    <cellStyle name="Normal 47 10 6 3 3 2" xfId="18457" xr:uid="{00000000-0005-0000-0000-0000367F0000}"/>
    <cellStyle name="Normal 47 10 6 3 3 2 2" xfId="30423" xr:uid="{00000000-0005-0000-0000-0000377F0000}"/>
    <cellStyle name="Normal 47 10 6 3 3 2 2 2" xfId="52029" xr:uid="{00000000-0005-0000-0000-0000387F0000}"/>
    <cellStyle name="Normal 47 10 6 3 3 2 3" xfId="24456" xr:uid="{00000000-0005-0000-0000-0000397F0000}"/>
    <cellStyle name="Normal 47 10 6 3 3 2 3 2" xfId="46093" xr:uid="{00000000-0005-0000-0000-00003A7F0000}"/>
    <cellStyle name="Normal 47 10 6 3 3 2 4" xfId="40111" xr:uid="{00000000-0005-0000-0000-00003B7F0000}"/>
    <cellStyle name="Normal 47 10 6 3 3 3" xfId="27441" xr:uid="{00000000-0005-0000-0000-00003C7F0000}"/>
    <cellStyle name="Normal 47 10 6 3 3 3 2" xfId="49055" xr:uid="{00000000-0005-0000-0000-00003D7F0000}"/>
    <cellStyle name="Normal 47 10 6 3 3 4" xfId="21474" xr:uid="{00000000-0005-0000-0000-00003E7F0000}"/>
    <cellStyle name="Normal 47 10 6 3 3 4 2" xfId="43116" xr:uid="{00000000-0005-0000-0000-00003F7F0000}"/>
    <cellStyle name="Normal 47 10 6 3 3 5" xfId="37108" xr:uid="{00000000-0005-0000-0000-0000407F0000}"/>
    <cellStyle name="Normal 47 10 6 3 4" xfId="16506" xr:uid="{00000000-0005-0000-0000-0000417F0000}"/>
    <cellStyle name="Normal 47 10 6 3 4 2" xfId="28475" xr:uid="{00000000-0005-0000-0000-0000427F0000}"/>
    <cellStyle name="Normal 47 10 6 3 4 2 2" xfId="50081" xr:uid="{00000000-0005-0000-0000-0000437F0000}"/>
    <cellStyle name="Normal 47 10 6 3 4 3" xfId="22508" xr:uid="{00000000-0005-0000-0000-0000447F0000}"/>
    <cellStyle name="Normal 47 10 6 3 4 3 2" xfId="44145" xr:uid="{00000000-0005-0000-0000-0000457F0000}"/>
    <cellStyle name="Normal 47 10 6 3 4 4" xfId="38160" xr:uid="{00000000-0005-0000-0000-0000467F0000}"/>
    <cellStyle name="Normal 47 10 6 3 5" xfId="25493" xr:uid="{00000000-0005-0000-0000-0000477F0000}"/>
    <cellStyle name="Normal 47 10 6 3 5 2" xfId="47110" xr:uid="{00000000-0005-0000-0000-0000487F0000}"/>
    <cellStyle name="Normal 47 10 6 3 6" xfId="19526" xr:uid="{00000000-0005-0000-0000-0000497F0000}"/>
    <cellStyle name="Normal 47 10 6 3 6 2" xfId="41168" xr:uid="{00000000-0005-0000-0000-00004A7F0000}"/>
    <cellStyle name="Normal 47 10 6 3 7" xfId="35154" xr:uid="{00000000-0005-0000-0000-00004B7F0000}"/>
    <cellStyle name="Normal 47 10 6 4" xfId="13757" xr:uid="{00000000-0005-0000-0000-00004C7F0000}"/>
    <cellStyle name="Normal 47 10 6 4 2" xfId="16843" xr:uid="{00000000-0005-0000-0000-00004D7F0000}"/>
    <cellStyle name="Normal 47 10 6 4 2 2" xfId="28811" xr:uid="{00000000-0005-0000-0000-00004E7F0000}"/>
    <cellStyle name="Normal 47 10 6 4 2 2 2" xfId="50417" xr:uid="{00000000-0005-0000-0000-00004F7F0000}"/>
    <cellStyle name="Normal 47 10 6 4 2 3" xfId="22844" xr:uid="{00000000-0005-0000-0000-0000507F0000}"/>
    <cellStyle name="Normal 47 10 6 4 2 3 2" xfId="44481" xr:uid="{00000000-0005-0000-0000-0000517F0000}"/>
    <cellStyle name="Normal 47 10 6 4 2 4" xfId="38497" xr:uid="{00000000-0005-0000-0000-0000527F0000}"/>
    <cellStyle name="Normal 47 10 6 4 3" xfId="25829" xr:uid="{00000000-0005-0000-0000-0000537F0000}"/>
    <cellStyle name="Normal 47 10 6 4 3 2" xfId="47443" xr:uid="{00000000-0005-0000-0000-0000547F0000}"/>
    <cellStyle name="Normal 47 10 6 4 4" xfId="19862" xr:uid="{00000000-0005-0000-0000-0000557F0000}"/>
    <cellStyle name="Normal 47 10 6 4 4 2" xfId="41504" xr:uid="{00000000-0005-0000-0000-0000567F0000}"/>
    <cellStyle name="Normal 47 10 6 4 5" xfId="35493" xr:uid="{00000000-0005-0000-0000-0000577F0000}"/>
    <cellStyle name="Normal 47 10 6 5" xfId="14731" xr:uid="{00000000-0005-0000-0000-0000587F0000}"/>
    <cellStyle name="Normal 47 10 6 5 2" xfId="17816" xr:uid="{00000000-0005-0000-0000-0000597F0000}"/>
    <cellStyle name="Normal 47 10 6 5 2 2" xfId="29783" xr:uid="{00000000-0005-0000-0000-00005A7F0000}"/>
    <cellStyle name="Normal 47 10 6 5 2 2 2" xfId="51389" xr:uid="{00000000-0005-0000-0000-00005B7F0000}"/>
    <cellStyle name="Normal 47 10 6 5 2 3" xfId="23816" xr:uid="{00000000-0005-0000-0000-00005C7F0000}"/>
    <cellStyle name="Normal 47 10 6 5 2 3 2" xfId="45453" xr:uid="{00000000-0005-0000-0000-00005D7F0000}"/>
    <cellStyle name="Normal 47 10 6 5 2 4" xfId="39470" xr:uid="{00000000-0005-0000-0000-00005E7F0000}"/>
    <cellStyle name="Normal 47 10 6 5 3" xfId="26801" xr:uid="{00000000-0005-0000-0000-00005F7F0000}"/>
    <cellStyle name="Normal 47 10 6 5 3 2" xfId="48415" xr:uid="{00000000-0005-0000-0000-0000607F0000}"/>
    <cellStyle name="Normal 47 10 6 5 4" xfId="20834" xr:uid="{00000000-0005-0000-0000-0000617F0000}"/>
    <cellStyle name="Normal 47 10 6 5 4 2" xfId="42476" xr:uid="{00000000-0005-0000-0000-0000627F0000}"/>
    <cellStyle name="Normal 47 10 6 5 5" xfId="36467" xr:uid="{00000000-0005-0000-0000-0000637F0000}"/>
    <cellStyle name="Normal 47 10 6 6" xfId="15844" xr:uid="{00000000-0005-0000-0000-0000647F0000}"/>
    <cellStyle name="Normal 47 10 6 6 2" xfId="27815" xr:uid="{00000000-0005-0000-0000-0000657F0000}"/>
    <cellStyle name="Normal 47 10 6 6 2 2" xfId="49421" xr:uid="{00000000-0005-0000-0000-0000667F0000}"/>
    <cellStyle name="Normal 47 10 6 6 3" xfId="21848" xr:uid="{00000000-0005-0000-0000-0000677F0000}"/>
    <cellStyle name="Normal 47 10 6 6 3 2" xfId="43485" xr:uid="{00000000-0005-0000-0000-0000687F0000}"/>
    <cellStyle name="Normal 47 10 6 6 4" xfId="37498" xr:uid="{00000000-0005-0000-0000-0000697F0000}"/>
    <cellStyle name="Normal 47 10 6 7" xfId="24830" xr:uid="{00000000-0005-0000-0000-00006A7F0000}"/>
    <cellStyle name="Normal 47 10 6 7 2" xfId="46450" xr:uid="{00000000-0005-0000-0000-00006B7F0000}"/>
    <cellStyle name="Normal 47 10 6 8" xfId="18863" xr:uid="{00000000-0005-0000-0000-00006C7F0000}"/>
    <cellStyle name="Normal 47 10 6 8 2" xfId="40505" xr:uid="{00000000-0005-0000-0000-00006D7F0000}"/>
    <cellStyle name="Normal 47 10 6 9" xfId="31794"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7" xr:uid="{00000000-0005-0000-0000-0000737F0000}"/>
    <cellStyle name="Normal 47 10 7 2 2 2 2 2" xfId="50823" xr:uid="{00000000-0005-0000-0000-0000747F0000}"/>
    <cellStyle name="Normal 47 10 7 2 2 2 3" xfId="23250" xr:uid="{00000000-0005-0000-0000-0000757F0000}"/>
    <cellStyle name="Normal 47 10 7 2 2 2 3 2" xfId="44887" xr:uid="{00000000-0005-0000-0000-0000767F0000}"/>
    <cellStyle name="Normal 47 10 7 2 2 2 4" xfId="38903" xr:uid="{00000000-0005-0000-0000-0000777F0000}"/>
    <cellStyle name="Normal 47 10 7 2 2 3" xfId="26235" xr:uid="{00000000-0005-0000-0000-0000787F0000}"/>
    <cellStyle name="Normal 47 10 7 2 2 3 2" xfId="47849" xr:uid="{00000000-0005-0000-0000-0000797F0000}"/>
    <cellStyle name="Normal 47 10 7 2 2 4" xfId="20268" xr:uid="{00000000-0005-0000-0000-00007A7F0000}"/>
    <cellStyle name="Normal 47 10 7 2 2 4 2" xfId="41910" xr:uid="{00000000-0005-0000-0000-00007B7F0000}"/>
    <cellStyle name="Normal 47 10 7 2 2 5" xfId="35900" xr:uid="{00000000-0005-0000-0000-00007C7F0000}"/>
    <cellStyle name="Normal 47 10 7 2 3" xfId="15138" xr:uid="{00000000-0005-0000-0000-00007D7F0000}"/>
    <cellStyle name="Normal 47 10 7 2 3 2" xfId="18223" xr:uid="{00000000-0005-0000-0000-00007E7F0000}"/>
    <cellStyle name="Normal 47 10 7 2 3 2 2" xfId="30189" xr:uid="{00000000-0005-0000-0000-00007F7F0000}"/>
    <cellStyle name="Normal 47 10 7 2 3 2 2 2" xfId="51795" xr:uid="{00000000-0005-0000-0000-0000807F0000}"/>
    <cellStyle name="Normal 47 10 7 2 3 2 3" xfId="24222" xr:uid="{00000000-0005-0000-0000-0000817F0000}"/>
    <cellStyle name="Normal 47 10 7 2 3 2 3 2" xfId="45859" xr:uid="{00000000-0005-0000-0000-0000827F0000}"/>
    <cellStyle name="Normal 47 10 7 2 3 2 4" xfId="39877" xr:uid="{00000000-0005-0000-0000-0000837F0000}"/>
    <cellStyle name="Normal 47 10 7 2 3 3" xfId="27207" xr:uid="{00000000-0005-0000-0000-0000847F0000}"/>
    <cellStyle name="Normal 47 10 7 2 3 3 2" xfId="48821" xr:uid="{00000000-0005-0000-0000-0000857F0000}"/>
    <cellStyle name="Normal 47 10 7 2 3 4" xfId="21240" xr:uid="{00000000-0005-0000-0000-0000867F0000}"/>
    <cellStyle name="Normal 47 10 7 2 3 4 2" xfId="42882" xr:uid="{00000000-0005-0000-0000-0000877F0000}"/>
    <cellStyle name="Normal 47 10 7 2 3 5" xfId="36874" xr:uid="{00000000-0005-0000-0000-0000887F0000}"/>
    <cellStyle name="Normal 47 10 7 2 4" xfId="16272" xr:uid="{00000000-0005-0000-0000-0000897F0000}"/>
    <cellStyle name="Normal 47 10 7 2 4 2" xfId="28241" xr:uid="{00000000-0005-0000-0000-00008A7F0000}"/>
    <cellStyle name="Normal 47 10 7 2 4 2 2" xfId="49847" xr:uid="{00000000-0005-0000-0000-00008B7F0000}"/>
    <cellStyle name="Normal 47 10 7 2 4 3" xfId="22274" xr:uid="{00000000-0005-0000-0000-00008C7F0000}"/>
    <cellStyle name="Normal 47 10 7 2 4 3 2" xfId="43911" xr:uid="{00000000-0005-0000-0000-00008D7F0000}"/>
    <cellStyle name="Normal 47 10 7 2 4 4" xfId="37926" xr:uid="{00000000-0005-0000-0000-00008E7F0000}"/>
    <cellStyle name="Normal 47 10 7 2 5" xfId="25259" xr:uid="{00000000-0005-0000-0000-00008F7F0000}"/>
    <cellStyle name="Normal 47 10 7 2 5 2" xfId="46876" xr:uid="{00000000-0005-0000-0000-0000907F0000}"/>
    <cellStyle name="Normal 47 10 7 2 6" xfId="19292" xr:uid="{00000000-0005-0000-0000-0000917F0000}"/>
    <cellStyle name="Normal 47 10 7 2 6 2" xfId="40934" xr:uid="{00000000-0005-0000-0000-0000927F0000}"/>
    <cellStyle name="Normal 47 10 7 2 7" xfId="34920"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7" xr:uid="{00000000-0005-0000-0000-0000977F0000}"/>
    <cellStyle name="Normal 47 10 7 3 2 2 2 2" xfId="51143" xr:uid="{00000000-0005-0000-0000-0000987F0000}"/>
    <cellStyle name="Normal 47 10 7 3 2 2 3" xfId="23570" xr:uid="{00000000-0005-0000-0000-0000997F0000}"/>
    <cellStyle name="Normal 47 10 7 3 2 2 3 2" xfId="45207" xr:uid="{00000000-0005-0000-0000-00009A7F0000}"/>
    <cellStyle name="Normal 47 10 7 3 2 2 4" xfId="39223" xr:uid="{00000000-0005-0000-0000-00009B7F0000}"/>
    <cellStyle name="Normal 47 10 7 3 2 3" xfId="26555" xr:uid="{00000000-0005-0000-0000-00009C7F0000}"/>
    <cellStyle name="Normal 47 10 7 3 2 3 2" xfId="48169" xr:uid="{00000000-0005-0000-0000-00009D7F0000}"/>
    <cellStyle name="Normal 47 10 7 3 2 4" xfId="20588" xr:uid="{00000000-0005-0000-0000-00009E7F0000}"/>
    <cellStyle name="Normal 47 10 7 3 2 4 2" xfId="42230" xr:uid="{00000000-0005-0000-0000-00009F7F0000}"/>
    <cellStyle name="Normal 47 10 7 3 2 5" xfId="36220" xr:uid="{00000000-0005-0000-0000-0000A07F0000}"/>
    <cellStyle name="Normal 47 10 7 3 3" xfId="15458" xr:uid="{00000000-0005-0000-0000-0000A17F0000}"/>
    <cellStyle name="Normal 47 10 7 3 3 2" xfId="18543" xr:uid="{00000000-0005-0000-0000-0000A27F0000}"/>
    <cellStyle name="Normal 47 10 7 3 3 2 2" xfId="30509" xr:uid="{00000000-0005-0000-0000-0000A37F0000}"/>
    <cellStyle name="Normal 47 10 7 3 3 2 2 2" xfId="52115" xr:uid="{00000000-0005-0000-0000-0000A47F0000}"/>
    <cellStyle name="Normal 47 10 7 3 3 2 3" xfId="24542" xr:uid="{00000000-0005-0000-0000-0000A57F0000}"/>
    <cellStyle name="Normal 47 10 7 3 3 2 3 2" xfId="46179" xr:uid="{00000000-0005-0000-0000-0000A67F0000}"/>
    <cellStyle name="Normal 47 10 7 3 3 2 4" xfId="40197" xr:uid="{00000000-0005-0000-0000-0000A77F0000}"/>
    <cellStyle name="Normal 47 10 7 3 3 3" xfId="27527" xr:uid="{00000000-0005-0000-0000-0000A87F0000}"/>
    <cellStyle name="Normal 47 10 7 3 3 3 2" xfId="49141" xr:uid="{00000000-0005-0000-0000-0000A97F0000}"/>
    <cellStyle name="Normal 47 10 7 3 3 4" xfId="21560" xr:uid="{00000000-0005-0000-0000-0000AA7F0000}"/>
    <cellStyle name="Normal 47 10 7 3 3 4 2" xfId="43202" xr:uid="{00000000-0005-0000-0000-0000AB7F0000}"/>
    <cellStyle name="Normal 47 10 7 3 3 5" xfId="37194" xr:uid="{00000000-0005-0000-0000-0000AC7F0000}"/>
    <cellStyle name="Normal 47 10 7 3 4" xfId="16592" xr:uid="{00000000-0005-0000-0000-0000AD7F0000}"/>
    <cellStyle name="Normal 47 10 7 3 4 2" xfId="28561" xr:uid="{00000000-0005-0000-0000-0000AE7F0000}"/>
    <cellStyle name="Normal 47 10 7 3 4 2 2" xfId="50167" xr:uid="{00000000-0005-0000-0000-0000AF7F0000}"/>
    <cellStyle name="Normal 47 10 7 3 4 3" xfId="22594" xr:uid="{00000000-0005-0000-0000-0000B07F0000}"/>
    <cellStyle name="Normal 47 10 7 3 4 3 2" xfId="44231" xr:uid="{00000000-0005-0000-0000-0000B17F0000}"/>
    <cellStyle name="Normal 47 10 7 3 4 4" xfId="38246" xr:uid="{00000000-0005-0000-0000-0000B27F0000}"/>
    <cellStyle name="Normal 47 10 7 3 5" xfId="25579" xr:uid="{00000000-0005-0000-0000-0000B37F0000}"/>
    <cellStyle name="Normal 47 10 7 3 5 2" xfId="47196" xr:uid="{00000000-0005-0000-0000-0000B47F0000}"/>
    <cellStyle name="Normal 47 10 7 3 6" xfId="19612" xr:uid="{00000000-0005-0000-0000-0000B57F0000}"/>
    <cellStyle name="Normal 47 10 7 3 6 2" xfId="41254" xr:uid="{00000000-0005-0000-0000-0000B67F0000}"/>
    <cellStyle name="Normal 47 10 7 3 7" xfId="35240" xr:uid="{00000000-0005-0000-0000-0000B77F0000}"/>
    <cellStyle name="Normal 47 10 7 4" xfId="13843" xr:uid="{00000000-0005-0000-0000-0000B87F0000}"/>
    <cellStyle name="Normal 47 10 7 4 2" xfId="16929" xr:uid="{00000000-0005-0000-0000-0000B97F0000}"/>
    <cellStyle name="Normal 47 10 7 4 2 2" xfId="28897" xr:uid="{00000000-0005-0000-0000-0000BA7F0000}"/>
    <cellStyle name="Normal 47 10 7 4 2 2 2" xfId="50503" xr:uid="{00000000-0005-0000-0000-0000BB7F0000}"/>
    <cellStyle name="Normal 47 10 7 4 2 3" xfId="22930" xr:uid="{00000000-0005-0000-0000-0000BC7F0000}"/>
    <cellStyle name="Normal 47 10 7 4 2 3 2" xfId="44567" xr:uid="{00000000-0005-0000-0000-0000BD7F0000}"/>
    <cellStyle name="Normal 47 10 7 4 2 4" xfId="38583" xr:uid="{00000000-0005-0000-0000-0000BE7F0000}"/>
    <cellStyle name="Normal 47 10 7 4 3" xfId="25915" xr:uid="{00000000-0005-0000-0000-0000BF7F0000}"/>
    <cellStyle name="Normal 47 10 7 4 3 2" xfId="47529" xr:uid="{00000000-0005-0000-0000-0000C07F0000}"/>
    <cellStyle name="Normal 47 10 7 4 4" xfId="19948" xr:uid="{00000000-0005-0000-0000-0000C17F0000}"/>
    <cellStyle name="Normal 47 10 7 4 4 2" xfId="41590" xr:uid="{00000000-0005-0000-0000-0000C27F0000}"/>
    <cellStyle name="Normal 47 10 7 4 5" xfId="35579" xr:uid="{00000000-0005-0000-0000-0000C37F0000}"/>
    <cellStyle name="Normal 47 10 7 5" xfId="14817" xr:uid="{00000000-0005-0000-0000-0000C47F0000}"/>
    <cellStyle name="Normal 47 10 7 5 2" xfId="17902" xr:uid="{00000000-0005-0000-0000-0000C57F0000}"/>
    <cellStyle name="Normal 47 10 7 5 2 2" xfId="29869" xr:uid="{00000000-0005-0000-0000-0000C67F0000}"/>
    <cellStyle name="Normal 47 10 7 5 2 2 2" xfId="51475" xr:uid="{00000000-0005-0000-0000-0000C77F0000}"/>
    <cellStyle name="Normal 47 10 7 5 2 3" xfId="23902" xr:uid="{00000000-0005-0000-0000-0000C87F0000}"/>
    <cellStyle name="Normal 47 10 7 5 2 3 2" xfId="45539" xr:uid="{00000000-0005-0000-0000-0000C97F0000}"/>
    <cellStyle name="Normal 47 10 7 5 2 4" xfId="39556" xr:uid="{00000000-0005-0000-0000-0000CA7F0000}"/>
    <cellStyle name="Normal 47 10 7 5 3" xfId="26887" xr:uid="{00000000-0005-0000-0000-0000CB7F0000}"/>
    <cellStyle name="Normal 47 10 7 5 3 2" xfId="48501" xr:uid="{00000000-0005-0000-0000-0000CC7F0000}"/>
    <cellStyle name="Normal 47 10 7 5 4" xfId="20920" xr:uid="{00000000-0005-0000-0000-0000CD7F0000}"/>
    <cellStyle name="Normal 47 10 7 5 4 2" xfId="42562" xr:uid="{00000000-0005-0000-0000-0000CE7F0000}"/>
    <cellStyle name="Normal 47 10 7 5 5" xfId="36553" xr:uid="{00000000-0005-0000-0000-0000CF7F0000}"/>
    <cellStyle name="Normal 47 10 7 6" xfId="15930" xr:uid="{00000000-0005-0000-0000-0000D07F0000}"/>
    <cellStyle name="Normal 47 10 7 6 2" xfId="27901" xr:uid="{00000000-0005-0000-0000-0000D17F0000}"/>
    <cellStyle name="Normal 47 10 7 6 2 2" xfId="49507" xr:uid="{00000000-0005-0000-0000-0000D27F0000}"/>
    <cellStyle name="Normal 47 10 7 6 3" xfId="21934" xr:uid="{00000000-0005-0000-0000-0000D37F0000}"/>
    <cellStyle name="Normal 47 10 7 6 3 2" xfId="43571" xr:uid="{00000000-0005-0000-0000-0000D47F0000}"/>
    <cellStyle name="Normal 47 10 7 6 4" xfId="37584" xr:uid="{00000000-0005-0000-0000-0000D57F0000}"/>
    <cellStyle name="Normal 47 10 7 7" xfId="24916" xr:uid="{00000000-0005-0000-0000-0000D67F0000}"/>
    <cellStyle name="Normal 47 10 7 7 2" xfId="46536" xr:uid="{00000000-0005-0000-0000-0000D77F0000}"/>
    <cellStyle name="Normal 47 10 7 8" xfId="18949" xr:uid="{00000000-0005-0000-0000-0000D87F0000}"/>
    <cellStyle name="Normal 47 10 7 8 2" xfId="40591" xr:uid="{00000000-0005-0000-0000-0000D97F0000}"/>
    <cellStyle name="Normal 47 10 7 9" xfId="31990"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59" xr:uid="{00000000-0005-0000-0000-0000DE7F0000}"/>
    <cellStyle name="Normal 47 10 8 2 2 2 2" xfId="50565" xr:uid="{00000000-0005-0000-0000-0000DF7F0000}"/>
    <cellStyle name="Normal 47 10 8 2 2 3" xfId="22992" xr:uid="{00000000-0005-0000-0000-0000E07F0000}"/>
    <cellStyle name="Normal 47 10 8 2 2 3 2" xfId="44629" xr:uid="{00000000-0005-0000-0000-0000E17F0000}"/>
    <cellStyle name="Normal 47 10 8 2 2 4" xfId="38645" xr:uid="{00000000-0005-0000-0000-0000E27F0000}"/>
    <cellStyle name="Normal 47 10 8 2 3" xfId="25977" xr:uid="{00000000-0005-0000-0000-0000E37F0000}"/>
    <cellStyle name="Normal 47 10 8 2 3 2" xfId="47591" xr:uid="{00000000-0005-0000-0000-0000E47F0000}"/>
    <cellStyle name="Normal 47 10 8 2 4" xfId="20010" xr:uid="{00000000-0005-0000-0000-0000E57F0000}"/>
    <cellStyle name="Normal 47 10 8 2 4 2" xfId="41652" xr:uid="{00000000-0005-0000-0000-0000E67F0000}"/>
    <cellStyle name="Normal 47 10 8 2 5" xfId="35642" xr:uid="{00000000-0005-0000-0000-0000E77F0000}"/>
    <cellStyle name="Normal 47 10 8 3" xfId="14880" xr:uid="{00000000-0005-0000-0000-0000E87F0000}"/>
    <cellStyle name="Normal 47 10 8 3 2" xfId="17965" xr:uid="{00000000-0005-0000-0000-0000E97F0000}"/>
    <cellStyle name="Normal 47 10 8 3 2 2" xfId="29931" xr:uid="{00000000-0005-0000-0000-0000EA7F0000}"/>
    <cellStyle name="Normal 47 10 8 3 2 2 2" xfId="51537" xr:uid="{00000000-0005-0000-0000-0000EB7F0000}"/>
    <cellStyle name="Normal 47 10 8 3 2 3" xfId="23964" xr:uid="{00000000-0005-0000-0000-0000EC7F0000}"/>
    <cellStyle name="Normal 47 10 8 3 2 3 2" xfId="45601" xr:uid="{00000000-0005-0000-0000-0000ED7F0000}"/>
    <cellStyle name="Normal 47 10 8 3 2 4" xfId="39619" xr:uid="{00000000-0005-0000-0000-0000EE7F0000}"/>
    <cellStyle name="Normal 47 10 8 3 3" xfId="26949" xr:uid="{00000000-0005-0000-0000-0000EF7F0000}"/>
    <cellStyle name="Normal 47 10 8 3 3 2" xfId="48563" xr:uid="{00000000-0005-0000-0000-0000F07F0000}"/>
    <cellStyle name="Normal 47 10 8 3 4" xfId="20982" xr:uid="{00000000-0005-0000-0000-0000F17F0000}"/>
    <cellStyle name="Normal 47 10 8 3 4 2" xfId="42624" xr:uid="{00000000-0005-0000-0000-0000F27F0000}"/>
    <cellStyle name="Normal 47 10 8 3 5" xfId="36616" xr:uid="{00000000-0005-0000-0000-0000F37F0000}"/>
    <cellStyle name="Normal 47 10 8 4" xfId="16014" xr:uid="{00000000-0005-0000-0000-0000F47F0000}"/>
    <cellStyle name="Normal 47 10 8 4 2" xfId="27983" xr:uid="{00000000-0005-0000-0000-0000F57F0000}"/>
    <cellStyle name="Normal 47 10 8 4 2 2" xfId="49589" xr:uid="{00000000-0005-0000-0000-0000F67F0000}"/>
    <cellStyle name="Normal 47 10 8 4 3" xfId="22016" xr:uid="{00000000-0005-0000-0000-0000F77F0000}"/>
    <cellStyle name="Normal 47 10 8 4 3 2" xfId="43653" xr:uid="{00000000-0005-0000-0000-0000F87F0000}"/>
    <cellStyle name="Normal 47 10 8 4 4" xfId="37668" xr:uid="{00000000-0005-0000-0000-0000F97F0000}"/>
    <cellStyle name="Normal 47 10 8 5" xfId="25001" xr:uid="{00000000-0005-0000-0000-0000FA7F0000}"/>
    <cellStyle name="Normal 47 10 8 5 2" xfId="46618" xr:uid="{00000000-0005-0000-0000-0000FB7F0000}"/>
    <cellStyle name="Normal 47 10 8 6" xfId="19034" xr:uid="{00000000-0005-0000-0000-0000FC7F0000}"/>
    <cellStyle name="Normal 47 10 8 6 2" xfId="40676" xr:uid="{00000000-0005-0000-0000-0000FD7F0000}"/>
    <cellStyle name="Normal 47 10 8 7" xfId="34662"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79" xr:uid="{00000000-0005-0000-0000-000002800000}"/>
    <cellStyle name="Normal 47 10 9 2 2 2 2" xfId="50885" xr:uid="{00000000-0005-0000-0000-000003800000}"/>
    <cellStyle name="Normal 47 10 9 2 2 3" xfId="23312" xr:uid="{00000000-0005-0000-0000-000004800000}"/>
    <cellStyle name="Normal 47 10 9 2 2 3 2" xfId="44949" xr:uid="{00000000-0005-0000-0000-000005800000}"/>
    <cellStyle name="Normal 47 10 9 2 2 4" xfId="38965" xr:uid="{00000000-0005-0000-0000-000006800000}"/>
    <cellStyle name="Normal 47 10 9 2 3" xfId="26297" xr:uid="{00000000-0005-0000-0000-000007800000}"/>
    <cellStyle name="Normal 47 10 9 2 3 2" xfId="47911" xr:uid="{00000000-0005-0000-0000-000008800000}"/>
    <cellStyle name="Normal 47 10 9 2 4" xfId="20330" xr:uid="{00000000-0005-0000-0000-000009800000}"/>
    <cellStyle name="Normal 47 10 9 2 4 2" xfId="41972" xr:uid="{00000000-0005-0000-0000-00000A800000}"/>
    <cellStyle name="Normal 47 10 9 2 5" xfId="35962" xr:uid="{00000000-0005-0000-0000-00000B800000}"/>
    <cellStyle name="Normal 47 10 9 3" xfId="15200" xr:uid="{00000000-0005-0000-0000-00000C800000}"/>
    <cellStyle name="Normal 47 10 9 3 2" xfId="18285" xr:uid="{00000000-0005-0000-0000-00000D800000}"/>
    <cellStyle name="Normal 47 10 9 3 2 2" xfId="30251" xr:uid="{00000000-0005-0000-0000-00000E800000}"/>
    <cellStyle name="Normal 47 10 9 3 2 2 2" xfId="51857" xr:uid="{00000000-0005-0000-0000-00000F800000}"/>
    <cellStyle name="Normal 47 10 9 3 2 3" xfId="24284" xr:uid="{00000000-0005-0000-0000-000010800000}"/>
    <cellStyle name="Normal 47 10 9 3 2 3 2" xfId="45921" xr:uid="{00000000-0005-0000-0000-000011800000}"/>
    <cellStyle name="Normal 47 10 9 3 2 4" xfId="39939" xr:uid="{00000000-0005-0000-0000-000012800000}"/>
    <cellStyle name="Normal 47 10 9 3 3" xfId="27269" xr:uid="{00000000-0005-0000-0000-000013800000}"/>
    <cellStyle name="Normal 47 10 9 3 3 2" xfId="48883" xr:uid="{00000000-0005-0000-0000-000014800000}"/>
    <cellStyle name="Normal 47 10 9 3 4" xfId="21302" xr:uid="{00000000-0005-0000-0000-000015800000}"/>
    <cellStyle name="Normal 47 10 9 3 4 2" xfId="42944" xr:uid="{00000000-0005-0000-0000-000016800000}"/>
    <cellStyle name="Normal 47 10 9 3 5" xfId="36936" xr:uid="{00000000-0005-0000-0000-000017800000}"/>
    <cellStyle name="Normal 47 10 9 4" xfId="16334" xr:uid="{00000000-0005-0000-0000-000018800000}"/>
    <cellStyle name="Normal 47 10 9 4 2" xfId="28303" xr:uid="{00000000-0005-0000-0000-000019800000}"/>
    <cellStyle name="Normal 47 10 9 4 2 2" xfId="49909" xr:uid="{00000000-0005-0000-0000-00001A800000}"/>
    <cellStyle name="Normal 47 10 9 4 3" xfId="22336" xr:uid="{00000000-0005-0000-0000-00001B800000}"/>
    <cellStyle name="Normal 47 10 9 4 3 2" xfId="43973" xr:uid="{00000000-0005-0000-0000-00001C800000}"/>
    <cellStyle name="Normal 47 10 9 4 4" xfId="37988" xr:uid="{00000000-0005-0000-0000-00001D800000}"/>
    <cellStyle name="Normal 47 10 9 5" xfId="25321" xr:uid="{00000000-0005-0000-0000-00001E800000}"/>
    <cellStyle name="Normal 47 10 9 5 2" xfId="46938" xr:uid="{00000000-0005-0000-0000-00001F800000}"/>
    <cellStyle name="Normal 47 10 9 6" xfId="19354" xr:uid="{00000000-0005-0000-0000-000020800000}"/>
    <cellStyle name="Normal 47 10 9 6 2" xfId="40996" xr:uid="{00000000-0005-0000-0000-000021800000}"/>
    <cellStyle name="Normal 47 10 9 7" xfId="34982"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0" xr:uid="{00000000-0005-0000-0000-000026800000}"/>
    <cellStyle name="Normal 47 11 10 2 2 2" xfId="50246" xr:uid="{00000000-0005-0000-0000-000027800000}"/>
    <cellStyle name="Normal 47 11 10 2 3" xfId="22673" xr:uid="{00000000-0005-0000-0000-000028800000}"/>
    <cellStyle name="Normal 47 11 10 2 3 2" xfId="44310" xr:uid="{00000000-0005-0000-0000-000029800000}"/>
    <cellStyle name="Normal 47 11 10 2 4" xfId="38325" xr:uid="{00000000-0005-0000-0000-00002A800000}"/>
    <cellStyle name="Normal 47 11 10 3" xfId="25658" xr:uid="{00000000-0005-0000-0000-00002B800000}"/>
    <cellStyle name="Normal 47 11 10 3 2" xfId="47272" xr:uid="{00000000-0005-0000-0000-00002C800000}"/>
    <cellStyle name="Normal 47 11 10 4" xfId="19691" xr:uid="{00000000-0005-0000-0000-00002D800000}"/>
    <cellStyle name="Normal 47 11 10 4 2" xfId="41333" xr:uid="{00000000-0005-0000-0000-00002E800000}"/>
    <cellStyle name="Normal 47 11 10 5" xfId="35321" xr:uid="{00000000-0005-0000-0000-00002F800000}"/>
    <cellStyle name="Normal 47 11 11" xfId="14560" xr:uid="{00000000-0005-0000-0000-000030800000}"/>
    <cellStyle name="Normal 47 11 11 2" xfId="17645" xr:uid="{00000000-0005-0000-0000-000031800000}"/>
    <cellStyle name="Normal 47 11 11 2 2" xfId="29612" xr:uid="{00000000-0005-0000-0000-000032800000}"/>
    <cellStyle name="Normal 47 11 11 2 2 2" xfId="51218" xr:uid="{00000000-0005-0000-0000-000033800000}"/>
    <cellStyle name="Normal 47 11 11 2 3" xfId="23645" xr:uid="{00000000-0005-0000-0000-000034800000}"/>
    <cellStyle name="Normal 47 11 11 2 3 2" xfId="45282" xr:uid="{00000000-0005-0000-0000-000035800000}"/>
    <cellStyle name="Normal 47 11 11 2 4" xfId="39299" xr:uid="{00000000-0005-0000-0000-000036800000}"/>
    <cellStyle name="Normal 47 11 11 3" xfId="26630" xr:uid="{00000000-0005-0000-0000-000037800000}"/>
    <cellStyle name="Normal 47 11 11 3 2" xfId="48244" xr:uid="{00000000-0005-0000-0000-000038800000}"/>
    <cellStyle name="Normal 47 11 11 4" xfId="20663" xr:uid="{00000000-0005-0000-0000-000039800000}"/>
    <cellStyle name="Normal 47 11 11 4 2" xfId="42305" xr:uid="{00000000-0005-0000-0000-00003A800000}"/>
    <cellStyle name="Normal 47 11 11 5" xfId="36296" xr:uid="{00000000-0005-0000-0000-00003B800000}"/>
    <cellStyle name="Normal 47 11 12" xfId="15673" xr:uid="{00000000-0005-0000-0000-00003C800000}"/>
    <cellStyle name="Normal 47 11 12 2" xfId="27644" xr:uid="{00000000-0005-0000-0000-00003D800000}"/>
    <cellStyle name="Normal 47 11 12 2 2" xfId="49250" xr:uid="{00000000-0005-0000-0000-00003E800000}"/>
    <cellStyle name="Normal 47 11 12 3" xfId="21677" xr:uid="{00000000-0005-0000-0000-00003F800000}"/>
    <cellStyle name="Normal 47 11 12 3 2" xfId="43314" xr:uid="{00000000-0005-0000-0000-000040800000}"/>
    <cellStyle name="Normal 47 11 12 4" xfId="37327" xr:uid="{00000000-0005-0000-0000-000041800000}"/>
    <cellStyle name="Normal 47 11 13" xfId="24659" xr:uid="{00000000-0005-0000-0000-000042800000}"/>
    <cellStyle name="Normal 47 11 13 2" xfId="46279" xr:uid="{00000000-0005-0000-0000-000043800000}"/>
    <cellStyle name="Normal 47 11 14" xfId="18692" xr:uid="{00000000-0005-0000-0000-000044800000}"/>
    <cellStyle name="Normal 47 11 14 2" xfId="40334" xr:uid="{00000000-0005-0000-0000-000045800000}"/>
    <cellStyle name="Normal 47 11 15" xfId="31257"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49" xr:uid="{00000000-0005-0000-0000-00004B800000}"/>
    <cellStyle name="Normal 47 11 2 2 2 2 2 2" xfId="50655" xr:uid="{00000000-0005-0000-0000-00004C800000}"/>
    <cellStyle name="Normal 47 11 2 2 2 2 3" xfId="23082" xr:uid="{00000000-0005-0000-0000-00004D800000}"/>
    <cellStyle name="Normal 47 11 2 2 2 2 3 2" xfId="44719" xr:uid="{00000000-0005-0000-0000-00004E800000}"/>
    <cellStyle name="Normal 47 11 2 2 2 2 4" xfId="38735" xr:uid="{00000000-0005-0000-0000-00004F800000}"/>
    <cellStyle name="Normal 47 11 2 2 2 3" xfId="26067" xr:uid="{00000000-0005-0000-0000-000050800000}"/>
    <cellStyle name="Normal 47 11 2 2 2 3 2" xfId="47681" xr:uid="{00000000-0005-0000-0000-000051800000}"/>
    <cellStyle name="Normal 47 11 2 2 2 4" xfId="20100" xr:uid="{00000000-0005-0000-0000-000052800000}"/>
    <cellStyle name="Normal 47 11 2 2 2 4 2" xfId="41742" xr:uid="{00000000-0005-0000-0000-000053800000}"/>
    <cellStyle name="Normal 47 11 2 2 2 5" xfId="35732" xr:uid="{00000000-0005-0000-0000-000054800000}"/>
    <cellStyle name="Normal 47 11 2 2 3" xfId="14970" xr:uid="{00000000-0005-0000-0000-000055800000}"/>
    <cellStyle name="Normal 47 11 2 2 3 2" xfId="18055" xr:uid="{00000000-0005-0000-0000-000056800000}"/>
    <cellStyle name="Normal 47 11 2 2 3 2 2" xfId="30021" xr:uid="{00000000-0005-0000-0000-000057800000}"/>
    <cellStyle name="Normal 47 11 2 2 3 2 2 2" xfId="51627" xr:uid="{00000000-0005-0000-0000-000058800000}"/>
    <cellStyle name="Normal 47 11 2 2 3 2 3" xfId="24054" xr:uid="{00000000-0005-0000-0000-000059800000}"/>
    <cellStyle name="Normal 47 11 2 2 3 2 3 2" xfId="45691" xr:uid="{00000000-0005-0000-0000-00005A800000}"/>
    <cellStyle name="Normal 47 11 2 2 3 2 4" xfId="39709" xr:uid="{00000000-0005-0000-0000-00005B800000}"/>
    <cellStyle name="Normal 47 11 2 2 3 3" xfId="27039" xr:uid="{00000000-0005-0000-0000-00005C800000}"/>
    <cellStyle name="Normal 47 11 2 2 3 3 2" xfId="48653" xr:uid="{00000000-0005-0000-0000-00005D800000}"/>
    <cellStyle name="Normal 47 11 2 2 3 4" xfId="21072" xr:uid="{00000000-0005-0000-0000-00005E800000}"/>
    <cellStyle name="Normal 47 11 2 2 3 4 2" xfId="42714" xr:uid="{00000000-0005-0000-0000-00005F800000}"/>
    <cellStyle name="Normal 47 11 2 2 3 5" xfId="36706" xr:uid="{00000000-0005-0000-0000-000060800000}"/>
    <cellStyle name="Normal 47 11 2 2 4" xfId="16104" xr:uid="{00000000-0005-0000-0000-000061800000}"/>
    <cellStyle name="Normal 47 11 2 2 4 2" xfId="28073" xr:uid="{00000000-0005-0000-0000-000062800000}"/>
    <cellStyle name="Normal 47 11 2 2 4 2 2" xfId="49679" xr:uid="{00000000-0005-0000-0000-000063800000}"/>
    <cellStyle name="Normal 47 11 2 2 4 3" xfId="22106" xr:uid="{00000000-0005-0000-0000-000064800000}"/>
    <cellStyle name="Normal 47 11 2 2 4 3 2" xfId="43743" xr:uid="{00000000-0005-0000-0000-000065800000}"/>
    <cellStyle name="Normal 47 11 2 2 4 4" xfId="37758" xr:uid="{00000000-0005-0000-0000-000066800000}"/>
    <cellStyle name="Normal 47 11 2 2 5" xfId="25091" xr:uid="{00000000-0005-0000-0000-000067800000}"/>
    <cellStyle name="Normal 47 11 2 2 5 2" xfId="46708" xr:uid="{00000000-0005-0000-0000-000068800000}"/>
    <cellStyle name="Normal 47 11 2 2 6" xfId="19124" xr:uid="{00000000-0005-0000-0000-000069800000}"/>
    <cellStyle name="Normal 47 11 2 2 6 2" xfId="40766" xr:uid="{00000000-0005-0000-0000-00006A800000}"/>
    <cellStyle name="Normal 47 11 2 2 7" xfId="34752"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69" xr:uid="{00000000-0005-0000-0000-00006F800000}"/>
    <cellStyle name="Normal 47 11 2 3 2 2 2 2" xfId="50975" xr:uid="{00000000-0005-0000-0000-000070800000}"/>
    <cellStyle name="Normal 47 11 2 3 2 2 3" xfId="23402" xr:uid="{00000000-0005-0000-0000-000071800000}"/>
    <cellStyle name="Normal 47 11 2 3 2 2 3 2" xfId="45039" xr:uid="{00000000-0005-0000-0000-000072800000}"/>
    <cellStyle name="Normal 47 11 2 3 2 2 4" xfId="39055" xr:uid="{00000000-0005-0000-0000-000073800000}"/>
    <cellStyle name="Normal 47 11 2 3 2 3" xfId="26387" xr:uid="{00000000-0005-0000-0000-000074800000}"/>
    <cellStyle name="Normal 47 11 2 3 2 3 2" xfId="48001" xr:uid="{00000000-0005-0000-0000-000075800000}"/>
    <cellStyle name="Normal 47 11 2 3 2 4" xfId="20420" xr:uid="{00000000-0005-0000-0000-000076800000}"/>
    <cellStyle name="Normal 47 11 2 3 2 4 2" xfId="42062" xr:uid="{00000000-0005-0000-0000-000077800000}"/>
    <cellStyle name="Normal 47 11 2 3 2 5" xfId="36052" xr:uid="{00000000-0005-0000-0000-000078800000}"/>
    <cellStyle name="Normal 47 11 2 3 3" xfId="15290" xr:uid="{00000000-0005-0000-0000-000079800000}"/>
    <cellStyle name="Normal 47 11 2 3 3 2" xfId="18375" xr:uid="{00000000-0005-0000-0000-00007A800000}"/>
    <cellStyle name="Normal 47 11 2 3 3 2 2" xfId="30341" xr:uid="{00000000-0005-0000-0000-00007B800000}"/>
    <cellStyle name="Normal 47 11 2 3 3 2 2 2" xfId="51947" xr:uid="{00000000-0005-0000-0000-00007C800000}"/>
    <cellStyle name="Normal 47 11 2 3 3 2 3" xfId="24374" xr:uid="{00000000-0005-0000-0000-00007D800000}"/>
    <cellStyle name="Normal 47 11 2 3 3 2 3 2" xfId="46011" xr:uid="{00000000-0005-0000-0000-00007E800000}"/>
    <cellStyle name="Normal 47 11 2 3 3 2 4" xfId="40029" xr:uid="{00000000-0005-0000-0000-00007F800000}"/>
    <cellStyle name="Normal 47 11 2 3 3 3" xfId="27359" xr:uid="{00000000-0005-0000-0000-000080800000}"/>
    <cellStyle name="Normal 47 11 2 3 3 3 2" xfId="48973" xr:uid="{00000000-0005-0000-0000-000081800000}"/>
    <cellStyle name="Normal 47 11 2 3 3 4" xfId="21392" xr:uid="{00000000-0005-0000-0000-000082800000}"/>
    <cellStyle name="Normal 47 11 2 3 3 4 2" xfId="43034" xr:uid="{00000000-0005-0000-0000-000083800000}"/>
    <cellStyle name="Normal 47 11 2 3 3 5" xfId="37026" xr:uid="{00000000-0005-0000-0000-000084800000}"/>
    <cellStyle name="Normal 47 11 2 3 4" xfId="16424" xr:uid="{00000000-0005-0000-0000-000085800000}"/>
    <cellStyle name="Normal 47 11 2 3 4 2" xfId="28393" xr:uid="{00000000-0005-0000-0000-000086800000}"/>
    <cellStyle name="Normal 47 11 2 3 4 2 2" xfId="49999" xr:uid="{00000000-0005-0000-0000-000087800000}"/>
    <cellStyle name="Normal 47 11 2 3 4 3" xfId="22426" xr:uid="{00000000-0005-0000-0000-000088800000}"/>
    <cellStyle name="Normal 47 11 2 3 4 3 2" xfId="44063" xr:uid="{00000000-0005-0000-0000-000089800000}"/>
    <cellStyle name="Normal 47 11 2 3 4 4" xfId="38078" xr:uid="{00000000-0005-0000-0000-00008A800000}"/>
    <cellStyle name="Normal 47 11 2 3 5" xfId="25411" xr:uid="{00000000-0005-0000-0000-00008B800000}"/>
    <cellStyle name="Normal 47 11 2 3 5 2" xfId="47028" xr:uid="{00000000-0005-0000-0000-00008C800000}"/>
    <cellStyle name="Normal 47 11 2 3 6" xfId="19444" xr:uid="{00000000-0005-0000-0000-00008D800000}"/>
    <cellStyle name="Normal 47 11 2 3 6 2" xfId="41086" xr:uid="{00000000-0005-0000-0000-00008E800000}"/>
    <cellStyle name="Normal 47 11 2 3 7" xfId="35072" xr:uid="{00000000-0005-0000-0000-00008F800000}"/>
    <cellStyle name="Normal 47 11 2 4" xfId="13675" xr:uid="{00000000-0005-0000-0000-000090800000}"/>
    <cellStyle name="Normal 47 11 2 4 2" xfId="16761" xr:uid="{00000000-0005-0000-0000-000091800000}"/>
    <cellStyle name="Normal 47 11 2 4 2 2" xfId="28729" xr:uid="{00000000-0005-0000-0000-000092800000}"/>
    <cellStyle name="Normal 47 11 2 4 2 2 2" xfId="50335" xr:uid="{00000000-0005-0000-0000-000093800000}"/>
    <cellStyle name="Normal 47 11 2 4 2 3" xfId="22762" xr:uid="{00000000-0005-0000-0000-000094800000}"/>
    <cellStyle name="Normal 47 11 2 4 2 3 2" xfId="44399" xr:uid="{00000000-0005-0000-0000-000095800000}"/>
    <cellStyle name="Normal 47 11 2 4 2 4" xfId="38415" xr:uid="{00000000-0005-0000-0000-000096800000}"/>
    <cellStyle name="Normal 47 11 2 4 3" xfId="25747" xr:uid="{00000000-0005-0000-0000-000097800000}"/>
    <cellStyle name="Normal 47 11 2 4 3 2" xfId="47361" xr:uid="{00000000-0005-0000-0000-000098800000}"/>
    <cellStyle name="Normal 47 11 2 4 4" xfId="19780" xr:uid="{00000000-0005-0000-0000-000099800000}"/>
    <cellStyle name="Normal 47 11 2 4 4 2" xfId="41422" xr:uid="{00000000-0005-0000-0000-00009A800000}"/>
    <cellStyle name="Normal 47 11 2 4 5" xfId="35411" xr:uid="{00000000-0005-0000-0000-00009B800000}"/>
    <cellStyle name="Normal 47 11 2 5" xfId="14649" xr:uid="{00000000-0005-0000-0000-00009C800000}"/>
    <cellStyle name="Normal 47 11 2 5 2" xfId="17734" xr:uid="{00000000-0005-0000-0000-00009D800000}"/>
    <cellStyle name="Normal 47 11 2 5 2 2" xfId="29701" xr:uid="{00000000-0005-0000-0000-00009E800000}"/>
    <cellStyle name="Normal 47 11 2 5 2 2 2" xfId="51307" xr:uid="{00000000-0005-0000-0000-00009F800000}"/>
    <cellStyle name="Normal 47 11 2 5 2 3" xfId="23734" xr:uid="{00000000-0005-0000-0000-0000A0800000}"/>
    <cellStyle name="Normal 47 11 2 5 2 3 2" xfId="45371" xr:uid="{00000000-0005-0000-0000-0000A1800000}"/>
    <cellStyle name="Normal 47 11 2 5 2 4" xfId="39388" xr:uid="{00000000-0005-0000-0000-0000A2800000}"/>
    <cellStyle name="Normal 47 11 2 5 3" xfId="26719" xr:uid="{00000000-0005-0000-0000-0000A3800000}"/>
    <cellStyle name="Normal 47 11 2 5 3 2" xfId="48333" xr:uid="{00000000-0005-0000-0000-0000A4800000}"/>
    <cellStyle name="Normal 47 11 2 5 4" xfId="20752" xr:uid="{00000000-0005-0000-0000-0000A5800000}"/>
    <cellStyle name="Normal 47 11 2 5 4 2" xfId="42394" xr:uid="{00000000-0005-0000-0000-0000A6800000}"/>
    <cellStyle name="Normal 47 11 2 5 5" xfId="36385" xr:uid="{00000000-0005-0000-0000-0000A7800000}"/>
    <cellStyle name="Normal 47 11 2 6" xfId="15762" xr:uid="{00000000-0005-0000-0000-0000A8800000}"/>
    <cellStyle name="Normal 47 11 2 6 2" xfId="27733" xr:uid="{00000000-0005-0000-0000-0000A9800000}"/>
    <cellStyle name="Normal 47 11 2 6 2 2" xfId="49339" xr:uid="{00000000-0005-0000-0000-0000AA800000}"/>
    <cellStyle name="Normal 47 11 2 6 3" xfId="21766" xr:uid="{00000000-0005-0000-0000-0000AB800000}"/>
    <cellStyle name="Normal 47 11 2 6 3 2" xfId="43403" xr:uid="{00000000-0005-0000-0000-0000AC800000}"/>
    <cellStyle name="Normal 47 11 2 6 4" xfId="37416" xr:uid="{00000000-0005-0000-0000-0000AD800000}"/>
    <cellStyle name="Normal 47 11 2 7" xfId="24748" xr:uid="{00000000-0005-0000-0000-0000AE800000}"/>
    <cellStyle name="Normal 47 11 2 7 2" xfId="46368" xr:uid="{00000000-0005-0000-0000-0000AF800000}"/>
    <cellStyle name="Normal 47 11 2 8" xfId="18781" xr:uid="{00000000-0005-0000-0000-0000B0800000}"/>
    <cellStyle name="Normal 47 11 2 8 2" xfId="40423" xr:uid="{00000000-0005-0000-0000-0000B1800000}"/>
    <cellStyle name="Normal 47 11 2 9" xfId="31594"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5" xr:uid="{00000000-0005-0000-0000-0000B7800000}"/>
    <cellStyle name="Normal 47 11 3 2 2 2 2 2" xfId="50611" xr:uid="{00000000-0005-0000-0000-0000B8800000}"/>
    <cellStyle name="Normal 47 11 3 2 2 2 3" xfId="23038" xr:uid="{00000000-0005-0000-0000-0000B9800000}"/>
    <cellStyle name="Normal 47 11 3 2 2 2 3 2" xfId="44675" xr:uid="{00000000-0005-0000-0000-0000BA800000}"/>
    <cellStyle name="Normal 47 11 3 2 2 2 4" xfId="38691" xr:uid="{00000000-0005-0000-0000-0000BB800000}"/>
    <cellStyle name="Normal 47 11 3 2 2 3" xfId="26023" xr:uid="{00000000-0005-0000-0000-0000BC800000}"/>
    <cellStyle name="Normal 47 11 3 2 2 3 2" xfId="47637" xr:uid="{00000000-0005-0000-0000-0000BD800000}"/>
    <cellStyle name="Normal 47 11 3 2 2 4" xfId="20056" xr:uid="{00000000-0005-0000-0000-0000BE800000}"/>
    <cellStyle name="Normal 47 11 3 2 2 4 2" xfId="41698" xr:uid="{00000000-0005-0000-0000-0000BF800000}"/>
    <cellStyle name="Normal 47 11 3 2 2 5" xfId="35688" xr:uid="{00000000-0005-0000-0000-0000C0800000}"/>
    <cellStyle name="Normal 47 11 3 2 3" xfId="14926" xr:uid="{00000000-0005-0000-0000-0000C1800000}"/>
    <cellStyle name="Normal 47 11 3 2 3 2" xfId="18011" xr:uid="{00000000-0005-0000-0000-0000C2800000}"/>
    <cellStyle name="Normal 47 11 3 2 3 2 2" xfId="29977" xr:uid="{00000000-0005-0000-0000-0000C3800000}"/>
    <cellStyle name="Normal 47 11 3 2 3 2 2 2" xfId="51583" xr:uid="{00000000-0005-0000-0000-0000C4800000}"/>
    <cellStyle name="Normal 47 11 3 2 3 2 3" xfId="24010" xr:uid="{00000000-0005-0000-0000-0000C5800000}"/>
    <cellStyle name="Normal 47 11 3 2 3 2 3 2" xfId="45647" xr:uid="{00000000-0005-0000-0000-0000C6800000}"/>
    <cellStyle name="Normal 47 11 3 2 3 2 4" xfId="39665" xr:uid="{00000000-0005-0000-0000-0000C7800000}"/>
    <cellStyle name="Normal 47 11 3 2 3 3" xfId="26995" xr:uid="{00000000-0005-0000-0000-0000C8800000}"/>
    <cellStyle name="Normal 47 11 3 2 3 3 2" xfId="48609" xr:uid="{00000000-0005-0000-0000-0000C9800000}"/>
    <cellStyle name="Normal 47 11 3 2 3 4" xfId="21028" xr:uid="{00000000-0005-0000-0000-0000CA800000}"/>
    <cellStyle name="Normal 47 11 3 2 3 4 2" xfId="42670" xr:uid="{00000000-0005-0000-0000-0000CB800000}"/>
    <cellStyle name="Normal 47 11 3 2 3 5" xfId="36662" xr:uid="{00000000-0005-0000-0000-0000CC800000}"/>
    <cellStyle name="Normal 47 11 3 2 4" xfId="16060" xr:uid="{00000000-0005-0000-0000-0000CD800000}"/>
    <cellStyle name="Normal 47 11 3 2 4 2" xfId="28029" xr:uid="{00000000-0005-0000-0000-0000CE800000}"/>
    <cellStyle name="Normal 47 11 3 2 4 2 2" xfId="49635" xr:uid="{00000000-0005-0000-0000-0000CF800000}"/>
    <cellStyle name="Normal 47 11 3 2 4 3" xfId="22062" xr:uid="{00000000-0005-0000-0000-0000D0800000}"/>
    <cellStyle name="Normal 47 11 3 2 4 3 2" xfId="43699" xr:uid="{00000000-0005-0000-0000-0000D1800000}"/>
    <cellStyle name="Normal 47 11 3 2 4 4" xfId="37714" xr:uid="{00000000-0005-0000-0000-0000D2800000}"/>
    <cellStyle name="Normal 47 11 3 2 5" xfId="25047" xr:uid="{00000000-0005-0000-0000-0000D3800000}"/>
    <cellStyle name="Normal 47 11 3 2 5 2" xfId="46664" xr:uid="{00000000-0005-0000-0000-0000D4800000}"/>
    <cellStyle name="Normal 47 11 3 2 6" xfId="19080" xr:uid="{00000000-0005-0000-0000-0000D5800000}"/>
    <cellStyle name="Normal 47 11 3 2 6 2" xfId="40722" xr:uid="{00000000-0005-0000-0000-0000D6800000}"/>
    <cellStyle name="Normal 47 11 3 2 7" xfId="34708"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5" xr:uid="{00000000-0005-0000-0000-0000DB800000}"/>
    <cellStyle name="Normal 47 11 3 3 2 2 2 2" xfId="50931" xr:uid="{00000000-0005-0000-0000-0000DC800000}"/>
    <cellStyle name="Normal 47 11 3 3 2 2 3" xfId="23358" xr:uid="{00000000-0005-0000-0000-0000DD800000}"/>
    <cellStyle name="Normal 47 11 3 3 2 2 3 2" xfId="44995" xr:uid="{00000000-0005-0000-0000-0000DE800000}"/>
    <cellStyle name="Normal 47 11 3 3 2 2 4" xfId="39011" xr:uid="{00000000-0005-0000-0000-0000DF800000}"/>
    <cellStyle name="Normal 47 11 3 3 2 3" xfId="26343" xr:uid="{00000000-0005-0000-0000-0000E0800000}"/>
    <cellStyle name="Normal 47 11 3 3 2 3 2" xfId="47957" xr:uid="{00000000-0005-0000-0000-0000E1800000}"/>
    <cellStyle name="Normal 47 11 3 3 2 4" xfId="20376" xr:uid="{00000000-0005-0000-0000-0000E2800000}"/>
    <cellStyle name="Normal 47 11 3 3 2 4 2" xfId="42018" xr:uid="{00000000-0005-0000-0000-0000E3800000}"/>
    <cellStyle name="Normal 47 11 3 3 2 5" xfId="36008" xr:uid="{00000000-0005-0000-0000-0000E4800000}"/>
    <cellStyle name="Normal 47 11 3 3 3" xfId="15246" xr:uid="{00000000-0005-0000-0000-0000E5800000}"/>
    <cellStyle name="Normal 47 11 3 3 3 2" xfId="18331" xr:uid="{00000000-0005-0000-0000-0000E6800000}"/>
    <cellStyle name="Normal 47 11 3 3 3 2 2" xfId="30297" xr:uid="{00000000-0005-0000-0000-0000E7800000}"/>
    <cellStyle name="Normal 47 11 3 3 3 2 2 2" xfId="51903" xr:uid="{00000000-0005-0000-0000-0000E8800000}"/>
    <cellStyle name="Normal 47 11 3 3 3 2 3" xfId="24330" xr:uid="{00000000-0005-0000-0000-0000E9800000}"/>
    <cellStyle name="Normal 47 11 3 3 3 2 3 2" xfId="45967" xr:uid="{00000000-0005-0000-0000-0000EA800000}"/>
    <cellStyle name="Normal 47 11 3 3 3 2 4" xfId="39985" xr:uid="{00000000-0005-0000-0000-0000EB800000}"/>
    <cellStyle name="Normal 47 11 3 3 3 3" xfId="27315" xr:uid="{00000000-0005-0000-0000-0000EC800000}"/>
    <cellStyle name="Normal 47 11 3 3 3 3 2" xfId="48929" xr:uid="{00000000-0005-0000-0000-0000ED800000}"/>
    <cellStyle name="Normal 47 11 3 3 3 4" xfId="21348" xr:uid="{00000000-0005-0000-0000-0000EE800000}"/>
    <cellStyle name="Normal 47 11 3 3 3 4 2" xfId="42990" xr:uid="{00000000-0005-0000-0000-0000EF800000}"/>
    <cellStyle name="Normal 47 11 3 3 3 5" xfId="36982" xr:uid="{00000000-0005-0000-0000-0000F0800000}"/>
    <cellStyle name="Normal 47 11 3 3 4" xfId="16380" xr:uid="{00000000-0005-0000-0000-0000F1800000}"/>
    <cellStyle name="Normal 47 11 3 3 4 2" xfId="28349" xr:uid="{00000000-0005-0000-0000-0000F2800000}"/>
    <cellStyle name="Normal 47 11 3 3 4 2 2" xfId="49955" xr:uid="{00000000-0005-0000-0000-0000F3800000}"/>
    <cellStyle name="Normal 47 11 3 3 4 3" xfId="22382" xr:uid="{00000000-0005-0000-0000-0000F4800000}"/>
    <cellStyle name="Normal 47 11 3 3 4 3 2" xfId="44019" xr:uid="{00000000-0005-0000-0000-0000F5800000}"/>
    <cellStyle name="Normal 47 11 3 3 4 4" xfId="38034" xr:uid="{00000000-0005-0000-0000-0000F6800000}"/>
    <cellStyle name="Normal 47 11 3 3 5" xfId="25367" xr:uid="{00000000-0005-0000-0000-0000F7800000}"/>
    <cellStyle name="Normal 47 11 3 3 5 2" xfId="46984" xr:uid="{00000000-0005-0000-0000-0000F8800000}"/>
    <cellStyle name="Normal 47 11 3 3 6" xfId="19400" xr:uid="{00000000-0005-0000-0000-0000F9800000}"/>
    <cellStyle name="Normal 47 11 3 3 6 2" xfId="41042" xr:uid="{00000000-0005-0000-0000-0000FA800000}"/>
    <cellStyle name="Normal 47 11 3 3 7" xfId="35028" xr:uid="{00000000-0005-0000-0000-0000FB800000}"/>
    <cellStyle name="Normal 47 11 3 4" xfId="13631" xr:uid="{00000000-0005-0000-0000-0000FC800000}"/>
    <cellStyle name="Normal 47 11 3 4 2" xfId="16717" xr:uid="{00000000-0005-0000-0000-0000FD800000}"/>
    <cellStyle name="Normal 47 11 3 4 2 2" xfId="28685" xr:uid="{00000000-0005-0000-0000-0000FE800000}"/>
    <cellStyle name="Normal 47 11 3 4 2 2 2" xfId="50291" xr:uid="{00000000-0005-0000-0000-0000FF800000}"/>
    <cellStyle name="Normal 47 11 3 4 2 3" xfId="22718" xr:uid="{00000000-0005-0000-0000-000000810000}"/>
    <cellStyle name="Normal 47 11 3 4 2 3 2" xfId="44355" xr:uid="{00000000-0005-0000-0000-000001810000}"/>
    <cellStyle name="Normal 47 11 3 4 2 4" xfId="38371" xr:uid="{00000000-0005-0000-0000-000002810000}"/>
    <cellStyle name="Normal 47 11 3 4 3" xfId="25703" xr:uid="{00000000-0005-0000-0000-000003810000}"/>
    <cellStyle name="Normal 47 11 3 4 3 2" xfId="47317" xr:uid="{00000000-0005-0000-0000-000004810000}"/>
    <cellStyle name="Normal 47 11 3 4 4" xfId="19736" xr:uid="{00000000-0005-0000-0000-000005810000}"/>
    <cellStyle name="Normal 47 11 3 4 4 2" xfId="41378" xr:uid="{00000000-0005-0000-0000-000006810000}"/>
    <cellStyle name="Normal 47 11 3 4 5" xfId="35367" xr:uid="{00000000-0005-0000-0000-000007810000}"/>
    <cellStyle name="Normal 47 11 3 5" xfId="14605" xr:uid="{00000000-0005-0000-0000-000008810000}"/>
    <cellStyle name="Normal 47 11 3 5 2" xfId="17690" xr:uid="{00000000-0005-0000-0000-000009810000}"/>
    <cellStyle name="Normal 47 11 3 5 2 2" xfId="29657" xr:uid="{00000000-0005-0000-0000-00000A810000}"/>
    <cellStyle name="Normal 47 11 3 5 2 2 2" xfId="51263" xr:uid="{00000000-0005-0000-0000-00000B810000}"/>
    <cellStyle name="Normal 47 11 3 5 2 3" xfId="23690" xr:uid="{00000000-0005-0000-0000-00000C810000}"/>
    <cellStyle name="Normal 47 11 3 5 2 3 2" xfId="45327" xr:uid="{00000000-0005-0000-0000-00000D810000}"/>
    <cellStyle name="Normal 47 11 3 5 2 4" xfId="39344" xr:uid="{00000000-0005-0000-0000-00000E810000}"/>
    <cellStyle name="Normal 47 11 3 5 3" xfId="26675" xr:uid="{00000000-0005-0000-0000-00000F810000}"/>
    <cellStyle name="Normal 47 11 3 5 3 2" xfId="48289" xr:uid="{00000000-0005-0000-0000-000010810000}"/>
    <cellStyle name="Normal 47 11 3 5 4" xfId="20708" xr:uid="{00000000-0005-0000-0000-000011810000}"/>
    <cellStyle name="Normal 47 11 3 5 4 2" xfId="42350" xr:uid="{00000000-0005-0000-0000-000012810000}"/>
    <cellStyle name="Normal 47 11 3 5 5" xfId="36341" xr:uid="{00000000-0005-0000-0000-000013810000}"/>
    <cellStyle name="Normal 47 11 3 6" xfId="15718" xr:uid="{00000000-0005-0000-0000-000014810000}"/>
    <cellStyle name="Normal 47 11 3 6 2" xfId="27689" xr:uid="{00000000-0005-0000-0000-000015810000}"/>
    <cellStyle name="Normal 47 11 3 6 2 2" xfId="49295" xr:uid="{00000000-0005-0000-0000-000016810000}"/>
    <cellStyle name="Normal 47 11 3 6 3" xfId="21722" xr:uid="{00000000-0005-0000-0000-000017810000}"/>
    <cellStyle name="Normal 47 11 3 6 3 2" xfId="43359" xr:uid="{00000000-0005-0000-0000-000018810000}"/>
    <cellStyle name="Normal 47 11 3 6 4" xfId="37372" xr:uid="{00000000-0005-0000-0000-000019810000}"/>
    <cellStyle name="Normal 47 11 3 7" xfId="24704" xr:uid="{00000000-0005-0000-0000-00001A810000}"/>
    <cellStyle name="Normal 47 11 3 7 2" xfId="46324" xr:uid="{00000000-0005-0000-0000-00001B810000}"/>
    <cellStyle name="Normal 47 11 3 8" xfId="18737" xr:uid="{00000000-0005-0000-0000-00001C810000}"/>
    <cellStyle name="Normal 47 11 3 8 2" xfId="40379" xr:uid="{00000000-0005-0000-0000-00001D810000}"/>
    <cellStyle name="Normal 47 11 3 9" xfId="31437"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1" xr:uid="{00000000-0005-0000-0000-000023810000}"/>
    <cellStyle name="Normal 47 11 4 2 2 2 2 2" xfId="50697" xr:uid="{00000000-0005-0000-0000-000024810000}"/>
    <cellStyle name="Normal 47 11 4 2 2 2 3" xfId="23124" xr:uid="{00000000-0005-0000-0000-000025810000}"/>
    <cellStyle name="Normal 47 11 4 2 2 2 3 2" xfId="44761" xr:uid="{00000000-0005-0000-0000-000026810000}"/>
    <cellStyle name="Normal 47 11 4 2 2 2 4" xfId="38777" xr:uid="{00000000-0005-0000-0000-000027810000}"/>
    <cellStyle name="Normal 47 11 4 2 2 3" xfId="26109" xr:uid="{00000000-0005-0000-0000-000028810000}"/>
    <cellStyle name="Normal 47 11 4 2 2 3 2" xfId="47723" xr:uid="{00000000-0005-0000-0000-000029810000}"/>
    <cellStyle name="Normal 47 11 4 2 2 4" xfId="20142" xr:uid="{00000000-0005-0000-0000-00002A810000}"/>
    <cellStyle name="Normal 47 11 4 2 2 4 2" xfId="41784" xr:uid="{00000000-0005-0000-0000-00002B810000}"/>
    <cellStyle name="Normal 47 11 4 2 2 5" xfId="35774" xr:uid="{00000000-0005-0000-0000-00002C810000}"/>
    <cellStyle name="Normal 47 11 4 2 3" xfId="15012" xr:uid="{00000000-0005-0000-0000-00002D810000}"/>
    <cellStyle name="Normal 47 11 4 2 3 2" xfId="18097" xr:uid="{00000000-0005-0000-0000-00002E810000}"/>
    <cellStyle name="Normal 47 11 4 2 3 2 2" xfId="30063" xr:uid="{00000000-0005-0000-0000-00002F810000}"/>
    <cellStyle name="Normal 47 11 4 2 3 2 2 2" xfId="51669" xr:uid="{00000000-0005-0000-0000-000030810000}"/>
    <cellStyle name="Normal 47 11 4 2 3 2 3" xfId="24096" xr:uid="{00000000-0005-0000-0000-000031810000}"/>
    <cellStyle name="Normal 47 11 4 2 3 2 3 2" xfId="45733" xr:uid="{00000000-0005-0000-0000-000032810000}"/>
    <cellStyle name="Normal 47 11 4 2 3 2 4" xfId="39751" xr:uid="{00000000-0005-0000-0000-000033810000}"/>
    <cellStyle name="Normal 47 11 4 2 3 3" xfId="27081" xr:uid="{00000000-0005-0000-0000-000034810000}"/>
    <cellStyle name="Normal 47 11 4 2 3 3 2" xfId="48695" xr:uid="{00000000-0005-0000-0000-000035810000}"/>
    <cellStyle name="Normal 47 11 4 2 3 4" xfId="21114" xr:uid="{00000000-0005-0000-0000-000036810000}"/>
    <cellStyle name="Normal 47 11 4 2 3 4 2" xfId="42756" xr:uid="{00000000-0005-0000-0000-000037810000}"/>
    <cellStyle name="Normal 47 11 4 2 3 5" xfId="36748" xr:uid="{00000000-0005-0000-0000-000038810000}"/>
    <cellStyle name="Normal 47 11 4 2 4" xfId="16146" xr:uid="{00000000-0005-0000-0000-000039810000}"/>
    <cellStyle name="Normal 47 11 4 2 4 2" xfId="28115" xr:uid="{00000000-0005-0000-0000-00003A810000}"/>
    <cellStyle name="Normal 47 11 4 2 4 2 2" xfId="49721" xr:uid="{00000000-0005-0000-0000-00003B810000}"/>
    <cellStyle name="Normal 47 11 4 2 4 3" xfId="22148" xr:uid="{00000000-0005-0000-0000-00003C810000}"/>
    <cellStyle name="Normal 47 11 4 2 4 3 2" xfId="43785" xr:uid="{00000000-0005-0000-0000-00003D810000}"/>
    <cellStyle name="Normal 47 11 4 2 4 4" xfId="37800" xr:uid="{00000000-0005-0000-0000-00003E810000}"/>
    <cellStyle name="Normal 47 11 4 2 5" xfId="25133" xr:uid="{00000000-0005-0000-0000-00003F810000}"/>
    <cellStyle name="Normal 47 11 4 2 5 2" xfId="46750" xr:uid="{00000000-0005-0000-0000-000040810000}"/>
    <cellStyle name="Normal 47 11 4 2 6" xfId="19166" xr:uid="{00000000-0005-0000-0000-000041810000}"/>
    <cellStyle name="Normal 47 11 4 2 6 2" xfId="40808" xr:uid="{00000000-0005-0000-0000-000042810000}"/>
    <cellStyle name="Normal 47 11 4 2 7" xfId="34794"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1" xr:uid="{00000000-0005-0000-0000-000047810000}"/>
    <cellStyle name="Normal 47 11 4 3 2 2 2 2" xfId="51017" xr:uid="{00000000-0005-0000-0000-000048810000}"/>
    <cellStyle name="Normal 47 11 4 3 2 2 3" xfId="23444" xr:uid="{00000000-0005-0000-0000-000049810000}"/>
    <cellStyle name="Normal 47 11 4 3 2 2 3 2" xfId="45081" xr:uid="{00000000-0005-0000-0000-00004A810000}"/>
    <cellStyle name="Normal 47 11 4 3 2 2 4" xfId="39097" xr:uid="{00000000-0005-0000-0000-00004B810000}"/>
    <cellStyle name="Normal 47 11 4 3 2 3" xfId="26429" xr:uid="{00000000-0005-0000-0000-00004C810000}"/>
    <cellStyle name="Normal 47 11 4 3 2 3 2" xfId="48043" xr:uid="{00000000-0005-0000-0000-00004D810000}"/>
    <cellStyle name="Normal 47 11 4 3 2 4" xfId="20462" xr:uid="{00000000-0005-0000-0000-00004E810000}"/>
    <cellStyle name="Normal 47 11 4 3 2 4 2" xfId="42104" xr:uid="{00000000-0005-0000-0000-00004F810000}"/>
    <cellStyle name="Normal 47 11 4 3 2 5" xfId="36094" xr:uid="{00000000-0005-0000-0000-000050810000}"/>
    <cellStyle name="Normal 47 11 4 3 3" xfId="15332" xr:uid="{00000000-0005-0000-0000-000051810000}"/>
    <cellStyle name="Normal 47 11 4 3 3 2" xfId="18417" xr:uid="{00000000-0005-0000-0000-000052810000}"/>
    <cellStyle name="Normal 47 11 4 3 3 2 2" xfId="30383" xr:uid="{00000000-0005-0000-0000-000053810000}"/>
    <cellStyle name="Normal 47 11 4 3 3 2 2 2" xfId="51989" xr:uid="{00000000-0005-0000-0000-000054810000}"/>
    <cellStyle name="Normal 47 11 4 3 3 2 3" xfId="24416" xr:uid="{00000000-0005-0000-0000-000055810000}"/>
    <cellStyle name="Normal 47 11 4 3 3 2 3 2" xfId="46053" xr:uid="{00000000-0005-0000-0000-000056810000}"/>
    <cellStyle name="Normal 47 11 4 3 3 2 4" xfId="40071" xr:uid="{00000000-0005-0000-0000-000057810000}"/>
    <cellStyle name="Normal 47 11 4 3 3 3" xfId="27401" xr:uid="{00000000-0005-0000-0000-000058810000}"/>
    <cellStyle name="Normal 47 11 4 3 3 3 2" xfId="49015" xr:uid="{00000000-0005-0000-0000-000059810000}"/>
    <cellStyle name="Normal 47 11 4 3 3 4" xfId="21434" xr:uid="{00000000-0005-0000-0000-00005A810000}"/>
    <cellStyle name="Normal 47 11 4 3 3 4 2" xfId="43076" xr:uid="{00000000-0005-0000-0000-00005B810000}"/>
    <cellStyle name="Normal 47 11 4 3 3 5" xfId="37068" xr:uid="{00000000-0005-0000-0000-00005C810000}"/>
    <cellStyle name="Normal 47 11 4 3 4" xfId="16466" xr:uid="{00000000-0005-0000-0000-00005D810000}"/>
    <cellStyle name="Normal 47 11 4 3 4 2" xfId="28435" xr:uid="{00000000-0005-0000-0000-00005E810000}"/>
    <cellStyle name="Normal 47 11 4 3 4 2 2" xfId="50041" xr:uid="{00000000-0005-0000-0000-00005F810000}"/>
    <cellStyle name="Normal 47 11 4 3 4 3" xfId="22468" xr:uid="{00000000-0005-0000-0000-000060810000}"/>
    <cellStyle name="Normal 47 11 4 3 4 3 2" xfId="44105" xr:uid="{00000000-0005-0000-0000-000061810000}"/>
    <cellStyle name="Normal 47 11 4 3 4 4" xfId="38120" xr:uid="{00000000-0005-0000-0000-000062810000}"/>
    <cellStyle name="Normal 47 11 4 3 5" xfId="25453" xr:uid="{00000000-0005-0000-0000-000063810000}"/>
    <cellStyle name="Normal 47 11 4 3 5 2" xfId="47070" xr:uid="{00000000-0005-0000-0000-000064810000}"/>
    <cellStyle name="Normal 47 11 4 3 6" xfId="19486" xr:uid="{00000000-0005-0000-0000-000065810000}"/>
    <cellStyle name="Normal 47 11 4 3 6 2" xfId="41128" xr:uid="{00000000-0005-0000-0000-000066810000}"/>
    <cellStyle name="Normal 47 11 4 3 7" xfId="35114" xr:uid="{00000000-0005-0000-0000-000067810000}"/>
    <cellStyle name="Normal 47 11 4 4" xfId="13717" xr:uid="{00000000-0005-0000-0000-000068810000}"/>
    <cellStyle name="Normal 47 11 4 4 2" xfId="16803" xr:uid="{00000000-0005-0000-0000-000069810000}"/>
    <cellStyle name="Normal 47 11 4 4 2 2" xfId="28771" xr:uid="{00000000-0005-0000-0000-00006A810000}"/>
    <cellStyle name="Normal 47 11 4 4 2 2 2" xfId="50377" xr:uid="{00000000-0005-0000-0000-00006B810000}"/>
    <cellStyle name="Normal 47 11 4 4 2 3" xfId="22804" xr:uid="{00000000-0005-0000-0000-00006C810000}"/>
    <cellStyle name="Normal 47 11 4 4 2 3 2" xfId="44441" xr:uid="{00000000-0005-0000-0000-00006D810000}"/>
    <cellStyle name="Normal 47 11 4 4 2 4" xfId="38457" xr:uid="{00000000-0005-0000-0000-00006E810000}"/>
    <cellStyle name="Normal 47 11 4 4 3" xfId="25789" xr:uid="{00000000-0005-0000-0000-00006F810000}"/>
    <cellStyle name="Normal 47 11 4 4 3 2" xfId="47403" xr:uid="{00000000-0005-0000-0000-000070810000}"/>
    <cellStyle name="Normal 47 11 4 4 4" xfId="19822" xr:uid="{00000000-0005-0000-0000-000071810000}"/>
    <cellStyle name="Normal 47 11 4 4 4 2" xfId="41464" xr:uid="{00000000-0005-0000-0000-000072810000}"/>
    <cellStyle name="Normal 47 11 4 4 5" xfId="35453" xr:uid="{00000000-0005-0000-0000-000073810000}"/>
    <cellStyle name="Normal 47 11 4 5" xfId="14691" xr:uid="{00000000-0005-0000-0000-000074810000}"/>
    <cellStyle name="Normal 47 11 4 5 2" xfId="17776" xr:uid="{00000000-0005-0000-0000-000075810000}"/>
    <cellStyle name="Normal 47 11 4 5 2 2" xfId="29743" xr:uid="{00000000-0005-0000-0000-000076810000}"/>
    <cellStyle name="Normal 47 11 4 5 2 2 2" xfId="51349" xr:uid="{00000000-0005-0000-0000-000077810000}"/>
    <cellStyle name="Normal 47 11 4 5 2 3" xfId="23776" xr:uid="{00000000-0005-0000-0000-000078810000}"/>
    <cellStyle name="Normal 47 11 4 5 2 3 2" xfId="45413" xr:uid="{00000000-0005-0000-0000-000079810000}"/>
    <cellStyle name="Normal 47 11 4 5 2 4" xfId="39430" xr:uid="{00000000-0005-0000-0000-00007A810000}"/>
    <cellStyle name="Normal 47 11 4 5 3" xfId="26761" xr:uid="{00000000-0005-0000-0000-00007B810000}"/>
    <cellStyle name="Normal 47 11 4 5 3 2" xfId="48375" xr:uid="{00000000-0005-0000-0000-00007C810000}"/>
    <cellStyle name="Normal 47 11 4 5 4" xfId="20794" xr:uid="{00000000-0005-0000-0000-00007D810000}"/>
    <cellStyle name="Normal 47 11 4 5 4 2" xfId="42436" xr:uid="{00000000-0005-0000-0000-00007E810000}"/>
    <cellStyle name="Normal 47 11 4 5 5" xfId="36427" xr:uid="{00000000-0005-0000-0000-00007F810000}"/>
    <cellStyle name="Normal 47 11 4 6" xfId="15804" xr:uid="{00000000-0005-0000-0000-000080810000}"/>
    <cellStyle name="Normal 47 11 4 6 2" xfId="27775" xr:uid="{00000000-0005-0000-0000-000081810000}"/>
    <cellStyle name="Normal 47 11 4 6 2 2" xfId="49381" xr:uid="{00000000-0005-0000-0000-000082810000}"/>
    <cellStyle name="Normal 47 11 4 6 3" xfId="21808" xr:uid="{00000000-0005-0000-0000-000083810000}"/>
    <cellStyle name="Normal 47 11 4 6 3 2" xfId="43445" xr:uid="{00000000-0005-0000-0000-000084810000}"/>
    <cellStyle name="Normal 47 11 4 6 4" xfId="37458" xr:uid="{00000000-0005-0000-0000-000085810000}"/>
    <cellStyle name="Normal 47 11 4 7" xfId="24790" xr:uid="{00000000-0005-0000-0000-000086810000}"/>
    <cellStyle name="Normal 47 11 4 7 2" xfId="46410" xr:uid="{00000000-0005-0000-0000-000087810000}"/>
    <cellStyle name="Normal 47 11 4 8" xfId="18823" xr:uid="{00000000-0005-0000-0000-000088810000}"/>
    <cellStyle name="Normal 47 11 4 8 2" xfId="40465" xr:uid="{00000000-0005-0000-0000-000089810000}"/>
    <cellStyle name="Normal 47 11 4 9" xfId="31705"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5" xr:uid="{00000000-0005-0000-0000-00008F810000}"/>
    <cellStyle name="Normal 47 11 5 2 2 2 2 2" xfId="50781" xr:uid="{00000000-0005-0000-0000-000090810000}"/>
    <cellStyle name="Normal 47 11 5 2 2 2 3" xfId="23208" xr:uid="{00000000-0005-0000-0000-000091810000}"/>
    <cellStyle name="Normal 47 11 5 2 2 2 3 2" xfId="44845" xr:uid="{00000000-0005-0000-0000-000092810000}"/>
    <cellStyle name="Normal 47 11 5 2 2 2 4" xfId="38861" xr:uid="{00000000-0005-0000-0000-000093810000}"/>
    <cellStyle name="Normal 47 11 5 2 2 3" xfId="26193" xr:uid="{00000000-0005-0000-0000-000094810000}"/>
    <cellStyle name="Normal 47 11 5 2 2 3 2" xfId="47807" xr:uid="{00000000-0005-0000-0000-000095810000}"/>
    <cellStyle name="Normal 47 11 5 2 2 4" xfId="20226" xr:uid="{00000000-0005-0000-0000-000096810000}"/>
    <cellStyle name="Normal 47 11 5 2 2 4 2" xfId="41868" xr:uid="{00000000-0005-0000-0000-000097810000}"/>
    <cellStyle name="Normal 47 11 5 2 2 5" xfId="35858" xr:uid="{00000000-0005-0000-0000-000098810000}"/>
    <cellStyle name="Normal 47 11 5 2 3" xfId="15096" xr:uid="{00000000-0005-0000-0000-000099810000}"/>
    <cellStyle name="Normal 47 11 5 2 3 2" xfId="18181" xr:uid="{00000000-0005-0000-0000-00009A810000}"/>
    <cellStyle name="Normal 47 11 5 2 3 2 2" xfId="30147" xr:uid="{00000000-0005-0000-0000-00009B810000}"/>
    <cellStyle name="Normal 47 11 5 2 3 2 2 2" xfId="51753" xr:uid="{00000000-0005-0000-0000-00009C810000}"/>
    <cellStyle name="Normal 47 11 5 2 3 2 3" xfId="24180" xr:uid="{00000000-0005-0000-0000-00009D810000}"/>
    <cellStyle name="Normal 47 11 5 2 3 2 3 2" xfId="45817" xr:uid="{00000000-0005-0000-0000-00009E810000}"/>
    <cellStyle name="Normal 47 11 5 2 3 2 4" xfId="39835" xr:uid="{00000000-0005-0000-0000-00009F810000}"/>
    <cellStyle name="Normal 47 11 5 2 3 3" xfId="27165" xr:uid="{00000000-0005-0000-0000-0000A0810000}"/>
    <cellStyle name="Normal 47 11 5 2 3 3 2" xfId="48779" xr:uid="{00000000-0005-0000-0000-0000A1810000}"/>
    <cellStyle name="Normal 47 11 5 2 3 4" xfId="21198" xr:uid="{00000000-0005-0000-0000-0000A2810000}"/>
    <cellStyle name="Normal 47 11 5 2 3 4 2" xfId="42840" xr:uid="{00000000-0005-0000-0000-0000A3810000}"/>
    <cellStyle name="Normal 47 11 5 2 3 5" xfId="36832" xr:uid="{00000000-0005-0000-0000-0000A4810000}"/>
    <cellStyle name="Normal 47 11 5 2 4" xfId="16230" xr:uid="{00000000-0005-0000-0000-0000A5810000}"/>
    <cellStyle name="Normal 47 11 5 2 4 2" xfId="28199" xr:uid="{00000000-0005-0000-0000-0000A6810000}"/>
    <cellStyle name="Normal 47 11 5 2 4 2 2" xfId="49805" xr:uid="{00000000-0005-0000-0000-0000A7810000}"/>
    <cellStyle name="Normal 47 11 5 2 4 3" xfId="22232" xr:uid="{00000000-0005-0000-0000-0000A8810000}"/>
    <cellStyle name="Normal 47 11 5 2 4 3 2" xfId="43869" xr:uid="{00000000-0005-0000-0000-0000A9810000}"/>
    <cellStyle name="Normal 47 11 5 2 4 4" xfId="37884" xr:uid="{00000000-0005-0000-0000-0000AA810000}"/>
    <cellStyle name="Normal 47 11 5 2 5" xfId="25217" xr:uid="{00000000-0005-0000-0000-0000AB810000}"/>
    <cellStyle name="Normal 47 11 5 2 5 2" xfId="46834" xr:uid="{00000000-0005-0000-0000-0000AC810000}"/>
    <cellStyle name="Normal 47 11 5 2 6" xfId="19250" xr:uid="{00000000-0005-0000-0000-0000AD810000}"/>
    <cellStyle name="Normal 47 11 5 2 6 2" xfId="40892" xr:uid="{00000000-0005-0000-0000-0000AE810000}"/>
    <cellStyle name="Normal 47 11 5 2 7" xfId="34878"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5" xr:uid="{00000000-0005-0000-0000-0000B3810000}"/>
    <cellStyle name="Normal 47 11 5 3 2 2 2 2" xfId="51101" xr:uid="{00000000-0005-0000-0000-0000B4810000}"/>
    <cellStyle name="Normal 47 11 5 3 2 2 3" xfId="23528" xr:uid="{00000000-0005-0000-0000-0000B5810000}"/>
    <cellStyle name="Normal 47 11 5 3 2 2 3 2" xfId="45165" xr:uid="{00000000-0005-0000-0000-0000B6810000}"/>
    <cellStyle name="Normal 47 11 5 3 2 2 4" xfId="39181" xr:uid="{00000000-0005-0000-0000-0000B7810000}"/>
    <cellStyle name="Normal 47 11 5 3 2 3" xfId="26513" xr:uid="{00000000-0005-0000-0000-0000B8810000}"/>
    <cellStyle name="Normal 47 11 5 3 2 3 2" xfId="48127" xr:uid="{00000000-0005-0000-0000-0000B9810000}"/>
    <cellStyle name="Normal 47 11 5 3 2 4" xfId="20546" xr:uid="{00000000-0005-0000-0000-0000BA810000}"/>
    <cellStyle name="Normal 47 11 5 3 2 4 2" xfId="42188" xr:uid="{00000000-0005-0000-0000-0000BB810000}"/>
    <cellStyle name="Normal 47 11 5 3 2 5" xfId="36178" xr:uid="{00000000-0005-0000-0000-0000BC810000}"/>
    <cellStyle name="Normal 47 11 5 3 3" xfId="15416" xr:uid="{00000000-0005-0000-0000-0000BD810000}"/>
    <cellStyle name="Normal 47 11 5 3 3 2" xfId="18501" xr:uid="{00000000-0005-0000-0000-0000BE810000}"/>
    <cellStyle name="Normal 47 11 5 3 3 2 2" xfId="30467" xr:uid="{00000000-0005-0000-0000-0000BF810000}"/>
    <cellStyle name="Normal 47 11 5 3 3 2 2 2" xfId="52073" xr:uid="{00000000-0005-0000-0000-0000C0810000}"/>
    <cellStyle name="Normal 47 11 5 3 3 2 3" xfId="24500" xr:uid="{00000000-0005-0000-0000-0000C1810000}"/>
    <cellStyle name="Normal 47 11 5 3 3 2 3 2" xfId="46137" xr:uid="{00000000-0005-0000-0000-0000C2810000}"/>
    <cellStyle name="Normal 47 11 5 3 3 2 4" xfId="40155" xr:uid="{00000000-0005-0000-0000-0000C3810000}"/>
    <cellStyle name="Normal 47 11 5 3 3 3" xfId="27485" xr:uid="{00000000-0005-0000-0000-0000C4810000}"/>
    <cellStyle name="Normal 47 11 5 3 3 3 2" xfId="49099" xr:uid="{00000000-0005-0000-0000-0000C5810000}"/>
    <cellStyle name="Normal 47 11 5 3 3 4" xfId="21518" xr:uid="{00000000-0005-0000-0000-0000C6810000}"/>
    <cellStyle name="Normal 47 11 5 3 3 4 2" xfId="43160" xr:uid="{00000000-0005-0000-0000-0000C7810000}"/>
    <cellStyle name="Normal 47 11 5 3 3 5" xfId="37152" xr:uid="{00000000-0005-0000-0000-0000C8810000}"/>
    <cellStyle name="Normal 47 11 5 3 4" xfId="16550" xr:uid="{00000000-0005-0000-0000-0000C9810000}"/>
    <cellStyle name="Normal 47 11 5 3 4 2" xfId="28519" xr:uid="{00000000-0005-0000-0000-0000CA810000}"/>
    <cellStyle name="Normal 47 11 5 3 4 2 2" xfId="50125" xr:uid="{00000000-0005-0000-0000-0000CB810000}"/>
    <cellStyle name="Normal 47 11 5 3 4 3" xfId="22552" xr:uid="{00000000-0005-0000-0000-0000CC810000}"/>
    <cellStyle name="Normal 47 11 5 3 4 3 2" xfId="44189" xr:uid="{00000000-0005-0000-0000-0000CD810000}"/>
    <cellStyle name="Normal 47 11 5 3 4 4" xfId="38204" xr:uid="{00000000-0005-0000-0000-0000CE810000}"/>
    <cellStyle name="Normal 47 11 5 3 5" xfId="25537" xr:uid="{00000000-0005-0000-0000-0000CF810000}"/>
    <cellStyle name="Normal 47 11 5 3 5 2" xfId="47154" xr:uid="{00000000-0005-0000-0000-0000D0810000}"/>
    <cellStyle name="Normal 47 11 5 3 6" xfId="19570" xr:uid="{00000000-0005-0000-0000-0000D1810000}"/>
    <cellStyle name="Normal 47 11 5 3 6 2" xfId="41212" xr:uid="{00000000-0005-0000-0000-0000D2810000}"/>
    <cellStyle name="Normal 47 11 5 3 7" xfId="35198" xr:uid="{00000000-0005-0000-0000-0000D3810000}"/>
    <cellStyle name="Normal 47 11 5 4" xfId="13801" xr:uid="{00000000-0005-0000-0000-0000D4810000}"/>
    <cellStyle name="Normal 47 11 5 4 2" xfId="16887" xr:uid="{00000000-0005-0000-0000-0000D5810000}"/>
    <cellStyle name="Normal 47 11 5 4 2 2" xfId="28855" xr:uid="{00000000-0005-0000-0000-0000D6810000}"/>
    <cellStyle name="Normal 47 11 5 4 2 2 2" xfId="50461" xr:uid="{00000000-0005-0000-0000-0000D7810000}"/>
    <cellStyle name="Normal 47 11 5 4 2 3" xfId="22888" xr:uid="{00000000-0005-0000-0000-0000D8810000}"/>
    <cellStyle name="Normal 47 11 5 4 2 3 2" xfId="44525" xr:uid="{00000000-0005-0000-0000-0000D9810000}"/>
    <cellStyle name="Normal 47 11 5 4 2 4" xfId="38541" xr:uid="{00000000-0005-0000-0000-0000DA810000}"/>
    <cellStyle name="Normal 47 11 5 4 3" xfId="25873" xr:uid="{00000000-0005-0000-0000-0000DB810000}"/>
    <cellStyle name="Normal 47 11 5 4 3 2" xfId="47487" xr:uid="{00000000-0005-0000-0000-0000DC810000}"/>
    <cellStyle name="Normal 47 11 5 4 4" xfId="19906" xr:uid="{00000000-0005-0000-0000-0000DD810000}"/>
    <cellStyle name="Normal 47 11 5 4 4 2" xfId="41548" xr:uid="{00000000-0005-0000-0000-0000DE810000}"/>
    <cellStyle name="Normal 47 11 5 4 5" xfId="35537" xr:uid="{00000000-0005-0000-0000-0000DF810000}"/>
    <cellStyle name="Normal 47 11 5 5" xfId="14775" xr:uid="{00000000-0005-0000-0000-0000E0810000}"/>
    <cellStyle name="Normal 47 11 5 5 2" xfId="17860" xr:uid="{00000000-0005-0000-0000-0000E1810000}"/>
    <cellStyle name="Normal 47 11 5 5 2 2" xfId="29827" xr:uid="{00000000-0005-0000-0000-0000E2810000}"/>
    <cellStyle name="Normal 47 11 5 5 2 2 2" xfId="51433" xr:uid="{00000000-0005-0000-0000-0000E3810000}"/>
    <cellStyle name="Normal 47 11 5 5 2 3" xfId="23860" xr:uid="{00000000-0005-0000-0000-0000E4810000}"/>
    <cellStyle name="Normal 47 11 5 5 2 3 2" xfId="45497" xr:uid="{00000000-0005-0000-0000-0000E5810000}"/>
    <cellStyle name="Normal 47 11 5 5 2 4" xfId="39514" xr:uid="{00000000-0005-0000-0000-0000E6810000}"/>
    <cellStyle name="Normal 47 11 5 5 3" xfId="26845" xr:uid="{00000000-0005-0000-0000-0000E7810000}"/>
    <cellStyle name="Normal 47 11 5 5 3 2" xfId="48459" xr:uid="{00000000-0005-0000-0000-0000E8810000}"/>
    <cellStyle name="Normal 47 11 5 5 4" xfId="20878" xr:uid="{00000000-0005-0000-0000-0000E9810000}"/>
    <cellStyle name="Normal 47 11 5 5 4 2" xfId="42520" xr:uid="{00000000-0005-0000-0000-0000EA810000}"/>
    <cellStyle name="Normal 47 11 5 5 5" xfId="36511" xr:uid="{00000000-0005-0000-0000-0000EB810000}"/>
    <cellStyle name="Normal 47 11 5 6" xfId="15888" xr:uid="{00000000-0005-0000-0000-0000EC810000}"/>
    <cellStyle name="Normal 47 11 5 6 2" xfId="27859" xr:uid="{00000000-0005-0000-0000-0000ED810000}"/>
    <cellStyle name="Normal 47 11 5 6 2 2" xfId="49465" xr:uid="{00000000-0005-0000-0000-0000EE810000}"/>
    <cellStyle name="Normal 47 11 5 6 3" xfId="21892" xr:uid="{00000000-0005-0000-0000-0000EF810000}"/>
    <cellStyle name="Normal 47 11 5 6 3 2" xfId="43529" xr:uid="{00000000-0005-0000-0000-0000F0810000}"/>
    <cellStyle name="Normal 47 11 5 6 4" xfId="37542" xr:uid="{00000000-0005-0000-0000-0000F1810000}"/>
    <cellStyle name="Normal 47 11 5 7" xfId="24874" xr:uid="{00000000-0005-0000-0000-0000F2810000}"/>
    <cellStyle name="Normal 47 11 5 7 2" xfId="46494" xr:uid="{00000000-0005-0000-0000-0000F3810000}"/>
    <cellStyle name="Normal 47 11 5 8" xfId="18907" xr:uid="{00000000-0005-0000-0000-0000F4810000}"/>
    <cellStyle name="Normal 47 11 5 8 2" xfId="40549" xr:uid="{00000000-0005-0000-0000-0000F5810000}"/>
    <cellStyle name="Normal 47 11 5 9" xfId="31877"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0" xr:uid="{00000000-0005-0000-0000-0000FB810000}"/>
    <cellStyle name="Normal 47 11 6 2 2 2 2 2" xfId="50736" xr:uid="{00000000-0005-0000-0000-0000FC810000}"/>
    <cellStyle name="Normal 47 11 6 2 2 2 3" xfId="23163" xr:uid="{00000000-0005-0000-0000-0000FD810000}"/>
    <cellStyle name="Normal 47 11 6 2 2 2 3 2" xfId="44800" xr:uid="{00000000-0005-0000-0000-0000FE810000}"/>
    <cellStyle name="Normal 47 11 6 2 2 2 4" xfId="38816" xr:uid="{00000000-0005-0000-0000-0000FF810000}"/>
    <cellStyle name="Normal 47 11 6 2 2 3" xfId="26148" xr:uid="{00000000-0005-0000-0000-000000820000}"/>
    <cellStyle name="Normal 47 11 6 2 2 3 2" xfId="47762" xr:uid="{00000000-0005-0000-0000-000001820000}"/>
    <cellStyle name="Normal 47 11 6 2 2 4" xfId="20181" xr:uid="{00000000-0005-0000-0000-000002820000}"/>
    <cellStyle name="Normal 47 11 6 2 2 4 2" xfId="41823" xr:uid="{00000000-0005-0000-0000-000003820000}"/>
    <cellStyle name="Normal 47 11 6 2 2 5" xfId="35813" xr:uid="{00000000-0005-0000-0000-000004820000}"/>
    <cellStyle name="Normal 47 11 6 2 3" xfId="15051" xr:uid="{00000000-0005-0000-0000-000005820000}"/>
    <cellStyle name="Normal 47 11 6 2 3 2" xfId="18136" xr:uid="{00000000-0005-0000-0000-000006820000}"/>
    <cellStyle name="Normal 47 11 6 2 3 2 2" xfId="30102" xr:uid="{00000000-0005-0000-0000-000007820000}"/>
    <cellStyle name="Normal 47 11 6 2 3 2 2 2" xfId="51708" xr:uid="{00000000-0005-0000-0000-000008820000}"/>
    <cellStyle name="Normal 47 11 6 2 3 2 3" xfId="24135" xr:uid="{00000000-0005-0000-0000-000009820000}"/>
    <cellStyle name="Normal 47 11 6 2 3 2 3 2" xfId="45772" xr:uid="{00000000-0005-0000-0000-00000A820000}"/>
    <cellStyle name="Normal 47 11 6 2 3 2 4" xfId="39790" xr:uid="{00000000-0005-0000-0000-00000B820000}"/>
    <cellStyle name="Normal 47 11 6 2 3 3" xfId="27120" xr:uid="{00000000-0005-0000-0000-00000C820000}"/>
    <cellStyle name="Normal 47 11 6 2 3 3 2" xfId="48734" xr:uid="{00000000-0005-0000-0000-00000D820000}"/>
    <cellStyle name="Normal 47 11 6 2 3 4" xfId="21153" xr:uid="{00000000-0005-0000-0000-00000E820000}"/>
    <cellStyle name="Normal 47 11 6 2 3 4 2" xfId="42795" xr:uid="{00000000-0005-0000-0000-00000F820000}"/>
    <cellStyle name="Normal 47 11 6 2 3 5" xfId="36787" xr:uid="{00000000-0005-0000-0000-000010820000}"/>
    <cellStyle name="Normal 47 11 6 2 4" xfId="16185" xr:uid="{00000000-0005-0000-0000-000011820000}"/>
    <cellStyle name="Normal 47 11 6 2 4 2" xfId="28154" xr:uid="{00000000-0005-0000-0000-000012820000}"/>
    <cellStyle name="Normal 47 11 6 2 4 2 2" xfId="49760" xr:uid="{00000000-0005-0000-0000-000013820000}"/>
    <cellStyle name="Normal 47 11 6 2 4 3" xfId="22187" xr:uid="{00000000-0005-0000-0000-000014820000}"/>
    <cellStyle name="Normal 47 11 6 2 4 3 2" xfId="43824" xr:uid="{00000000-0005-0000-0000-000015820000}"/>
    <cellStyle name="Normal 47 11 6 2 4 4" xfId="37839" xr:uid="{00000000-0005-0000-0000-000016820000}"/>
    <cellStyle name="Normal 47 11 6 2 5" xfId="25172" xr:uid="{00000000-0005-0000-0000-000017820000}"/>
    <cellStyle name="Normal 47 11 6 2 5 2" xfId="46789" xr:uid="{00000000-0005-0000-0000-000018820000}"/>
    <cellStyle name="Normal 47 11 6 2 6" xfId="19205" xr:uid="{00000000-0005-0000-0000-000019820000}"/>
    <cellStyle name="Normal 47 11 6 2 6 2" xfId="40847" xr:uid="{00000000-0005-0000-0000-00001A820000}"/>
    <cellStyle name="Normal 47 11 6 2 7" xfId="34833"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0" xr:uid="{00000000-0005-0000-0000-00001F820000}"/>
    <cellStyle name="Normal 47 11 6 3 2 2 2 2" xfId="51056" xr:uid="{00000000-0005-0000-0000-000020820000}"/>
    <cellStyle name="Normal 47 11 6 3 2 2 3" xfId="23483" xr:uid="{00000000-0005-0000-0000-000021820000}"/>
    <cellStyle name="Normal 47 11 6 3 2 2 3 2" xfId="45120" xr:uid="{00000000-0005-0000-0000-000022820000}"/>
    <cellStyle name="Normal 47 11 6 3 2 2 4" xfId="39136" xr:uid="{00000000-0005-0000-0000-000023820000}"/>
    <cellStyle name="Normal 47 11 6 3 2 3" xfId="26468" xr:uid="{00000000-0005-0000-0000-000024820000}"/>
    <cellStyle name="Normal 47 11 6 3 2 3 2" xfId="48082" xr:uid="{00000000-0005-0000-0000-000025820000}"/>
    <cellStyle name="Normal 47 11 6 3 2 4" xfId="20501" xr:uid="{00000000-0005-0000-0000-000026820000}"/>
    <cellStyle name="Normal 47 11 6 3 2 4 2" xfId="42143" xr:uid="{00000000-0005-0000-0000-000027820000}"/>
    <cellStyle name="Normal 47 11 6 3 2 5" xfId="36133" xr:uid="{00000000-0005-0000-0000-000028820000}"/>
    <cellStyle name="Normal 47 11 6 3 3" xfId="15371" xr:uid="{00000000-0005-0000-0000-000029820000}"/>
    <cellStyle name="Normal 47 11 6 3 3 2" xfId="18456" xr:uid="{00000000-0005-0000-0000-00002A820000}"/>
    <cellStyle name="Normal 47 11 6 3 3 2 2" xfId="30422" xr:uid="{00000000-0005-0000-0000-00002B820000}"/>
    <cellStyle name="Normal 47 11 6 3 3 2 2 2" xfId="52028" xr:uid="{00000000-0005-0000-0000-00002C820000}"/>
    <cellStyle name="Normal 47 11 6 3 3 2 3" xfId="24455" xr:uid="{00000000-0005-0000-0000-00002D820000}"/>
    <cellStyle name="Normal 47 11 6 3 3 2 3 2" xfId="46092" xr:uid="{00000000-0005-0000-0000-00002E820000}"/>
    <cellStyle name="Normal 47 11 6 3 3 2 4" xfId="40110" xr:uid="{00000000-0005-0000-0000-00002F820000}"/>
    <cellStyle name="Normal 47 11 6 3 3 3" xfId="27440" xr:uid="{00000000-0005-0000-0000-000030820000}"/>
    <cellStyle name="Normal 47 11 6 3 3 3 2" xfId="49054" xr:uid="{00000000-0005-0000-0000-000031820000}"/>
    <cellStyle name="Normal 47 11 6 3 3 4" xfId="21473" xr:uid="{00000000-0005-0000-0000-000032820000}"/>
    <cellStyle name="Normal 47 11 6 3 3 4 2" xfId="43115" xr:uid="{00000000-0005-0000-0000-000033820000}"/>
    <cellStyle name="Normal 47 11 6 3 3 5" xfId="37107" xr:uid="{00000000-0005-0000-0000-000034820000}"/>
    <cellStyle name="Normal 47 11 6 3 4" xfId="16505" xr:uid="{00000000-0005-0000-0000-000035820000}"/>
    <cellStyle name="Normal 47 11 6 3 4 2" xfId="28474" xr:uid="{00000000-0005-0000-0000-000036820000}"/>
    <cellStyle name="Normal 47 11 6 3 4 2 2" xfId="50080" xr:uid="{00000000-0005-0000-0000-000037820000}"/>
    <cellStyle name="Normal 47 11 6 3 4 3" xfId="22507" xr:uid="{00000000-0005-0000-0000-000038820000}"/>
    <cellStyle name="Normal 47 11 6 3 4 3 2" xfId="44144" xr:uid="{00000000-0005-0000-0000-000039820000}"/>
    <cellStyle name="Normal 47 11 6 3 4 4" xfId="38159" xr:uid="{00000000-0005-0000-0000-00003A820000}"/>
    <cellStyle name="Normal 47 11 6 3 5" xfId="25492" xr:uid="{00000000-0005-0000-0000-00003B820000}"/>
    <cellStyle name="Normal 47 11 6 3 5 2" xfId="47109" xr:uid="{00000000-0005-0000-0000-00003C820000}"/>
    <cellStyle name="Normal 47 11 6 3 6" xfId="19525" xr:uid="{00000000-0005-0000-0000-00003D820000}"/>
    <cellStyle name="Normal 47 11 6 3 6 2" xfId="41167" xr:uid="{00000000-0005-0000-0000-00003E820000}"/>
    <cellStyle name="Normal 47 11 6 3 7" xfId="35153" xr:uid="{00000000-0005-0000-0000-00003F820000}"/>
    <cellStyle name="Normal 47 11 6 4" xfId="13756" xr:uid="{00000000-0005-0000-0000-000040820000}"/>
    <cellStyle name="Normal 47 11 6 4 2" xfId="16842" xr:uid="{00000000-0005-0000-0000-000041820000}"/>
    <cellStyle name="Normal 47 11 6 4 2 2" xfId="28810" xr:uid="{00000000-0005-0000-0000-000042820000}"/>
    <cellStyle name="Normal 47 11 6 4 2 2 2" xfId="50416" xr:uid="{00000000-0005-0000-0000-000043820000}"/>
    <cellStyle name="Normal 47 11 6 4 2 3" xfId="22843" xr:uid="{00000000-0005-0000-0000-000044820000}"/>
    <cellStyle name="Normal 47 11 6 4 2 3 2" xfId="44480" xr:uid="{00000000-0005-0000-0000-000045820000}"/>
    <cellStyle name="Normal 47 11 6 4 2 4" xfId="38496" xr:uid="{00000000-0005-0000-0000-000046820000}"/>
    <cellStyle name="Normal 47 11 6 4 3" xfId="25828" xr:uid="{00000000-0005-0000-0000-000047820000}"/>
    <cellStyle name="Normal 47 11 6 4 3 2" xfId="47442" xr:uid="{00000000-0005-0000-0000-000048820000}"/>
    <cellStyle name="Normal 47 11 6 4 4" xfId="19861" xr:uid="{00000000-0005-0000-0000-000049820000}"/>
    <cellStyle name="Normal 47 11 6 4 4 2" xfId="41503" xr:uid="{00000000-0005-0000-0000-00004A820000}"/>
    <cellStyle name="Normal 47 11 6 4 5" xfId="35492" xr:uid="{00000000-0005-0000-0000-00004B820000}"/>
    <cellStyle name="Normal 47 11 6 5" xfId="14730" xr:uid="{00000000-0005-0000-0000-00004C820000}"/>
    <cellStyle name="Normal 47 11 6 5 2" xfId="17815" xr:uid="{00000000-0005-0000-0000-00004D820000}"/>
    <cellStyle name="Normal 47 11 6 5 2 2" xfId="29782" xr:uid="{00000000-0005-0000-0000-00004E820000}"/>
    <cellStyle name="Normal 47 11 6 5 2 2 2" xfId="51388" xr:uid="{00000000-0005-0000-0000-00004F820000}"/>
    <cellStyle name="Normal 47 11 6 5 2 3" xfId="23815" xr:uid="{00000000-0005-0000-0000-000050820000}"/>
    <cellStyle name="Normal 47 11 6 5 2 3 2" xfId="45452" xr:uid="{00000000-0005-0000-0000-000051820000}"/>
    <cellStyle name="Normal 47 11 6 5 2 4" xfId="39469" xr:uid="{00000000-0005-0000-0000-000052820000}"/>
    <cellStyle name="Normal 47 11 6 5 3" xfId="26800" xr:uid="{00000000-0005-0000-0000-000053820000}"/>
    <cellStyle name="Normal 47 11 6 5 3 2" xfId="48414" xr:uid="{00000000-0005-0000-0000-000054820000}"/>
    <cellStyle name="Normal 47 11 6 5 4" xfId="20833" xr:uid="{00000000-0005-0000-0000-000055820000}"/>
    <cellStyle name="Normal 47 11 6 5 4 2" xfId="42475" xr:uid="{00000000-0005-0000-0000-000056820000}"/>
    <cellStyle name="Normal 47 11 6 5 5" xfId="36466" xr:uid="{00000000-0005-0000-0000-000057820000}"/>
    <cellStyle name="Normal 47 11 6 6" xfId="15843" xr:uid="{00000000-0005-0000-0000-000058820000}"/>
    <cellStyle name="Normal 47 11 6 6 2" xfId="27814" xr:uid="{00000000-0005-0000-0000-000059820000}"/>
    <cellStyle name="Normal 47 11 6 6 2 2" xfId="49420" xr:uid="{00000000-0005-0000-0000-00005A820000}"/>
    <cellStyle name="Normal 47 11 6 6 3" xfId="21847" xr:uid="{00000000-0005-0000-0000-00005B820000}"/>
    <cellStyle name="Normal 47 11 6 6 3 2" xfId="43484" xr:uid="{00000000-0005-0000-0000-00005C820000}"/>
    <cellStyle name="Normal 47 11 6 6 4" xfId="37497" xr:uid="{00000000-0005-0000-0000-00005D820000}"/>
    <cellStyle name="Normal 47 11 6 7" xfId="24829" xr:uid="{00000000-0005-0000-0000-00005E820000}"/>
    <cellStyle name="Normal 47 11 6 7 2" xfId="46449" xr:uid="{00000000-0005-0000-0000-00005F820000}"/>
    <cellStyle name="Normal 47 11 6 8" xfId="18862" xr:uid="{00000000-0005-0000-0000-000060820000}"/>
    <cellStyle name="Normal 47 11 6 8 2" xfId="40504" xr:uid="{00000000-0005-0000-0000-000061820000}"/>
    <cellStyle name="Normal 47 11 6 9" xfId="31792"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8" xr:uid="{00000000-0005-0000-0000-000067820000}"/>
    <cellStyle name="Normal 47 11 7 2 2 2 2 2" xfId="50824" xr:uid="{00000000-0005-0000-0000-000068820000}"/>
    <cellStyle name="Normal 47 11 7 2 2 2 3" xfId="23251" xr:uid="{00000000-0005-0000-0000-000069820000}"/>
    <cellStyle name="Normal 47 11 7 2 2 2 3 2" xfId="44888" xr:uid="{00000000-0005-0000-0000-00006A820000}"/>
    <cellStyle name="Normal 47 11 7 2 2 2 4" xfId="38904" xr:uid="{00000000-0005-0000-0000-00006B820000}"/>
    <cellStyle name="Normal 47 11 7 2 2 3" xfId="26236" xr:uid="{00000000-0005-0000-0000-00006C820000}"/>
    <cellStyle name="Normal 47 11 7 2 2 3 2" xfId="47850" xr:uid="{00000000-0005-0000-0000-00006D820000}"/>
    <cellStyle name="Normal 47 11 7 2 2 4" xfId="20269" xr:uid="{00000000-0005-0000-0000-00006E820000}"/>
    <cellStyle name="Normal 47 11 7 2 2 4 2" xfId="41911" xr:uid="{00000000-0005-0000-0000-00006F820000}"/>
    <cellStyle name="Normal 47 11 7 2 2 5" xfId="35901" xr:uid="{00000000-0005-0000-0000-000070820000}"/>
    <cellStyle name="Normal 47 11 7 2 3" xfId="15139" xr:uid="{00000000-0005-0000-0000-000071820000}"/>
    <cellStyle name="Normal 47 11 7 2 3 2" xfId="18224" xr:uid="{00000000-0005-0000-0000-000072820000}"/>
    <cellStyle name="Normal 47 11 7 2 3 2 2" xfId="30190" xr:uid="{00000000-0005-0000-0000-000073820000}"/>
    <cellStyle name="Normal 47 11 7 2 3 2 2 2" xfId="51796" xr:uid="{00000000-0005-0000-0000-000074820000}"/>
    <cellStyle name="Normal 47 11 7 2 3 2 3" xfId="24223" xr:uid="{00000000-0005-0000-0000-000075820000}"/>
    <cellStyle name="Normal 47 11 7 2 3 2 3 2" xfId="45860" xr:uid="{00000000-0005-0000-0000-000076820000}"/>
    <cellStyle name="Normal 47 11 7 2 3 2 4" xfId="39878" xr:uid="{00000000-0005-0000-0000-000077820000}"/>
    <cellStyle name="Normal 47 11 7 2 3 3" xfId="27208" xr:uid="{00000000-0005-0000-0000-000078820000}"/>
    <cellStyle name="Normal 47 11 7 2 3 3 2" xfId="48822" xr:uid="{00000000-0005-0000-0000-000079820000}"/>
    <cellStyle name="Normal 47 11 7 2 3 4" xfId="21241" xr:uid="{00000000-0005-0000-0000-00007A820000}"/>
    <cellStyle name="Normal 47 11 7 2 3 4 2" xfId="42883" xr:uid="{00000000-0005-0000-0000-00007B820000}"/>
    <cellStyle name="Normal 47 11 7 2 3 5" xfId="36875" xr:uid="{00000000-0005-0000-0000-00007C820000}"/>
    <cellStyle name="Normal 47 11 7 2 4" xfId="16273" xr:uid="{00000000-0005-0000-0000-00007D820000}"/>
    <cellStyle name="Normal 47 11 7 2 4 2" xfId="28242" xr:uid="{00000000-0005-0000-0000-00007E820000}"/>
    <cellStyle name="Normal 47 11 7 2 4 2 2" xfId="49848" xr:uid="{00000000-0005-0000-0000-00007F820000}"/>
    <cellStyle name="Normal 47 11 7 2 4 3" xfId="22275" xr:uid="{00000000-0005-0000-0000-000080820000}"/>
    <cellStyle name="Normal 47 11 7 2 4 3 2" xfId="43912" xr:uid="{00000000-0005-0000-0000-000081820000}"/>
    <cellStyle name="Normal 47 11 7 2 4 4" xfId="37927" xr:uid="{00000000-0005-0000-0000-000082820000}"/>
    <cellStyle name="Normal 47 11 7 2 5" xfId="25260" xr:uid="{00000000-0005-0000-0000-000083820000}"/>
    <cellStyle name="Normal 47 11 7 2 5 2" xfId="46877" xr:uid="{00000000-0005-0000-0000-000084820000}"/>
    <cellStyle name="Normal 47 11 7 2 6" xfId="19293" xr:uid="{00000000-0005-0000-0000-000085820000}"/>
    <cellStyle name="Normal 47 11 7 2 6 2" xfId="40935" xr:uid="{00000000-0005-0000-0000-000086820000}"/>
    <cellStyle name="Normal 47 11 7 2 7" xfId="34921"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8" xr:uid="{00000000-0005-0000-0000-00008B820000}"/>
    <cellStyle name="Normal 47 11 7 3 2 2 2 2" xfId="51144" xr:uid="{00000000-0005-0000-0000-00008C820000}"/>
    <cellStyle name="Normal 47 11 7 3 2 2 3" xfId="23571" xr:uid="{00000000-0005-0000-0000-00008D820000}"/>
    <cellStyle name="Normal 47 11 7 3 2 2 3 2" xfId="45208" xr:uid="{00000000-0005-0000-0000-00008E820000}"/>
    <cellStyle name="Normal 47 11 7 3 2 2 4" xfId="39224" xr:uid="{00000000-0005-0000-0000-00008F820000}"/>
    <cellStyle name="Normal 47 11 7 3 2 3" xfId="26556" xr:uid="{00000000-0005-0000-0000-000090820000}"/>
    <cellStyle name="Normal 47 11 7 3 2 3 2" xfId="48170" xr:uid="{00000000-0005-0000-0000-000091820000}"/>
    <cellStyle name="Normal 47 11 7 3 2 4" xfId="20589" xr:uid="{00000000-0005-0000-0000-000092820000}"/>
    <cellStyle name="Normal 47 11 7 3 2 4 2" xfId="42231" xr:uid="{00000000-0005-0000-0000-000093820000}"/>
    <cellStyle name="Normal 47 11 7 3 2 5" xfId="36221" xr:uid="{00000000-0005-0000-0000-000094820000}"/>
    <cellStyle name="Normal 47 11 7 3 3" xfId="15459" xr:uid="{00000000-0005-0000-0000-000095820000}"/>
    <cellStyle name="Normal 47 11 7 3 3 2" xfId="18544" xr:uid="{00000000-0005-0000-0000-000096820000}"/>
    <cellStyle name="Normal 47 11 7 3 3 2 2" xfId="30510" xr:uid="{00000000-0005-0000-0000-000097820000}"/>
    <cellStyle name="Normal 47 11 7 3 3 2 2 2" xfId="52116" xr:uid="{00000000-0005-0000-0000-000098820000}"/>
    <cellStyle name="Normal 47 11 7 3 3 2 3" xfId="24543" xr:uid="{00000000-0005-0000-0000-000099820000}"/>
    <cellStyle name="Normal 47 11 7 3 3 2 3 2" xfId="46180" xr:uid="{00000000-0005-0000-0000-00009A820000}"/>
    <cellStyle name="Normal 47 11 7 3 3 2 4" xfId="40198" xr:uid="{00000000-0005-0000-0000-00009B820000}"/>
    <cellStyle name="Normal 47 11 7 3 3 3" xfId="27528" xr:uid="{00000000-0005-0000-0000-00009C820000}"/>
    <cellStyle name="Normal 47 11 7 3 3 3 2" xfId="49142" xr:uid="{00000000-0005-0000-0000-00009D820000}"/>
    <cellStyle name="Normal 47 11 7 3 3 4" xfId="21561" xr:uid="{00000000-0005-0000-0000-00009E820000}"/>
    <cellStyle name="Normal 47 11 7 3 3 4 2" xfId="43203" xr:uid="{00000000-0005-0000-0000-00009F820000}"/>
    <cellStyle name="Normal 47 11 7 3 3 5" xfId="37195" xr:uid="{00000000-0005-0000-0000-0000A0820000}"/>
    <cellStyle name="Normal 47 11 7 3 4" xfId="16593" xr:uid="{00000000-0005-0000-0000-0000A1820000}"/>
    <cellStyle name="Normal 47 11 7 3 4 2" xfId="28562" xr:uid="{00000000-0005-0000-0000-0000A2820000}"/>
    <cellStyle name="Normal 47 11 7 3 4 2 2" xfId="50168" xr:uid="{00000000-0005-0000-0000-0000A3820000}"/>
    <cellStyle name="Normal 47 11 7 3 4 3" xfId="22595" xr:uid="{00000000-0005-0000-0000-0000A4820000}"/>
    <cellStyle name="Normal 47 11 7 3 4 3 2" xfId="44232" xr:uid="{00000000-0005-0000-0000-0000A5820000}"/>
    <cellStyle name="Normal 47 11 7 3 4 4" xfId="38247" xr:uid="{00000000-0005-0000-0000-0000A6820000}"/>
    <cellStyle name="Normal 47 11 7 3 5" xfId="25580" xr:uid="{00000000-0005-0000-0000-0000A7820000}"/>
    <cellStyle name="Normal 47 11 7 3 5 2" xfId="47197" xr:uid="{00000000-0005-0000-0000-0000A8820000}"/>
    <cellStyle name="Normal 47 11 7 3 6" xfId="19613" xr:uid="{00000000-0005-0000-0000-0000A9820000}"/>
    <cellStyle name="Normal 47 11 7 3 6 2" xfId="41255" xr:uid="{00000000-0005-0000-0000-0000AA820000}"/>
    <cellStyle name="Normal 47 11 7 3 7" xfId="35241" xr:uid="{00000000-0005-0000-0000-0000AB820000}"/>
    <cellStyle name="Normal 47 11 7 4" xfId="13844" xr:uid="{00000000-0005-0000-0000-0000AC820000}"/>
    <cellStyle name="Normal 47 11 7 4 2" xfId="16930" xr:uid="{00000000-0005-0000-0000-0000AD820000}"/>
    <cellStyle name="Normal 47 11 7 4 2 2" xfId="28898" xr:uid="{00000000-0005-0000-0000-0000AE820000}"/>
    <cellStyle name="Normal 47 11 7 4 2 2 2" xfId="50504" xr:uid="{00000000-0005-0000-0000-0000AF820000}"/>
    <cellStyle name="Normal 47 11 7 4 2 3" xfId="22931" xr:uid="{00000000-0005-0000-0000-0000B0820000}"/>
    <cellStyle name="Normal 47 11 7 4 2 3 2" xfId="44568" xr:uid="{00000000-0005-0000-0000-0000B1820000}"/>
    <cellStyle name="Normal 47 11 7 4 2 4" xfId="38584" xr:uid="{00000000-0005-0000-0000-0000B2820000}"/>
    <cellStyle name="Normal 47 11 7 4 3" xfId="25916" xr:uid="{00000000-0005-0000-0000-0000B3820000}"/>
    <cellStyle name="Normal 47 11 7 4 3 2" xfId="47530" xr:uid="{00000000-0005-0000-0000-0000B4820000}"/>
    <cellStyle name="Normal 47 11 7 4 4" xfId="19949" xr:uid="{00000000-0005-0000-0000-0000B5820000}"/>
    <cellStyle name="Normal 47 11 7 4 4 2" xfId="41591" xr:uid="{00000000-0005-0000-0000-0000B6820000}"/>
    <cellStyle name="Normal 47 11 7 4 5" xfId="35580" xr:uid="{00000000-0005-0000-0000-0000B7820000}"/>
    <cellStyle name="Normal 47 11 7 5" xfId="14818" xr:uid="{00000000-0005-0000-0000-0000B8820000}"/>
    <cellStyle name="Normal 47 11 7 5 2" xfId="17903" xr:uid="{00000000-0005-0000-0000-0000B9820000}"/>
    <cellStyle name="Normal 47 11 7 5 2 2" xfId="29870" xr:uid="{00000000-0005-0000-0000-0000BA820000}"/>
    <cellStyle name="Normal 47 11 7 5 2 2 2" xfId="51476" xr:uid="{00000000-0005-0000-0000-0000BB820000}"/>
    <cellStyle name="Normal 47 11 7 5 2 3" xfId="23903" xr:uid="{00000000-0005-0000-0000-0000BC820000}"/>
    <cellStyle name="Normal 47 11 7 5 2 3 2" xfId="45540" xr:uid="{00000000-0005-0000-0000-0000BD820000}"/>
    <cellStyle name="Normal 47 11 7 5 2 4" xfId="39557" xr:uid="{00000000-0005-0000-0000-0000BE820000}"/>
    <cellStyle name="Normal 47 11 7 5 3" xfId="26888" xr:uid="{00000000-0005-0000-0000-0000BF820000}"/>
    <cellStyle name="Normal 47 11 7 5 3 2" xfId="48502" xr:uid="{00000000-0005-0000-0000-0000C0820000}"/>
    <cellStyle name="Normal 47 11 7 5 4" xfId="20921" xr:uid="{00000000-0005-0000-0000-0000C1820000}"/>
    <cellStyle name="Normal 47 11 7 5 4 2" xfId="42563" xr:uid="{00000000-0005-0000-0000-0000C2820000}"/>
    <cellStyle name="Normal 47 11 7 5 5" xfId="36554" xr:uid="{00000000-0005-0000-0000-0000C3820000}"/>
    <cellStyle name="Normal 47 11 7 6" xfId="15931" xr:uid="{00000000-0005-0000-0000-0000C4820000}"/>
    <cellStyle name="Normal 47 11 7 6 2" xfId="27902" xr:uid="{00000000-0005-0000-0000-0000C5820000}"/>
    <cellStyle name="Normal 47 11 7 6 2 2" xfId="49508" xr:uid="{00000000-0005-0000-0000-0000C6820000}"/>
    <cellStyle name="Normal 47 11 7 6 3" xfId="21935" xr:uid="{00000000-0005-0000-0000-0000C7820000}"/>
    <cellStyle name="Normal 47 11 7 6 3 2" xfId="43572" xr:uid="{00000000-0005-0000-0000-0000C8820000}"/>
    <cellStyle name="Normal 47 11 7 6 4" xfId="37585" xr:uid="{00000000-0005-0000-0000-0000C9820000}"/>
    <cellStyle name="Normal 47 11 7 7" xfId="24917" xr:uid="{00000000-0005-0000-0000-0000CA820000}"/>
    <cellStyle name="Normal 47 11 7 7 2" xfId="46537" xr:uid="{00000000-0005-0000-0000-0000CB820000}"/>
    <cellStyle name="Normal 47 11 7 8" xfId="18950" xr:uid="{00000000-0005-0000-0000-0000CC820000}"/>
    <cellStyle name="Normal 47 11 7 8 2" xfId="40592" xr:uid="{00000000-0005-0000-0000-0000CD820000}"/>
    <cellStyle name="Normal 47 11 7 9" xfId="31991"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0" xr:uid="{00000000-0005-0000-0000-0000D2820000}"/>
    <cellStyle name="Normal 47 11 8 2 2 2 2" xfId="50566" xr:uid="{00000000-0005-0000-0000-0000D3820000}"/>
    <cellStyle name="Normal 47 11 8 2 2 3" xfId="22993" xr:uid="{00000000-0005-0000-0000-0000D4820000}"/>
    <cellStyle name="Normal 47 11 8 2 2 3 2" xfId="44630" xr:uid="{00000000-0005-0000-0000-0000D5820000}"/>
    <cellStyle name="Normal 47 11 8 2 2 4" xfId="38646" xr:uid="{00000000-0005-0000-0000-0000D6820000}"/>
    <cellStyle name="Normal 47 11 8 2 3" xfId="25978" xr:uid="{00000000-0005-0000-0000-0000D7820000}"/>
    <cellStyle name="Normal 47 11 8 2 3 2" xfId="47592" xr:uid="{00000000-0005-0000-0000-0000D8820000}"/>
    <cellStyle name="Normal 47 11 8 2 4" xfId="20011" xr:uid="{00000000-0005-0000-0000-0000D9820000}"/>
    <cellStyle name="Normal 47 11 8 2 4 2" xfId="41653" xr:uid="{00000000-0005-0000-0000-0000DA820000}"/>
    <cellStyle name="Normal 47 11 8 2 5" xfId="35643" xr:uid="{00000000-0005-0000-0000-0000DB820000}"/>
    <cellStyle name="Normal 47 11 8 3" xfId="14881" xr:uid="{00000000-0005-0000-0000-0000DC820000}"/>
    <cellStyle name="Normal 47 11 8 3 2" xfId="17966" xr:uid="{00000000-0005-0000-0000-0000DD820000}"/>
    <cellStyle name="Normal 47 11 8 3 2 2" xfId="29932" xr:uid="{00000000-0005-0000-0000-0000DE820000}"/>
    <cellStyle name="Normal 47 11 8 3 2 2 2" xfId="51538" xr:uid="{00000000-0005-0000-0000-0000DF820000}"/>
    <cellStyle name="Normal 47 11 8 3 2 3" xfId="23965" xr:uid="{00000000-0005-0000-0000-0000E0820000}"/>
    <cellStyle name="Normal 47 11 8 3 2 3 2" xfId="45602" xr:uid="{00000000-0005-0000-0000-0000E1820000}"/>
    <cellStyle name="Normal 47 11 8 3 2 4" xfId="39620" xr:uid="{00000000-0005-0000-0000-0000E2820000}"/>
    <cellStyle name="Normal 47 11 8 3 3" xfId="26950" xr:uid="{00000000-0005-0000-0000-0000E3820000}"/>
    <cellStyle name="Normal 47 11 8 3 3 2" xfId="48564" xr:uid="{00000000-0005-0000-0000-0000E4820000}"/>
    <cellStyle name="Normal 47 11 8 3 4" xfId="20983" xr:uid="{00000000-0005-0000-0000-0000E5820000}"/>
    <cellStyle name="Normal 47 11 8 3 4 2" xfId="42625" xr:uid="{00000000-0005-0000-0000-0000E6820000}"/>
    <cellStyle name="Normal 47 11 8 3 5" xfId="36617" xr:uid="{00000000-0005-0000-0000-0000E7820000}"/>
    <cellStyle name="Normal 47 11 8 4" xfId="16015" xr:uid="{00000000-0005-0000-0000-0000E8820000}"/>
    <cellStyle name="Normal 47 11 8 4 2" xfId="27984" xr:uid="{00000000-0005-0000-0000-0000E9820000}"/>
    <cellStyle name="Normal 47 11 8 4 2 2" xfId="49590" xr:uid="{00000000-0005-0000-0000-0000EA820000}"/>
    <cellStyle name="Normal 47 11 8 4 3" xfId="22017" xr:uid="{00000000-0005-0000-0000-0000EB820000}"/>
    <cellStyle name="Normal 47 11 8 4 3 2" xfId="43654" xr:uid="{00000000-0005-0000-0000-0000EC820000}"/>
    <cellStyle name="Normal 47 11 8 4 4" xfId="37669" xr:uid="{00000000-0005-0000-0000-0000ED820000}"/>
    <cellStyle name="Normal 47 11 8 5" xfId="25002" xr:uid="{00000000-0005-0000-0000-0000EE820000}"/>
    <cellStyle name="Normal 47 11 8 5 2" xfId="46619" xr:uid="{00000000-0005-0000-0000-0000EF820000}"/>
    <cellStyle name="Normal 47 11 8 6" xfId="19035" xr:uid="{00000000-0005-0000-0000-0000F0820000}"/>
    <cellStyle name="Normal 47 11 8 6 2" xfId="40677" xr:uid="{00000000-0005-0000-0000-0000F1820000}"/>
    <cellStyle name="Normal 47 11 8 7" xfId="34663"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0" xr:uid="{00000000-0005-0000-0000-0000F6820000}"/>
    <cellStyle name="Normal 47 11 9 2 2 2 2" xfId="50886" xr:uid="{00000000-0005-0000-0000-0000F7820000}"/>
    <cellStyle name="Normal 47 11 9 2 2 3" xfId="23313" xr:uid="{00000000-0005-0000-0000-0000F8820000}"/>
    <cellStyle name="Normal 47 11 9 2 2 3 2" xfId="44950" xr:uid="{00000000-0005-0000-0000-0000F9820000}"/>
    <cellStyle name="Normal 47 11 9 2 2 4" xfId="38966" xr:uid="{00000000-0005-0000-0000-0000FA820000}"/>
    <cellStyle name="Normal 47 11 9 2 3" xfId="26298" xr:uid="{00000000-0005-0000-0000-0000FB820000}"/>
    <cellStyle name="Normal 47 11 9 2 3 2" xfId="47912" xr:uid="{00000000-0005-0000-0000-0000FC820000}"/>
    <cellStyle name="Normal 47 11 9 2 4" xfId="20331" xr:uid="{00000000-0005-0000-0000-0000FD820000}"/>
    <cellStyle name="Normal 47 11 9 2 4 2" xfId="41973" xr:uid="{00000000-0005-0000-0000-0000FE820000}"/>
    <cellStyle name="Normal 47 11 9 2 5" xfId="35963" xr:uid="{00000000-0005-0000-0000-0000FF820000}"/>
    <cellStyle name="Normal 47 11 9 3" xfId="15201" xr:uid="{00000000-0005-0000-0000-000000830000}"/>
    <cellStyle name="Normal 47 11 9 3 2" xfId="18286" xr:uid="{00000000-0005-0000-0000-000001830000}"/>
    <cellStyle name="Normal 47 11 9 3 2 2" xfId="30252" xr:uid="{00000000-0005-0000-0000-000002830000}"/>
    <cellStyle name="Normal 47 11 9 3 2 2 2" xfId="51858" xr:uid="{00000000-0005-0000-0000-000003830000}"/>
    <cellStyle name="Normal 47 11 9 3 2 3" xfId="24285" xr:uid="{00000000-0005-0000-0000-000004830000}"/>
    <cellStyle name="Normal 47 11 9 3 2 3 2" xfId="45922" xr:uid="{00000000-0005-0000-0000-000005830000}"/>
    <cellStyle name="Normal 47 11 9 3 2 4" xfId="39940" xr:uid="{00000000-0005-0000-0000-000006830000}"/>
    <cellStyle name="Normal 47 11 9 3 3" xfId="27270" xr:uid="{00000000-0005-0000-0000-000007830000}"/>
    <cellStyle name="Normal 47 11 9 3 3 2" xfId="48884" xr:uid="{00000000-0005-0000-0000-000008830000}"/>
    <cellStyle name="Normal 47 11 9 3 4" xfId="21303" xr:uid="{00000000-0005-0000-0000-000009830000}"/>
    <cellStyle name="Normal 47 11 9 3 4 2" xfId="42945" xr:uid="{00000000-0005-0000-0000-00000A830000}"/>
    <cellStyle name="Normal 47 11 9 3 5" xfId="36937" xr:uid="{00000000-0005-0000-0000-00000B830000}"/>
    <cellStyle name="Normal 47 11 9 4" xfId="16335" xr:uid="{00000000-0005-0000-0000-00000C830000}"/>
    <cellStyle name="Normal 47 11 9 4 2" xfId="28304" xr:uid="{00000000-0005-0000-0000-00000D830000}"/>
    <cellStyle name="Normal 47 11 9 4 2 2" xfId="49910" xr:uid="{00000000-0005-0000-0000-00000E830000}"/>
    <cellStyle name="Normal 47 11 9 4 3" xfId="22337" xr:uid="{00000000-0005-0000-0000-00000F830000}"/>
    <cellStyle name="Normal 47 11 9 4 3 2" xfId="43974" xr:uid="{00000000-0005-0000-0000-000010830000}"/>
    <cellStyle name="Normal 47 11 9 4 4" xfId="37989" xr:uid="{00000000-0005-0000-0000-000011830000}"/>
    <cellStyle name="Normal 47 11 9 5" xfId="25322" xr:uid="{00000000-0005-0000-0000-000012830000}"/>
    <cellStyle name="Normal 47 11 9 5 2" xfId="46939" xr:uid="{00000000-0005-0000-0000-000013830000}"/>
    <cellStyle name="Normal 47 11 9 6" xfId="19355" xr:uid="{00000000-0005-0000-0000-000014830000}"/>
    <cellStyle name="Normal 47 11 9 6 2" xfId="40997" xr:uid="{00000000-0005-0000-0000-000015830000}"/>
    <cellStyle name="Normal 47 11 9 7" xfId="34983"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1" xr:uid="{00000000-0005-0000-0000-00001A830000}"/>
    <cellStyle name="Normal 47 12 10 2 2 2" xfId="50247" xr:uid="{00000000-0005-0000-0000-00001B830000}"/>
    <cellStyle name="Normal 47 12 10 2 3" xfId="22674" xr:uid="{00000000-0005-0000-0000-00001C830000}"/>
    <cellStyle name="Normal 47 12 10 2 3 2" xfId="44311" xr:uid="{00000000-0005-0000-0000-00001D830000}"/>
    <cellStyle name="Normal 47 12 10 2 4" xfId="38326" xr:uid="{00000000-0005-0000-0000-00001E830000}"/>
    <cellStyle name="Normal 47 12 10 3" xfId="25659" xr:uid="{00000000-0005-0000-0000-00001F830000}"/>
    <cellStyle name="Normal 47 12 10 3 2" xfId="47273" xr:uid="{00000000-0005-0000-0000-000020830000}"/>
    <cellStyle name="Normal 47 12 10 4" xfId="19692" xr:uid="{00000000-0005-0000-0000-000021830000}"/>
    <cellStyle name="Normal 47 12 10 4 2" xfId="41334" xr:uid="{00000000-0005-0000-0000-000022830000}"/>
    <cellStyle name="Normal 47 12 10 5" xfId="35322" xr:uid="{00000000-0005-0000-0000-000023830000}"/>
    <cellStyle name="Normal 47 12 11" xfId="14561" xr:uid="{00000000-0005-0000-0000-000024830000}"/>
    <cellStyle name="Normal 47 12 11 2" xfId="17646" xr:uid="{00000000-0005-0000-0000-000025830000}"/>
    <cellStyle name="Normal 47 12 11 2 2" xfId="29613" xr:uid="{00000000-0005-0000-0000-000026830000}"/>
    <cellStyle name="Normal 47 12 11 2 2 2" xfId="51219" xr:uid="{00000000-0005-0000-0000-000027830000}"/>
    <cellStyle name="Normal 47 12 11 2 3" xfId="23646" xr:uid="{00000000-0005-0000-0000-000028830000}"/>
    <cellStyle name="Normal 47 12 11 2 3 2" xfId="45283" xr:uid="{00000000-0005-0000-0000-000029830000}"/>
    <cellStyle name="Normal 47 12 11 2 4" xfId="39300" xr:uid="{00000000-0005-0000-0000-00002A830000}"/>
    <cellStyle name="Normal 47 12 11 3" xfId="26631" xr:uid="{00000000-0005-0000-0000-00002B830000}"/>
    <cellStyle name="Normal 47 12 11 3 2" xfId="48245" xr:uid="{00000000-0005-0000-0000-00002C830000}"/>
    <cellStyle name="Normal 47 12 11 4" xfId="20664" xr:uid="{00000000-0005-0000-0000-00002D830000}"/>
    <cellStyle name="Normal 47 12 11 4 2" xfId="42306" xr:uid="{00000000-0005-0000-0000-00002E830000}"/>
    <cellStyle name="Normal 47 12 11 5" xfId="36297" xr:uid="{00000000-0005-0000-0000-00002F830000}"/>
    <cellStyle name="Normal 47 12 12" xfId="15674" xr:uid="{00000000-0005-0000-0000-000030830000}"/>
    <cellStyle name="Normal 47 12 12 2" xfId="27645" xr:uid="{00000000-0005-0000-0000-000031830000}"/>
    <cellStyle name="Normal 47 12 12 2 2" xfId="49251" xr:uid="{00000000-0005-0000-0000-000032830000}"/>
    <cellStyle name="Normal 47 12 12 3" xfId="21678" xr:uid="{00000000-0005-0000-0000-000033830000}"/>
    <cellStyle name="Normal 47 12 12 3 2" xfId="43315" xr:uid="{00000000-0005-0000-0000-000034830000}"/>
    <cellStyle name="Normal 47 12 12 4" xfId="37328" xr:uid="{00000000-0005-0000-0000-000035830000}"/>
    <cellStyle name="Normal 47 12 13" xfId="24660" xr:uid="{00000000-0005-0000-0000-000036830000}"/>
    <cellStyle name="Normal 47 12 13 2" xfId="46280" xr:uid="{00000000-0005-0000-0000-000037830000}"/>
    <cellStyle name="Normal 47 12 14" xfId="18693" xr:uid="{00000000-0005-0000-0000-000038830000}"/>
    <cellStyle name="Normal 47 12 14 2" xfId="40335" xr:uid="{00000000-0005-0000-0000-000039830000}"/>
    <cellStyle name="Normal 47 12 15" xfId="31258"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0" xr:uid="{00000000-0005-0000-0000-00003F830000}"/>
    <cellStyle name="Normal 47 12 2 2 2 2 2 2" xfId="50656" xr:uid="{00000000-0005-0000-0000-000040830000}"/>
    <cellStyle name="Normal 47 12 2 2 2 2 3" xfId="23083" xr:uid="{00000000-0005-0000-0000-000041830000}"/>
    <cellStyle name="Normal 47 12 2 2 2 2 3 2" xfId="44720" xr:uid="{00000000-0005-0000-0000-000042830000}"/>
    <cellStyle name="Normal 47 12 2 2 2 2 4" xfId="38736" xr:uid="{00000000-0005-0000-0000-000043830000}"/>
    <cellStyle name="Normal 47 12 2 2 2 3" xfId="26068" xr:uid="{00000000-0005-0000-0000-000044830000}"/>
    <cellStyle name="Normal 47 12 2 2 2 3 2" xfId="47682" xr:uid="{00000000-0005-0000-0000-000045830000}"/>
    <cellStyle name="Normal 47 12 2 2 2 4" xfId="20101" xr:uid="{00000000-0005-0000-0000-000046830000}"/>
    <cellStyle name="Normal 47 12 2 2 2 4 2" xfId="41743" xr:uid="{00000000-0005-0000-0000-000047830000}"/>
    <cellStyle name="Normal 47 12 2 2 2 5" xfId="35733" xr:uid="{00000000-0005-0000-0000-000048830000}"/>
    <cellStyle name="Normal 47 12 2 2 3" xfId="14971" xr:uid="{00000000-0005-0000-0000-000049830000}"/>
    <cellStyle name="Normal 47 12 2 2 3 2" xfId="18056" xr:uid="{00000000-0005-0000-0000-00004A830000}"/>
    <cellStyle name="Normal 47 12 2 2 3 2 2" xfId="30022" xr:uid="{00000000-0005-0000-0000-00004B830000}"/>
    <cellStyle name="Normal 47 12 2 2 3 2 2 2" xfId="51628" xr:uid="{00000000-0005-0000-0000-00004C830000}"/>
    <cellStyle name="Normal 47 12 2 2 3 2 3" xfId="24055" xr:uid="{00000000-0005-0000-0000-00004D830000}"/>
    <cellStyle name="Normal 47 12 2 2 3 2 3 2" xfId="45692" xr:uid="{00000000-0005-0000-0000-00004E830000}"/>
    <cellStyle name="Normal 47 12 2 2 3 2 4" xfId="39710" xr:uid="{00000000-0005-0000-0000-00004F830000}"/>
    <cellStyle name="Normal 47 12 2 2 3 3" xfId="27040" xr:uid="{00000000-0005-0000-0000-000050830000}"/>
    <cellStyle name="Normal 47 12 2 2 3 3 2" xfId="48654" xr:uid="{00000000-0005-0000-0000-000051830000}"/>
    <cellStyle name="Normal 47 12 2 2 3 4" xfId="21073" xr:uid="{00000000-0005-0000-0000-000052830000}"/>
    <cellStyle name="Normal 47 12 2 2 3 4 2" xfId="42715" xr:uid="{00000000-0005-0000-0000-000053830000}"/>
    <cellStyle name="Normal 47 12 2 2 3 5" xfId="36707" xr:uid="{00000000-0005-0000-0000-000054830000}"/>
    <cellStyle name="Normal 47 12 2 2 4" xfId="16105" xr:uid="{00000000-0005-0000-0000-000055830000}"/>
    <cellStyle name="Normal 47 12 2 2 4 2" xfId="28074" xr:uid="{00000000-0005-0000-0000-000056830000}"/>
    <cellStyle name="Normal 47 12 2 2 4 2 2" xfId="49680" xr:uid="{00000000-0005-0000-0000-000057830000}"/>
    <cellStyle name="Normal 47 12 2 2 4 3" xfId="22107" xr:uid="{00000000-0005-0000-0000-000058830000}"/>
    <cellStyle name="Normal 47 12 2 2 4 3 2" xfId="43744" xr:uid="{00000000-0005-0000-0000-000059830000}"/>
    <cellStyle name="Normal 47 12 2 2 4 4" xfId="37759" xr:uid="{00000000-0005-0000-0000-00005A830000}"/>
    <cellStyle name="Normal 47 12 2 2 5" xfId="25092" xr:uid="{00000000-0005-0000-0000-00005B830000}"/>
    <cellStyle name="Normal 47 12 2 2 5 2" xfId="46709" xr:uid="{00000000-0005-0000-0000-00005C830000}"/>
    <cellStyle name="Normal 47 12 2 2 6" xfId="19125" xr:uid="{00000000-0005-0000-0000-00005D830000}"/>
    <cellStyle name="Normal 47 12 2 2 6 2" xfId="40767" xr:uid="{00000000-0005-0000-0000-00005E830000}"/>
    <cellStyle name="Normal 47 12 2 2 7" xfId="34753"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0" xr:uid="{00000000-0005-0000-0000-000063830000}"/>
    <cellStyle name="Normal 47 12 2 3 2 2 2 2" xfId="50976" xr:uid="{00000000-0005-0000-0000-000064830000}"/>
    <cellStyle name="Normal 47 12 2 3 2 2 3" xfId="23403" xr:uid="{00000000-0005-0000-0000-000065830000}"/>
    <cellStyle name="Normal 47 12 2 3 2 2 3 2" xfId="45040" xr:uid="{00000000-0005-0000-0000-000066830000}"/>
    <cellStyle name="Normal 47 12 2 3 2 2 4" xfId="39056" xr:uid="{00000000-0005-0000-0000-000067830000}"/>
    <cellStyle name="Normal 47 12 2 3 2 3" xfId="26388" xr:uid="{00000000-0005-0000-0000-000068830000}"/>
    <cellStyle name="Normal 47 12 2 3 2 3 2" xfId="48002" xr:uid="{00000000-0005-0000-0000-000069830000}"/>
    <cellStyle name="Normal 47 12 2 3 2 4" xfId="20421" xr:uid="{00000000-0005-0000-0000-00006A830000}"/>
    <cellStyle name="Normal 47 12 2 3 2 4 2" xfId="42063" xr:uid="{00000000-0005-0000-0000-00006B830000}"/>
    <cellStyle name="Normal 47 12 2 3 2 5" xfId="36053" xr:uid="{00000000-0005-0000-0000-00006C830000}"/>
    <cellStyle name="Normal 47 12 2 3 3" xfId="15291" xr:uid="{00000000-0005-0000-0000-00006D830000}"/>
    <cellStyle name="Normal 47 12 2 3 3 2" xfId="18376" xr:uid="{00000000-0005-0000-0000-00006E830000}"/>
    <cellStyle name="Normal 47 12 2 3 3 2 2" xfId="30342" xr:uid="{00000000-0005-0000-0000-00006F830000}"/>
    <cellStyle name="Normal 47 12 2 3 3 2 2 2" xfId="51948" xr:uid="{00000000-0005-0000-0000-000070830000}"/>
    <cellStyle name="Normal 47 12 2 3 3 2 3" xfId="24375" xr:uid="{00000000-0005-0000-0000-000071830000}"/>
    <cellStyle name="Normal 47 12 2 3 3 2 3 2" xfId="46012" xr:uid="{00000000-0005-0000-0000-000072830000}"/>
    <cellStyle name="Normal 47 12 2 3 3 2 4" xfId="40030" xr:uid="{00000000-0005-0000-0000-000073830000}"/>
    <cellStyle name="Normal 47 12 2 3 3 3" xfId="27360" xr:uid="{00000000-0005-0000-0000-000074830000}"/>
    <cellStyle name="Normal 47 12 2 3 3 3 2" xfId="48974" xr:uid="{00000000-0005-0000-0000-000075830000}"/>
    <cellStyle name="Normal 47 12 2 3 3 4" xfId="21393" xr:uid="{00000000-0005-0000-0000-000076830000}"/>
    <cellStyle name="Normal 47 12 2 3 3 4 2" xfId="43035" xr:uid="{00000000-0005-0000-0000-000077830000}"/>
    <cellStyle name="Normal 47 12 2 3 3 5" xfId="37027" xr:uid="{00000000-0005-0000-0000-000078830000}"/>
    <cellStyle name="Normal 47 12 2 3 4" xfId="16425" xr:uid="{00000000-0005-0000-0000-000079830000}"/>
    <cellStyle name="Normal 47 12 2 3 4 2" xfId="28394" xr:uid="{00000000-0005-0000-0000-00007A830000}"/>
    <cellStyle name="Normal 47 12 2 3 4 2 2" xfId="50000" xr:uid="{00000000-0005-0000-0000-00007B830000}"/>
    <cellStyle name="Normal 47 12 2 3 4 3" xfId="22427" xr:uid="{00000000-0005-0000-0000-00007C830000}"/>
    <cellStyle name="Normal 47 12 2 3 4 3 2" xfId="44064" xr:uid="{00000000-0005-0000-0000-00007D830000}"/>
    <cellStyle name="Normal 47 12 2 3 4 4" xfId="38079" xr:uid="{00000000-0005-0000-0000-00007E830000}"/>
    <cellStyle name="Normal 47 12 2 3 5" xfId="25412" xr:uid="{00000000-0005-0000-0000-00007F830000}"/>
    <cellStyle name="Normal 47 12 2 3 5 2" xfId="47029" xr:uid="{00000000-0005-0000-0000-000080830000}"/>
    <cellStyle name="Normal 47 12 2 3 6" xfId="19445" xr:uid="{00000000-0005-0000-0000-000081830000}"/>
    <cellStyle name="Normal 47 12 2 3 6 2" xfId="41087" xr:uid="{00000000-0005-0000-0000-000082830000}"/>
    <cellStyle name="Normal 47 12 2 3 7" xfId="35073" xr:uid="{00000000-0005-0000-0000-000083830000}"/>
    <cellStyle name="Normal 47 12 2 4" xfId="13676" xr:uid="{00000000-0005-0000-0000-000084830000}"/>
    <cellStyle name="Normal 47 12 2 4 2" xfId="16762" xr:uid="{00000000-0005-0000-0000-000085830000}"/>
    <cellStyle name="Normal 47 12 2 4 2 2" xfId="28730" xr:uid="{00000000-0005-0000-0000-000086830000}"/>
    <cellStyle name="Normal 47 12 2 4 2 2 2" xfId="50336" xr:uid="{00000000-0005-0000-0000-000087830000}"/>
    <cellStyle name="Normal 47 12 2 4 2 3" xfId="22763" xr:uid="{00000000-0005-0000-0000-000088830000}"/>
    <cellStyle name="Normal 47 12 2 4 2 3 2" xfId="44400" xr:uid="{00000000-0005-0000-0000-000089830000}"/>
    <cellStyle name="Normal 47 12 2 4 2 4" xfId="38416" xr:uid="{00000000-0005-0000-0000-00008A830000}"/>
    <cellStyle name="Normal 47 12 2 4 3" xfId="25748" xr:uid="{00000000-0005-0000-0000-00008B830000}"/>
    <cellStyle name="Normal 47 12 2 4 3 2" xfId="47362" xr:uid="{00000000-0005-0000-0000-00008C830000}"/>
    <cellStyle name="Normal 47 12 2 4 4" xfId="19781" xr:uid="{00000000-0005-0000-0000-00008D830000}"/>
    <cellStyle name="Normal 47 12 2 4 4 2" xfId="41423" xr:uid="{00000000-0005-0000-0000-00008E830000}"/>
    <cellStyle name="Normal 47 12 2 4 5" xfId="35412" xr:uid="{00000000-0005-0000-0000-00008F830000}"/>
    <cellStyle name="Normal 47 12 2 5" xfId="14650" xr:uid="{00000000-0005-0000-0000-000090830000}"/>
    <cellStyle name="Normal 47 12 2 5 2" xfId="17735" xr:uid="{00000000-0005-0000-0000-000091830000}"/>
    <cellStyle name="Normal 47 12 2 5 2 2" xfId="29702" xr:uid="{00000000-0005-0000-0000-000092830000}"/>
    <cellStyle name="Normal 47 12 2 5 2 2 2" xfId="51308" xr:uid="{00000000-0005-0000-0000-000093830000}"/>
    <cellStyle name="Normal 47 12 2 5 2 3" xfId="23735" xr:uid="{00000000-0005-0000-0000-000094830000}"/>
    <cellStyle name="Normal 47 12 2 5 2 3 2" xfId="45372" xr:uid="{00000000-0005-0000-0000-000095830000}"/>
    <cellStyle name="Normal 47 12 2 5 2 4" xfId="39389" xr:uid="{00000000-0005-0000-0000-000096830000}"/>
    <cellStyle name="Normal 47 12 2 5 3" xfId="26720" xr:uid="{00000000-0005-0000-0000-000097830000}"/>
    <cellStyle name="Normal 47 12 2 5 3 2" xfId="48334" xr:uid="{00000000-0005-0000-0000-000098830000}"/>
    <cellStyle name="Normal 47 12 2 5 4" xfId="20753" xr:uid="{00000000-0005-0000-0000-000099830000}"/>
    <cellStyle name="Normal 47 12 2 5 4 2" xfId="42395" xr:uid="{00000000-0005-0000-0000-00009A830000}"/>
    <cellStyle name="Normal 47 12 2 5 5" xfId="36386" xr:uid="{00000000-0005-0000-0000-00009B830000}"/>
    <cellStyle name="Normal 47 12 2 6" xfId="15763" xr:uid="{00000000-0005-0000-0000-00009C830000}"/>
    <cellStyle name="Normal 47 12 2 6 2" xfId="27734" xr:uid="{00000000-0005-0000-0000-00009D830000}"/>
    <cellStyle name="Normal 47 12 2 6 2 2" xfId="49340" xr:uid="{00000000-0005-0000-0000-00009E830000}"/>
    <cellStyle name="Normal 47 12 2 6 3" xfId="21767" xr:uid="{00000000-0005-0000-0000-00009F830000}"/>
    <cellStyle name="Normal 47 12 2 6 3 2" xfId="43404" xr:uid="{00000000-0005-0000-0000-0000A0830000}"/>
    <cellStyle name="Normal 47 12 2 6 4" xfId="37417" xr:uid="{00000000-0005-0000-0000-0000A1830000}"/>
    <cellStyle name="Normal 47 12 2 7" xfId="24749" xr:uid="{00000000-0005-0000-0000-0000A2830000}"/>
    <cellStyle name="Normal 47 12 2 7 2" xfId="46369" xr:uid="{00000000-0005-0000-0000-0000A3830000}"/>
    <cellStyle name="Normal 47 12 2 8" xfId="18782" xr:uid="{00000000-0005-0000-0000-0000A4830000}"/>
    <cellStyle name="Normal 47 12 2 8 2" xfId="40424" xr:uid="{00000000-0005-0000-0000-0000A5830000}"/>
    <cellStyle name="Normal 47 12 2 9" xfId="31595"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6" xr:uid="{00000000-0005-0000-0000-0000AB830000}"/>
    <cellStyle name="Normal 47 12 3 2 2 2 2 2" xfId="50612" xr:uid="{00000000-0005-0000-0000-0000AC830000}"/>
    <cellStyle name="Normal 47 12 3 2 2 2 3" xfId="23039" xr:uid="{00000000-0005-0000-0000-0000AD830000}"/>
    <cellStyle name="Normal 47 12 3 2 2 2 3 2" xfId="44676" xr:uid="{00000000-0005-0000-0000-0000AE830000}"/>
    <cellStyle name="Normal 47 12 3 2 2 2 4" xfId="38692" xr:uid="{00000000-0005-0000-0000-0000AF830000}"/>
    <cellStyle name="Normal 47 12 3 2 2 3" xfId="26024" xr:uid="{00000000-0005-0000-0000-0000B0830000}"/>
    <cellStyle name="Normal 47 12 3 2 2 3 2" xfId="47638" xr:uid="{00000000-0005-0000-0000-0000B1830000}"/>
    <cellStyle name="Normal 47 12 3 2 2 4" xfId="20057" xr:uid="{00000000-0005-0000-0000-0000B2830000}"/>
    <cellStyle name="Normal 47 12 3 2 2 4 2" xfId="41699" xr:uid="{00000000-0005-0000-0000-0000B3830000}"/>
    <cellStyle name="Normal 47 12 3 2 2 5" xfId="35689" xr:uid="{00000000-0005-0000-0000-0000B4830000}"/>
    <cellStyle name="Normal 47 12 3 2 3" xfId="14927" xr:uid="{00000000-0005-0000-0000-0000B5830000}"/>
    <cellStyle name="Normal 47 12 3 2 3 2" xfId="18012" xr:uid="{00000000-0005-0000-0000-0000B6830000}"/>
    <cellStyle name="Normal 47 12 3 2 3 2 2" xfId="29978" xr:uid="{00000000-0005-0000-0000-0000B7830000}"/>
    <cellStyle name="Normal 47 12 3 2 3 2 2 2" xfId="51584" xr:uid="{00000000-0005-0000-0000-0000B8830000}"/>
    <cellStyle name="Normal 47 12 3 2 3 2 3" xfId="24011" xr:uid="{00000000-0005-0000-0000-0000B9830000}"/>
    <cellStyle name="Normal 47 12 3 2 3 2 3 2" xfId="45648" xr:uid="{00000000-0005-0000-0000-0000BA830000}"/>
    <cellStyle name="Normal 47 12 3 2 3 2 4" xfId="39666" xr:uid="{00000000-0005-0000-0000-0000BB830000}"/>
    <cellStyle name="Normal 47 12 3 2 3 3" xfId="26996" xr:uid="{00000000-0005-0000-0000-0000BC830000}"/>
    <cellStyle name="Normal 47 12 3 2 3 3 2" xfId="48610" xr:uid="{00000000-0005-0000-0000-0000BD830000}"/>
    <cellStyle name="Normal 47 12 3 2 3 4" xfId="21029" xr:uid="{00000000-0005-0000-0000-0000BE830000}"/>
    <cellStyle name="Normal 47 12 3 2 3 4 2" xfId="42671" xr:uid="{00000000-0005-0000-0000-0000BF830000}"/>
    <cellStyle name="Normal 47 12 3 2 3 5" xfId="36663" xr:uid="{00000000-0005-0000-0000-0000C0830000}"/>
    <cellStyle name="Normal 47 12 3 2 4" xfId="16061" xr:uid="{00000000-0005-0000-0000-0000C1830000}"/>
    <cellStyle name="Normal 47 12 3 2 4 2" xfId="28030" xr:uid="{00000000-0005-0000-0000-0000C2830000}"/>
    <cellStyle name="Normal 47 12 3 2 4 2 2" xfId="49636" xr:uid="{00000000-0005-0000-0000-0000C3830000}"/>
    <cellStyle name="Normal 47 12 3 2 4 3" xfId="22063" xr:uid="{00000000-0005-0000-0000-0000C4830000}"/>
    <cellStyle name="Normal 47 12 3 2 4 3 2" xfId="43700" xr:uid="{00000000-0005-0000-0000-0000C5830000}"/>
    <cellStyle name="Normal 47 12 3 2 4 4" xfId="37715" xr:uid="{00000000-0005-0000-0000-0000C6830000}"/>
    <cellStyle name="Normal 47 12 3 2 5" xfId="25048" xr:uid="{00000000-0005-0000-0000-0000C7830000}"/>
    <cellStyle name="Normal 47 12 3 2 5 2" xfId="46665" xr:uid="{00000000-0005-0000-0000-0000C8830000}"/>
    <cellStyle name="Normal 47 12 3 2 6" xfId="19081" xr:uid="{00000000-0005-0000-0000-0000C9830000}"/>
    <cellStyle name="Normal 47 12 3 2 6 2" xfId="40723" xr:uid="{00000000-0005-0000-0000-0000CA830000}"/>
    <cellStyle name="Normal 47 12 3 2 7" xfId="34709"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6" xr:uid="{00000000-0005-0000-0000-0000CF830000}"/>
    <cellStyle name="Normal 47 12 3 3 2 2 2 2" xfId="50932" xr:uid="{00000000-0005-0000-0000-0000D0830000}"/>
    <cellStyle name="Normal 47 12 3 3 2 2 3" xfId="23359" xr:uid="{00000000-0005-0000-0000-0000D1830000}"/>
    <cellStyle name="Normal 47 12 3 3 2 2 3 2" xfId="44996" xr:uid="{00000000-0005-0000-0000-0000D2830000}"/>
    <cellStyle name="Normal 47 12 3 3 2 2 4" xfId="39012" xr:uid="{00000000-0005-0000-0000-0000D3830000}"/>
    <cellStyle name="Normal 47 12 3 3 2 3" xfId="26344" xr:uid="{00000000-0005-0000-0000-0000D4830000}"/>
    <cellStyle name="Normal 47 12 3 3 2 3 2" xfId="47958" xr:uid="{00000000-0005-0000-0000-0000D5830000}"/>
    <cellStyle name="Normal 47 12 3 3 2 4" xfId="20377" xr:uid="{00000000-0005-0000-0000-0000D6830000}"/>
    <cellStyle name="Normal 47 12 3 3 2 4 2" xfId="42019" xr:uid="{00000000-0005-0000-0000-0000D7830000}"/>
    <cellStyle name="Normal 47 12 3 3 2 5" xfId="36009" xr:uid="{00000000-0005-0000-0000-0000D8830000}"/>
    <cellStyle name="Normal 47 12 3 3 3" xfId="15247" xr:uid="{00000000-0005-0000-0000-0000D9830000}"/>
    <cellStyle name="Normal 47 12 3 3 3 2" xfId="18332" xr:uid="{00000000-0005-0000-0000-0000DA830000}"/>
    <cellStyle name="Normal 47 12 3 3 3 2 2" xfId="30298" xr:uid="{00000000-0005-0000-0000-0000DB830000}"/>
    <cellStyle name="Normal 47 12 3 3 3 2 2 2" xfId="51904" xr:uid="{00000000-0005-0000-0000-0000DC830000}"/>
    <cellStyle name="Normal 47 12 3 3 3 2 3" xfId="24331" xr:uid="{00000000-0005-0000-0000-0000DD830000}"/>
    <cellStyle name="Normal 47 12 3 3 3 2 3 2" xfId="45968" xr:uid="{00000000-0005-0000-0000-0000DE830000}"/>
    <cellStyle name="Normal 47 12 3 3 3 2 4" xfId="39986" xr:uid="{00000000-0005-0000-0000-0000DF830000}"/>
    <cellStyle name="Normal 47 12 3 3 3 3" xfId="27316" xr:uid="{00000000-0005-0000-0000-0000E0830000}"/>
    <cellStyle name="Normal 47 12 3 3 3 3 2" xfId="48930" xr:uid="{00000000-0005-0000-0000-0000E1830000}"/>
    <cellStyle name="Normal 47 12 3 3 3 4" xfId="21349" xr:uid="{00000000-0005-0000-0000-0000E2830000}"/>
    <cellStyle name="Normal 47 12 3 3 3 4 2" xfId="42991" xr:uid="{00000000-0005-0000-0000-0000E3830000}"/>
    <cellStyle name="Normal 47 12 3 3 3 5" xfId="36983" xr:uid="{00000000-0005-0000-0000-0000E4830000}"/>
    <cellStyle name="Normal 47 12 3 3 4" xfId="16381" xr:uid="{00000000-0005-0000-0000-0000E5830000}"/>
    <cellStyle name="Normal 47 12 3 3 4 2" xfId="28350" xr:uid="{00000000-0005-0000-0000-0000E6830000}"/>
    <cellStyle name="Normal 47 12 3 3 4 2 2" xfId="49956" xr:uid="{00000000-0005-0000-0000-0000E7830000}"/>
    <cellStyle name="Normal 47 12 3 3 4 3" xfId="22383" xr:uid="{00000000-0005-0000-0000-0000E8830000}"/>
    <cellStyle name="Normal 47 12 3 3 4 3 2" xfId="44020" xr:uid="{00000000-0005-0000-0000-0000E9830000}"/>
    <cellStyle name="Normal 47 12 3 3 4 4" xfId="38035" xr:uid="{00000000-0005-0000-0000-0000EA830000}"/>
    <cellStyle name="Normal 47 12 3 3 5" xfId="25368" xr:uid="{00000000-0005-0000-0000-0000EB830000}"/>
    <cellStyle name="Normal 47 12 3 3 5 2" xfId="46985" xr:uid="{00000000-0005-0000-0000-0000EC830000}"/>
    <cellStyle name="Normal 47 12 3 3 6" xfId="19401" xr:uid="{00000000-0005-0000-0000-0000ED830000}"/>
    <cellStyle name="Normal 47 12 3 3 6 2" xfId="41043" xr:uid="{00000000-0005-0000-0000-0000EE830000}"/>
    <cellStyle name="Normal 47 12 3 3 7" xfId="35029" xr:uid="{00000000-0005-0000-0000-0000EF830000}"/>
    <cellStyle name="Normal 47 12 3 4" xfId="13632" xr:uid="{00000000-0005-0000-0000-0000F0830000}"/>
    <cellStyle name="Normal 47 12 3 4 2" xfId="16718" xr:uid="{00000000-0005-0000-0000-0000F1830000}"/>
    <cellStyle name="Normal 47 12 3 4 2 2" xfId="28686" xr:uid="{00000000-0005-0000-0000-0000F2830000}"/>
    <cellStyle name="Normal 47 12 3 4 2 2 2" xfId="50292" xr:uid="{00000000-0005-0000-0000-0000F3830000}"/>
    <cellStyle name="Normal 47 12 3 4 2 3" xfId="22719" xr:uid="{00000000-0005-0000-0000-0000F4830000}"/>
    <cellStyle name="Normal 47 12 3 4 2 3 2" xfId="44356" xr:uid="{00000000-0005-0000-0000-0000F5830000}"/>
    <cellStyle name="Normal 47 12 3 4 2 4" xfId="38372" xr:uid="{00000000-0005-0000-0000-0000F6830000}"/>
    <cellStyle name="Normal 47 12 3 4 3" xfId="25704" xr:uid="{00000000-0005-0000-0000-0000F7830000}"/>
    <cellStyle name="Normal 47 12 3 4 3 2" xfId="47318" xr:uid="{00000000-0005-0000-0000-0000F8830000}"/>
    <cellStyle name="Normal 47 12 3 4 4" xfId="19737" xr:uid="{00000000-0005-0000-0000-0000F9830000}"/>
    <cellStyle name="Normal 47 12 3 4 4 2" xfId="41379" xr:uid="{00000000-0005-0000-0000-0000FA830000}"/>
    <cellStyle name="Normal 47 12 3 4 5" xfId="35368" xr:uid="{00000000-0005-0000-0000-0000FB830000}"/>
    <cellStyle name="Normal 47 12 3 5" xfId="14606" xr:uid="{00000000-0005-0000-0000-0000FC830000}"/>
    <cellStyle name="Normal 47 12 3 5 2" xfId="17691" xr:uid="{00000000-0005-0000-0000-0000FD830000}"/>
    <cellStyle name="Normal 47 12 3 5 2 2" xfId="29658" xr:uid="{00000000-0005-0000-0000-0000FE830000}"/>
    <cellStyle name="Normal 47 12 3 5 2 2 2" xfId="51264" xr:uid="{00000000-0005-0000-0000-0000FF830000}"/>
    <cellStyle name="Normal 47 12 3 5 2 3" xfId="23691" xr:uid="{00000000-0005-0000-0000-000000840000}"/>
    <cellStyle name="Normal 47 12 3 5 2 3 2" xfId="45328" xr:uid="{00000000-0005-0000-0000-000001840000}"/>
    <cellStyle name="Normal 47 12 3 5 2 4" xfId="39345" xr:uid="{00000000-0005-0000-0000-000002840000}"/>
    <cellStyle name="Normal 47 12 3 5 3" xfId="26676" xr:uid="{00000000-0005-0000-0000-000003840000}"/>
    <cellStyle name="Normal 47 12 3 5 3 2" xfId="48290" xr:uid="{00000000-0005-0000-0000-000004840000}"/>
    <cellStyle name="Normal 47 12 3 5 4" xfId="20709" xr:uid="{00000000-0005-0000-0000-000005840000}"/>
    <cellStyle name="Normal 47 12 3 5 4 2" xfId="42351" xr:uid="{00000000-0005-0000-0000-000006840000}"/>
    <cellStyle name="Normal 47 12 3 5 5" xfId="36342" xr:uid="{00000000-0005-0000-0000-000007840000}"/>
    <cellStyle name="Normal 47 12 3 6" xfId="15719" xr:uid="{00000000-0005-0000-0000-000008840000}"/>
    <cellStyle name="Normal 47 12 3 6 2" xfId="27690" xr:uid="{00000000-0005-0000-0000-000009840000}"/>
    <cellStyle name="Normal 47 12 3 6 2 2" xfId="49296" xr:uid="{00000000-0005-0000-0000-00000A840000}"/>
    <cellStyle name="Normal 47 12 3 6 3" xfId="21723" xr:uid="{00000000-0005-0000-0000-00000B840000}"/>
    <cellStyle name="Normal 47 12 3 6 3 2" xfId="43360" xr:uid="{00000000-0005-0000-0000-00000C840000}"/>
    <cellStyle name="Normal 47 12 3 6 4" xfId="37373" xr:uid="{00000000-0005-0000-0000-00000D840000}"/>
    <cellStyle name="Normal 47 12 3 7" xfId="24705" xr:uid="{00000000-0005-0000-0000-00000E840000}"/>
    <cellStyle name="Normal 47 12 3 7 2" xfId="46325" xr:uid="{00000000-0005-0000-0000-00000F840000}"/>
    <cellStyle name="Normal 47 12 3 8" xfId="18738" xr:uid="{00000000-0005-0000-0000-000010840000}"/>
    <cellStyle name="Normal 47 12 3 8 2" xfId="40380" xr:uid="{00000000-0005-0000-0000-000011840000}"/>
    <cellStyle name="Normal 47 12 3 9" xfId="31438"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2" xr:uid="{00000000-0005-0000-0000-000017840000}"/>
    <cellStyle name="Normal 47 12 4 2 2 2 2 2" xfId="50698" xr:uid="{00000000-0005-0000-0000-000018840000}"/>
    <cellStyle name="Normal 47 12 4 2 2 2 3" xfId="23125" xr:uid="{00000000-0005-0000-0000-000019840000}"/>
    <cellStyle name="Normal 47 12 4 2 2 2 3 2" xfId="44762" xr:uid="{00000000-0005-0000-0000-00001A840000}"/>
    <cellStyle name="Normal 47 12 4 2 2 2 4" xfId="38778" xr:uid="{00000000-0005-0000-0000-00001B840000}"/>
    <cellStyle name="Normal 47 12 4 2 2 3" xfId="26110" xr:uid="{00000000-0005-0000-0000-00001C840000}"/>
    <cellStyle name="Normal 47 12 4 2 2 3 2" xfId="47724" xr:uid="{00000000-0005-0000-0000-00001D840000}"/>
    <cellStyle name="Normal 47 12 4 2 2 4" xfId="20143" xr:uid="{00000000-0005-0000-0000-00001E840000}"/>
    <cellStyle name="Normal 47 12 4 2 2 4 2" xfId="41785" xr:uid="{00000000-0005-0000-0000-00001F840000}"/>
    <cellStyle name="Normal 47 12 4 2 2 5" xfId="35775" xr:uid="{00000000-0005-0000-0000-000020840000}"/>
    <cellStyle name="Normal 47 12 4 2 3" xfId="15013" xr:uid="{00000000-0005-0000-0000-000021840000}"/>
    <cellStyle name="Normal 47 12 4 2 3 2" xfId="18098" xr:uid="{00000000-0005-0000-0000-000022840000}"/>
    <cellStyle name="Normal 47 12 4 2 3 2 2" xfId="30064" xr:uid="{00000000-0005-0000-0000-000023840000}"/>
    <cellStyle name="Normal 47 12 4 2 3 2 2 2" xfId="51670" xr:uid="{00000000-0005-0000-0000-000024840000}"/>
    <cellStyle name="Normal 47 12 4 2 3 2 3" xfId="24097" xr:uid="{00000000-0005-0000-0000-000025840000}"/>
    <cellStyle name="Normal 47 12 4 2 3 2 3 2" xfId="45734" xr:uid="{00000000-0005-0000-0000-000026840000}"/>
    <cellStyle name="Normal 47 12 4 2 3 2 4" xfId="39752" xr:uid="{00000000-0005-0000-0000-000027840000}"/>
    <cellStyle name="Normal 47 12 4 2 3 3" xfId="27082" xr:uid="{00000000-0005-0000-0000-000028840000}"/>
    <cellStyle name="Normal 47 12 4 2 3 3 2" xfId="48696" xr:uid="{00000000-0005-0000-0000-000029840000}"/>
    <cellStyle name="Normal 47 12 4 2 3 4" xfId="21115" xr:uid="{00000000-0005-0000-0000-00002A840000}"/>
    <cellStyle name="Normal 47 12 4 2 3 4 2" xfId="42757" xr:uid="{00000000-0005-0000-0000-00002B840000}"/>
    <cellStyle name="Normal 47 12 4 2 3 5" xfId="36749" xr:uid="{00000000-0005-0000-0000-00002C840000}"/>
    <cellStyle name="Normal 47 12 4 2 4" xfId="16147" xr:uid="{00000000-0005-0000-0000-00002D840000}"/>
    <cellStyle name="Normal 47 12 4 2 4 2" xfId="28116" xr:uid="{00000000-0005-0000-0000-00002E840000}"/>
    <cellStyle name="Normal 47 12 4 2 4 2 2" xfId="49722" xr:uid="{00000000-0005-0000-0000-00002F840000}"/>
    <cellStyle name="Normal 47 12 4 2 4 3" xfId="22149" xr:uid="{00000000-0005-0000-0000-000030840000}"/>
    <cellStyle name="Normal 47 12 4 2 4 3 2" xfId="43786" xr:uid="{00000000-0005-0000-0000-000031840000}"/>
    <cellStyle name="Normal 47 12 4 2 4 4" xfId="37801" xr:uid="{00000000-0005-0000-0000-000032840000}"/>
    <cellStyle name="Normal 47 12 4 2 5" xfId="25134" xr:uid="{00000000-0005-0000-0000-000033840000}"/>
    <cellStyle name="Normal 47 12 4 2 5 2" xfId="46751" xr:uid="{00000000-0005-0000-0000-000034840000}"/>
    <cellStyle name="Normal 47 12 4 2 6" xfId="19167" xr:uid="{00000000-0005-0000-0000-000035840000}"/>
    <cellStyle name="Normal 47 12 4 2 6 2" xfId="40809" xr:uid="{00000000-0005-0000-0000-000036840000}"/>
    <cellStyle name="Normal 47 12 4 2 7" xfId="34795"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2" xr:uid="{00000000-0005-0000-0000-00003B840000}"/>
    <cellStyle name="Normal 47 12 4 3 2 2 2 2" xfId="51018" xr:uid="{00000000-0005-0000-0000-00003C840000}"/>
    <cellStyle name="Normal 47 12 4 3 2 2 3" xfId="23445" xr:uid="{00000000-0005-0000-0000-00003D840000}"/>
    <cellStyle name="Normal 47 12 4 3 2 2 3 2" xfId="45082" xr:uid="{00000000-0005-0000-0000-00003E840000}"/>
    <cellStyle name="Normal 47 12 4 3 2 2 4" xfId="39098" xr:uid="{00000000-0005-0000-0000-00003F840000}"/>
    <cellStyle name="Normal 47 12 4 3 2 3" xfId="26430" xr:uid="{00000000-0005-0000-0000-000040840000}"/>
    <cellStyle name="Normal 47 12 4 3 2 3 2" xfId="48044" xr:uid="{00000000-0005-0000-0000-000041840000}"/>
    <cellStyle name="Normal 47 12 4 3 2 4" xfId="20463" xr:uid="{00000000-0005-0000-0000-000042840000}"/>
    <cellStyle name="Normal 47 12 4 3 2 4 2" xfId="42105" xr:uid="{00000000-0005-0000-0000-000043840000}"/>
    <cellStyle name="Normal 47 12 4 3 2 5" xfId="36095" xr:uid="{00000000-0005-0000-0000-000044840000}"/>
    <cellStyle name="Normal 47 12 4 3 3" xfId="15333" xr:uid="{00000000-0005-0000-0000-000045840000}"/>
    <cellStyle name="Normal 47 12 4 3 3 2" xfId="18418" xr:uid="{00000000-0005-0000-0000-000046840000}"/>
    <cellStyle name="Normal 47 12 4 3 3 2 2" xfId="30384" xr:uid="{00000000-0005-0000-0000-000047840000}"/>
    <cellStyle name="Normal 47 12 4 3 3 2 2 2" xfId="51990" xr:uid="{00000000-0005-0000-0000-000048840000}"/>
    <cellStyle name="Normal 47 12 4 3 3 2 3" xfId="24417" xr:uid="{00000000-0005-0000-0000-000049840000}"/>
    <cellStyle name="Normal 47 12 4 3 3 2 3 2" xfId="46054" xr:uid="{00000000-0005-0000-0000-00004A840000}"/>
    <cellStyle name="Normal 47 12 4 3 3 2 4" xfId="40072" xr:uid="{00000000-0005-0000-0000-00004B840000}"/>
    <cellStyle name="Normal 47 12 4 3 3 3" xfId="27402" xr:uid="{00000000-0005-0000-0000-00004C840000}"/>
    <cellStyle name="Normal 47 12 4 3 3 3 2" xfId="49016" xr:uid="{00000000-0005-0000-0000-00004D840000}"/>
    <cellStyle name="Normal 47 12 4 3 3 4" xfId="21435" xr:uid="{00000000-0005-0000-0000-00004E840000}"/>
    <cellStyle name="Normal 47 12 4 3 3 4 2" xfId="43077" xr:uid="{00000000-0005-0000-0000-00004F840000}"/>
    <cellStyle name="Normal 47 12 4 3 3 5" xfId="37069" xr:uid="{00000000-0005-0000-0000-000050840000}"/>
    <cellStyle name="Normal 47 12 4 3 4" xfId="16467" xr:uid="{00000000-0005-0000-0000-000051840000}"/>
    <cellStyle name="Normal 47 12 4 3 4 2" xfId="28436" xr:uid="{00000000-0005-0000-0000-000052840000}"/>
    <cellStyle name="Normal 47 12 4 3 4 2 2" xfId="50042" xr:uid="{00000000-0005-0000-0000-000053840000}"/>
    <cellStyle name="Normal 47 12 4 3 4 3" xfId="22469" xr:uid="{00000000-0005-0000-0000-000054840000}"/>
    <cellStyle name="Normal 47 12 4 3 4 3 2" xfId="44106" xr:uid="{00000000-0005-0000-0000-000055840000}"/>
    <cellStyle name="Normal 47 12 4 3 4 4" xfId="38121" xr:uid="{00000000-0005-0000-0000-000056840000}"/>
    <cellStyle name="Normal 47 12 4 3 5" xfId="25454" xr:uid="{00000000-0005-0000-0000-000057840000}"/>
    <cellStyle name="Normal 47 12 4 3 5 2" xfId="47071" xr:uid="{00000000-0005-0000-0000-000058840000}"/>
    <cellStyle name="Normal 47 12 4 3 6" xfId="19487" xr:uid="{00000000-0005-0000-0000-000059840000}"/>
    <cellStyle name="Normal 47 12 4 3 6 2" xfId="41129" xr:uid="{00000000-0005-0000-0000-00005A840000}"/>
    <cellStyle name="Normal 47 12 4 3 7" xfId="35115" xr:uid="{00000000-0005-0000-0000-00005B840000}"/>
    <cellStyle name="Normal 47 12 4 4" xfId="13718" xr:uid="{00000000-0005-0000-0000-00005C840000}"/>
    <cellStyle name="Normal 47 12 4 4 2" xfId="16804" xr:uid="{00000000-0005-0000-0000-00005D840000}"/>
    <cellStyle name="Normal 47 12 4 4 2 2" xfId="28772" xr:uid="{00000000-0005-0000-0000-00005E840000}"/>
    <cellStyle name="Normal 47 12 4 4 2 2 2" xfId="50378" xr:uid="{00000000-0005-0000-0000-00005F840000}"/>
    <cellStyle name="Normal 47 12 4 4 2 3" xfId="22805" xr:uid="{00000000-0005-0000-0000-000060840000}"/>
    <cellStyle name="Normal 47 12 4 4 2 3 2" xfId="44442" xr:uid="{00000000-0005-0000-0000-000061840000}"/>
    <cellStyle name="Normal 47 12 4 4 2 4" xfId="38458" xr:uid="{00000000-0005-0000-0000-000062840000}"/>
    <cellStyle name="Normal 47 12 4 4 3" xfId="25790" xr:uid="{00000000-0005-0000-0000-000063840000}"/>
    <cellStyle name="Normal 47 12 4 4 3 2" xfId="47404" xr:uid="{00000000-0005-0000-0000-000064840000}"/>
    <cellStyle name="Normal 47 12 4 4 4" xfId="19823" xr:uid="{00000000-0005-0000-0000-000065840000}"/>
    <cellStyle name="Normal 47 12 4 4 4 2" xfId="41465" xr:uid="{00000000-0005-0000-0000-000066840000}"/>
    <cellStyle name="Normal 47 12 4 4 5" xfId="35454" xr:uid="{00000000-0005-0000-0000-000067840000}"/>
    <cellStyle name="Normal 47 12 4 5" xfId="14692" xr:uid="{00000000-0005-0000-0000-000068840000}"/>
    <cellStyle name="Normal 47 12 4 5 2" xfId="17777" xr:uid="{00000000-0005-0000-0000-000069840000}"/>
    <cellStyle name="Normal 47 12 4 5 2 2" xfId="29744" xr:uid="{00000000-0005-0000-0000-00006A840000}"/>
    <cellStyle name="Normal 47 12 4 5 2 2 2" xfId="51350" xr:uid="{00000000-0005-0000-0000-00006B840000}"/>
    <cellStyle name="Normal 47 12 4 5 2 3" xfId="23777" xr:uid="{00000000-0005-0000-0000-00006C840000}"/>
    <cellStyle name="Normal 47 12 4 5 2 3 2" xfId="45414" xr:uid="{00000000-0005-0000-0000-00006D840000}"/>
    <cellStyle name="Normal 47 12 4 5 2 4" xfId="39431" xr:uid="{00000000-0005-0000-0000-00006E840000}"/>
    <cellStyle name="Normal 47 12 4 5 3" xfId="26762" xr:uid="{00000000-0005-0000-0000-00006F840000}"/>
    <cellStyle name="Normal 47 12 4 5 3 2" xfId="48376" xr:uid="{00000000-0005-0000-0000-000070840000}"/>
    <cellStyle name="Normal 47 12 4 5 4" xfId="20795" xr:uid="{00000000-0005-0000-0000-000071840000}"/>
    <cellStyle name="Normal 47 12 4 5 4 2" xfId="42437" xr:uid="{00000000-0005-0000-0000-000072840000}"/>
    <cellStyle name="Normal 47 12 4 5 5" xfId="36428" xr:uid="{00000000-0005-0000-0000-000073840000}"/>
    <cellStyle name="Normal 47 12 4 6" xfId="15805" xr:uid="{00000000-0005-0000-0000-000074840000}"/>
    <cellStyle name="Normal 47 12 4 6 2" xfId="27776" xr:uid="{00000000-0005-0000-0000-000075840000}"/>
    <cellStyle name="Normal 47 12 4 6 2 2" xfId="49382" xr:uid="{00000000-0005-0000-0000-000076840000}"/>
    <cellStyle name="Normal 47 12 4 6 3" xfId="21809" xr:uid="{00000000-0005-0000-0000-000077840000}"/>
    <cellStyle name="Normal 47 12 4 6 3 2" xfId="43446" xr:uid="{00000000-0005-0000-0000-000078840000}"/>
    <cellStyle name="Normal 47 12 4 6 4" xfId="37459" xr:uid="{00000000-0005-0000-0000-000079840000}"/>
    <cellStyle name="Normal 47 12 4 7" xfId="24791" xr:uid="{00000000-0005-0000-0000-00007A840000}"/>
    <cellStyle name="Normal 47 12 4 7 2" xfId="46411" xr:uid="{00000000-0005-0000-0000-00007B840000}"/>
    <cellStyle name="Normal 47 12 4 8" xfId="18824" xr:uid="{00000000-0005-0000-0000-00007C840000}"/>
    <cellStyle name="Normal 47 12 4 8 2" xfId="40466" xr:uid="{00000000-0005-0000-0000-00007D840000}"/>
    <cellStyle name="Normal 47 12 4 9" xfId="31706"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6" xr:uid="{00000000-0005-0000-0000-000083840000}"/>
    <cellStyle name="Normal 47 12 5 2 2 2 2 2" xfId="50782" xr:uid="{00000000-0005-0000-0000-000084840000}"/>
    <cellStyle name="Normal 47 12 5 2 2 2 3" xfId="23209" xr:uid="{00000000-0005-0000-0000-000085840000}"/>
    <cellStyle name="Normal 47 12 5 2 2 2 3 2" xfId="44846" xr:uid="{00000000-0005-0000-0000-000086840000}"/>
    <cellStyle name="Normal 47 12 5 2 2 2 4" xfId="38862" xr:uid="{00000000-0005-0000-0000-000087840000}"/>
    <cellStyle name="Normal 47 12 5 2 2 3" xfId="26194" xr:uid="{00000000-0005-0000-0000-000088840000}"/>
    <cellStyle name="Normal 47 12 5 2 2 3 2" xfId="47808" xr:uid="{00000000-0005-0000-0000-000089840000}"/>
    <cellStyle name="Normal 47 12 5 2 2 4" xfId="20227" xr:uid="{00000000-0005-0000-0000-00008A840000}"/>
    <cellStyle name="Normal 47 12 5 2 2 4 2" xfId="41869" xr:uid="{00000000-0005-0000-0000-00008B840000}"/>
    <cellStyle name="Normal 47 12 5 2 2 5" xfId="35859" xr:uid="{00000000-0005-0000-0000-00008C840000}"/>
    <cellStyle name="Normal 47 12 5 2 3" xfId="15097" xr:uid="{00000000-0005-0000-0000-00008D840000}"/>
    <cellStyle name="Normal 47 12 5 2 3 2" xfId="18182" xr:uid="{00000000-0005-0000-0000-00008E840000}"/>
    <cellStyle name="Normal 47 12 5 2 3 2 2" xfId="30148" xr:uid="{00000000-0005-0000-0000-00008F840000}"/>
    <cellStyle name="Normal 47 12 5 2 3 2 2 2" xfId="51754" xr:uid="{00000000-0005-0000-0000-000090840000}"/>
    <cellStyle name="Normal 47 12 5 2 3 2 3" xfId="24181" xr:uid="{00000000-0005-0000-0000-000091840000}"/>
    <cellStyle name="Normal 47 12 5 2 3 2 3 2" xfId="45818" xr:uid="{00000000-0005-0000-0000-000092840000}"/>
    <cellStyle name="Normal 47 12 5 2 3 2 4" xfId="39836" xr:uid="{00000000-0005-0000-0000-000093840000}"/>
    <cellStyle name="Normal 47 12 5 2 3 3" xfId="27166" xr:uid="{00000000-0005-0000-0000-000094840000}"/>
    <cellStyle name="Normal 47 12 5 2 3 3 2" xfId="48780" xr:uid="{00000000-0005-0000-0000-000095840000}"/>
    <cellStyle name="Normal 47 12 5 2 3 4" xfId="21199" xr:uid="{00000000-0005-0000-0000-000096840000}"/>
    <cellStyle name="Normal 47 12 5 2 3 4 2" xfId="42841" xr:uid="{00000000-0005-0000-0000-000097840000}"/>
    <cellStyle name="Normal 47 12 5 2 3 5" xfId="36833" xr:uid="{00000000-0005-0000-0000-000098840000}"/>
    <cellStyle name="Normal 47 12 5 2 4" xfId="16231" xr:uid="{00000000-0005-0000-0000-000099840000}"/>
    <cellStyle name="Normal 47 12 5 2 4 2" xfId="28200" xr:uid="{00000000-0005-0000-0000-00009A840000}"/>
    <cellStyle name="Normal 47 12 5 2 4 2 2" xfId="49806" xr:uid="{00000000-0005-0000-0000-00009B840000}"/>
    <cellStyle name="Normal 47 12 5 2 4 3" xfId="22233" xr:uid="{00000000-0005-0000-0000-00009C840000}"/>
    <cellStyle name="Normal 47 12 5 2 4 3 2" xfId="43870" xr:uid="{00000000-0005-0000-0000-00009D840000}"/>
    <cellStyle name="Normal 47 12 5 2 4 4" xfId="37885" xr:uid="{00000000-0005-0000-0000-00009E840000}"/>
    <cellStyle name="Normal 47 12 5 2 5" xfId="25218" xr:uid="{00000000-0005-0000-0000-00009F840000}"/>
    <cellStyle name="Normal 47 12 5 2 5 2" xfId="46835" xr:uid="{00000000-0005-0000-0000-0000A0840000}"/>
    <cellStyle name="Normal 47 12 5 2 6" xfId="19251" xr:uid="{00000000-0005-0000-0000-0000A1840000}"/>
    <cellStyle name="Normal 47 12 5 2 6 2" xfId="40893" xr:uid="{00000000-0005-0000-0000-0000A2840000}"/>
    <cellStyle name="Normal 47 12 5 2 7" xfId="34879"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6" xr:uid="{00000000-0005-0000-0000-0000A7840000}"/>
    <cellStyle name="Normal 47 12 5 3 2 2 2 2" xfId="51102" xr:uid="{00000000-0005-0000-0000-0000A8840000}"/>
    <cellStyle name="Normal 47 12 5 3 2 2 3" xfId="23529" xr:uid="{00000000-0005-0000-0000-0000A9840000}"/>
    <cellStyle name="Normal 47 12 5 3 2 2 3 2" xfId="45166" xr:uid="{00000000-0005-0000-0000-0000AA840000}"/>
    <cellStyle name="Normal 47 12 5 3 2 2 4" xfId="39182" xr:uid="{00000000-0005-0000-0000-0000AB840000}"/>
    <cellStyle name="Normal 47 12 5 3 2 3" xfId="26514" xr:uid="{00000000-0005-0000-0000-0000AC840000}"/>
    <cellStyle name="Normal 47 12 5 3 2 3 2" xfId="48128" xr:uid="{00000000-0005-0000-0000-0000AD840000}"/>
    <cellStyle name="Normal 47 12 5 3 2 4" xfId="20547" xr:uid="{00000000-0005-0000-0000-0000AE840000}"/>
    <cellStyle name="Normal 47 12 5 3 2 4 2" xfId="42189" xr:uid="{00000000-0005-0000-0000-0000AF840000}"/>
    <cellStyle name="Normal 47 12 5 3 2 5" xfId="36179" xr:uid="{00000000-0005-0000-0000-0000B0840000}"/>
    <cellStyle name="Normal 47 12 5 3 3" xfId="15417" xr:uid="{00000000-0005-0000-0000-0000B1840000}"/>
    <cellStyle name="Normal 47 12 5 3 3 2" xfId="18502" xr:uid="{00000000-0005-0000-0000-0000B2840000}"/>
    <cellStyle name="Normal 47 12 5 3 3 2 2" xfId="30468" xr:uid="{00000000-0005-0000-0000-0000B3840000}"/>
    <cellStyle name="Normal 47 12 5 3 3 2 2 2" xfId="52074" xr:uid="{00000000-0005-0000-0000-0000B4840000}"/>
    <cellStyle name="Normal 47 12 5 3 3 2 3" xfId="24501" xr:uid="{00000000-0005-0000-0000-0000B5840000}"/>
    <cellStyle name="Normal 47 12 5 3 3 2 3 2" xfId="46138" xr:uid="{00000000-0005-0000-0000-0000B6840000}"/>
    <cellStyle name="Normal 47 12 5 3 3 2 4" xfId="40156" xr:uid="{00000000-0005-0000-0000-0000B7840000}"/>
    <cellStyle name="Normal 47 12 5 3 3 3" xfId="27486" xr:uid="{00000000-0005-0000-0000-0000B8840000}"/>
    <cellStyle name="Normal 47 12 5 3 3 3 2" xfId="49100" xr:uid="{00000000-0005-0000-0000-0000B9840000}"/>
    <cellStyle name="Normal 47 12 5 3 3 4" xfId="21519" xr:uid="{00000000-0005-0000-0000-0000BA840000}"/>
    <cellStyle name="Normal 47 12 5 3 3 4 2" xfId="43161" xr:uid="{00000000-0005-0000-0000-0000BB840000}"/>
    <cellStyle name="Normal 47 12 5 3 3 5" xfId="37153" xr:uid="{00000000-0005-0000-0000-0000BC840000}"/>
    <cellStyle name="Normal 47 12 5 3 4" xfId="16551" xr:uid="{00000000-0005-0000-0000-0000BD840000}"/>
    <cellStyle name="Normal 47 12 5 3 4 2" xfId="28520" xr:uid="{00000000-0005-0000-0000-0000BE840000}"/>
    <cellStyle name="Normal 47 12 5 3 4 2 2" xfId="50126" xr:uid="{00000000-0005-0000-0000-0000BF840000}"/>
    <cellStyle name="Normal 47 12 5 3 4 3" xfId="22553" xr:uid="{00000000-0005-0000-0000-0000C0840000}"/>
    <cellStyle name="Normal 47 12 5 3 4 3 2" xfId="44190" xr:uid="{00000000-0005-0000-0000-0000C1840000}"/>
    <cellStyle name="Normal 47 12 5 3 4 4" xfId="38205" xr:uid="{00000000-0005-0000-0000-0000C2840000}"/>
    <cellStyle name="Normal 47 12 5 3 5" xfId="25538" xr:uid="{00000000-0005-0000-0000-0000C3840000}"/>
    <cellStyle name="Normal 47 12 5 3 5 2" xfId="47155" xr:uid="{00000000-0005-0000-0000-0000C4840000}"/>
    <cellStyle name="Normal 47 12 5 3 6" xfId="19571" xr:uid="{00000000-0005-0000-0000-0000C5840000}"/>
    <cellStyle name="Normal 47 12 5 3 6 2" xfId="41213" xr:uid="{00000000-0005-0000-0000-0000C6840000}"/>
    <cellStyle name="Normal 47 12 5 3 7" xfId="35199" xr:uid="{00000000-0005-0000-0000-0000C7840000}"/>
    <cellStyle name="Normal 47 12 5 4" xfId="13802" xr:uid="{00000000-0005-0000-0000-0000C8840000}"/>
    <cellStyle name="Normal 47 12 5 4 2" xfId="16888" xr:uid="{00000000-0005-0000-0000-0000C9840000}"/>
    <cellStyle name="Normal 47 12 5 4 2 2" xfId="28856" xr:uid="{00000000-0005-0000-0000-0000CA840000}"/>
    <cellStyle name="Normal 47 12 5 4 2 2 2" xfId="50462" xr:uid="{00000000-0005-0000-0000-0000CB840000}"/>
    <cellStyle name="Normal 47 12 5 4 2 3" xfId="22889" xr:uid="{00000000-0005-0000-0000-0000CC840000}"/>
    <cellStyle name="Normal 47 12 5 4 2 3 2" xfId="44526" xr:uid="{00000000-0005-0000-0000-0000CD840000}"/>
    <cellStyle name="Normal 47 12 5 4 2 4" xfId="38542" xr:uid="{00000000-0005-0000-0000-0000CE840000}"/>
    <cellStyle name="Normal 47 12 5 4 3" xfId="25874" xr:uid="{00000000-0005-0000-0000-0000CF840000}"/>
    <cellStyle name="Normal 47 12 5 4 3 2" xfId="47488" xr:uid="{00000000-0005-0000-0000-0000D0840000}"/>
    <cellStyle name="Normal 47 12 5 4 4" xfId="19907" xr:uid="{00000000-0005-0000-0000-0000D1840000}"/>
    <cellStyle name="Normal 47 12 5 4 4 2" xfId="41549" xr:uid="{00000000-0005-0000-0000-0000D2840000}"/>
    <cellStyle name="Normal 47 12 5 4 5" xfId="35538" xr:uid="{00000000-0005-0000-0000-0000D3840000}"/>
    <cellStyle name="Normal 47 12 5 5" xfId="14776" xr:uid="{00000000-0005-0000-0000-0000D4840000}"/>
    <cellStyle name="Normal 47 12 5 5 2" xfId="17861" xr:uid="{00000000-0005-0000-0000-0000D5840000}"/>
    <cellStyle name="Normal 47 12 5 5 2 2" xfId="29828" xr:uid="{00000000-0005-0000-0000-0000D6840000}"/>
    <cellStyle name="Normal 47 12 5 5 2 2 2" xfId="51434" xr:uid="{00000000-0005-0000-0000-0000D7840000}"/>
    <cellStyle name="Normal 47 12 5 5 2 3" xfId="23861" xr:uid="{00000000-0005-0000-0000-0000D8840000}"/>
    <cellStyle name="Normal 47 12 5 5 2 3 2" xfId="45498" xr:uid="{00000000-0005-0000-0000-0000D9840000}"/>
    <cellStyle name="Normal 47 12 5 5 2 4" xfId="39515" xr:uid="{00000000-0005-0000-0000-0000DA840000}"/>
    <cellStyle name="Normal 47 12 5 5 3" xfId="26846" xr:uid="{00000000-0005-0000-0000-0000DB840000}"/>
    <cellStyle name="Normal 47 12 5 5 3 2" xfId="48460" xr:uid="{00000000-0005-0000-0000-0000DC840000}"/>
    <cellStyle name="Normal 47 12 5 5 4" xfId="20879" xr:uid="{00000000-0005-0000-0000-0000DD840000}"/>
    <cellStyle name="Normal 47 12 5 5 4 2" xfId="42521" xr:uid="{00000000-0005-0000-0000-0000DE840000}"/>
    <cellStyle name="Normal 47 12 5 5 5" xfId="36512" xr:uid="{00000000-0005-0000-0000-0000DF840000}"/>
    <cellStyle name="Normal 47 12 5 6" xfId="15889" xr:uid="{00000000-0005-0000-0000-0000E0840000}"/>
    <cellStyle name="Normal 47 12 5 6 2" xfId="27860" xr:uid="{00000000-0005-0000-0000-0000E1840000}"/>
    <cellStyle name="Normal 47 12 5 6 2 2" xfId="49466" xr:uid="{00000000-0005-0000-0000-0000E2840000}"/>
    <cellStyle name="Normal 47 12 5 6 3" xfId="21893" xr:uid="{00000000-0005-0000-0000-0000E3840000}"/>
    <cellStyle name="Normal 47 12 5 6 3 2" xfId="43530" xr:uid="{00000000-0005-0000-0000-0000E4840000}"/>
    <cellStyle name="Normal 47 12 5 6 4" xfId="37543" xr:uid="{00000000-0005-0000-0000-0000E5840000}"/>
    <cellStyle name="Normal 47 12 5 7" xfId="24875" xr:uid="{00000000-0005-0000-0000-0000E6840000}"/>
    <cellStyle name="Normal 47 12 5 7 2" xfId="46495" xr:uid="{00000000-0005-0000-0000-0000E7840000}"/>
    <cellStyle name="Normal 47 12 5 8" xfId="18908" xr:uid="{00000000-0005-0000-0000-0000E8840000}"/>
    <cellStyle name="Normal 47 12 5 8 2" xfId="40550" xr:uid="{00000000-0005-0000-0000-0000E9840000}"/>
    <cellStyle name="Normal 47 12 5 9" xfId="31878"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29" xr:uid="{00000000-0005-0000-0000-0000EF840000}"/>
    <cellStyle name="Normal 47 12 6 2 2 2 2 2" xfId="50735" xr:uid="{00000000-0005-0000-0000-0000F0840000}"/>
    <cellStyle name="Normal 47 12 6 2 2 2 3" xfId="23162" xr:uid="{00000000-0005-0000-0000-0000F1840000}"/>
    <cellStyle name="Normal 47 12 6 2 2 2 3 2" xfId="44799" xr:uid="{00000000-0005-0000-0000-0000F2840000}"/>
    <cellStyle name="Normal 47 12 6 2 2 2 4" xfId="38815" xr:uid="{00000000-0005-0000-0000-0000F3840000}"/>
    <cellStyle name="Normal 47 12 6 2 2 3" xfId="26147" xr:uid="{00000000-0005-0000-0000-0000F4840000}"/>
    <cellStyle name="Normal 47 12 6 2 2 3 2" xfId="47761" xr:uid="{00000000-0005-0000-0000-0000F5840000}"/>
    <cellStyle name="Normal 47 12 6 2 2 4" xfId="20180" xr:uid="{00000000-0005-0000-0000-0000F6840000}"/>
    <cellStyle name="Normal 47 12 6 2 2 4 2" xfId="41822" xr:uid="{00000000-0005-0000-0000-0000F7840000}"/>
    <cellStyle name="Normal 47 12 6 2 2 5" xfId="35812" xr:uid="{00000000-0005-0000-0000-0000F8840000}"/>
    <cellStyle name="Normal 47 12 6 2 3" xfId="15050" xr:uid="{00000000-0005-0000-0000-0000F9840000}"/>
    <cellStyle name="Normal 47 12 6 2 3 2" xfId="18135" xr:uid="{00000000-0005-0000-0000-0000FA840000}"/>
    <cellStyle name="Normal 47 12 6 2 3 2 2" xfId="30101" xr:uid="{00000000-0005-0000-0000-0000FB840000}"/>
    <cellStyle name="Normal 47 12 6 2 3 2 2 2" xfId="51707" xr:uid="{00000000-0005-0000-0000-0000FC840000}"/>
    <cellStyle name="Normal 47 12 6 2 3 2 3" xfId="24134" xr:uid="{00000000-0005-0000-0000-0000FD840000}"/>
    <cellStyle name="Normal 47 12 6 2 3 2 3 2" xfId="45771" xr:uid="{00000000-0005-0000-0000-0000FE840000}"/>
    <cellStyle name="Normal 47 12 6 2 3 2 4" xfId="39789" xr:uid="{00000000-0005-0000-0000-0000FF840000}"/>
    <cellStyle name="Normal 47 12 6 2 3 3" xfId="27119" xr:uid="{00000000-0005-0000-0000-000000850000}"/>
    <cellStyle name="Normal 47 12 6 2 3 3 2" xfId="48733" xr:uid="{00000000-0005-0000-0000-000001850000}"/>
    <cellStyle name="Normal 47 12 6 2 3 4" xfId="21152" xr:uid="{00000000-0005-0000-0000-000002850000}"/>
    <cellStyle name="Normal 47 12 6 2 3 4 2" xfId="42794" xr:uid="{00000000-0005-0000-0000-000003850000}"/>
    <cellStyle name="Normal 47 12 6 2 3 5" xfId="36786" xr:uid="{00000000-0005-0000-0000-000004850000}"/>
    <cellStyle name="Normal 47 12 6 2 4" xfId="16184" xr:uid="{00000000-0005-0000-0000-000005850000}"/>
    <cellStyle name="Normal 47 12 6 2 4 2" xfId="28153" xr:uid="{00000000-0005-0000-0000-000006850000}"/>
    <cellStyle name="Normal 47 12 6 2 4 2 2" xfId="49759" xr:uid="{00000000-0005-0000-0000-000007850000}"/>
    <cellStyle name="Normal 47 12 6 2 4 3" xfId="22186" xr:uid="{00000000-0005-0000-0000-000008850000}"/>
    <cellStyle name="Normal 47 12 6 2 4 3 2" xfId="43823" xr:uid="{00000000-0005-0000-0000-000009850000}"/>
    <cellStyle name="Normal 47 12 6 2 4 4" xfId="37838" xr:uid="{00000000-0005-0000-0000-00000A850000}"/>
    <cellStyle name="Normal 47 12 6 2 5" xfId="25171" xr:uid="{00000000-0005-0000-0000-00000B850000}"/>
    <cellStyle name="Normal 47 12 6 2 5 2" xfId="46788" xr:uid="{00000000-0005-0000-0000-00000C850000}"/>
    <cellStyle name="Normal 47 12 6 2 6" xfId="19204" xr:uid="{00000000-0005-0000-0000-00000D850000}"/>
    <cellStyle name="Normal 47 12 6 2 6 2" xfId="40846" xr:uid="{00000000-0005-0000-0000-00000E850000}"/>
    <cellStyle name="Normal 47 12 6 2 7" xfId="34832"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49" xr:uid="{00000000-0005-0000-0000-000013850000}"/>
    <cellStyle name="Normal 47 12 6 3 2 2 2 2" xfId="51055" xr:uid="{00000000-0005-0000-0000-000014850000}"/>
    <cellStyle name="Normal 47 12 6 3 2 2 3" xfId="23482" xr:uid="{00000000-0005-0000-0000-000015850000}"/>
    <cellStyle name="Normal 47 12 6 3 2 2 3 2" xfId="45119" xr:uid="{00000000-0005-0000-0000-000016850000}"/>
    <cellStyle name="Normal 47 12 6 3 2 2 4" xfId="39135" xr:uid="{00000000-0005-0000-0000-000017850000}"/>
    <cellStyle name="Normal 47 12 6 3 2 3" xfId="26467" xr:uid="{00000000-0005-0000-0000-000018850000}"/>
    <cellStyle name="Normal 47 12 6 3 2 3 2" xfId="48081" xr:uid="{00000000-0005-0000-0000-000019850000}"/>
    <cellStyle name="Normal 47 12 6 3 2 4" xfId="20500" xr:uid="{00000000-0005-0000-0000-00001A850000}"/>
    <cellStyle name="Normal 47 12 6 3 2 4 2" xfId="42142" xr:uid="{00000000-0005-0000-0000-00001B850000}"/>
    <cellStyle name="Normal 47 12 6 3 2 5" xfId="36132" xr:uid="{00000000-0005-0000-0000-00001C850000}"/>
    <cellStyle name="Normal 47 12 6 3 3" xfId="15370" xr:uid="{00000000-0005-0000-0000-00001D850000}"/>
    <cellStyle name="Normal 47 12 6 3 3 2" xfId="18455" xr:uid="{00000000-0005-0000-0000-00001E850000}"/>
    <cellStyle name="Normal 47 12 6 3 3 2 2" xfId="30421" xr:uid="{00000000-0005-0000-0000-00001F850000}"/>
    <cellStyle name="Normal 47 12 6 3 3 2 2 2" xfId="52027" xr:uid="{00000000-0005-0000-0000-000020850000}"/>
    <cellStyle name="Normal 47 12 6 3 3 2 3" xfId="24454" xr:uid="{00000000-0005-0000-0000-000021850000}"/>
    <cellStyle name="Normal 47 12 6 3 3 2 3 2" xfId="46091" xr:uid="{00000000-0005-0000-0000-000022850000}"/>
    <cellStyle name="Normal 47 12 6 3 3 2 4" xfId="40109" xr:uid="{00000000-0005-0000-0000-000023850000}"/>
    <cellStyle name="Normal 47 12 6 3 3 3" xfId="27439" xr:uid="{00000000-0005-0000-0000-000024850000}"/>
    <cellStyle name="Normal 47 12 6 3 3 3 2" xfId="49053" xr:uid="{00000000-0005-0000-0000-000025850000}"/>
    <cellStyle name="Normal 47 12 6 3 3 4" xfId="21472" xr:uid="{00000000-0005-0000-0000-000026850000}"/>
    <cellStyle name="Normal 47 12 6 3 3 4 2" xfId="43114" xr:uid="{00000000-0005-0000-0000-000027850000}"/>
    <cellStyle name="Normal 47 12 6 3 3 5" xfId="37106" xr:uid="{00000000-0005-0000-0000-000028850000}"/>
    <cellStyle name="Normal 47 12 6 3 4" xfId="16504" xr:uid="{00000000-0005-0000-0000-000029850000}"/>
    <cellStyle name="Normal 47 12 6 3 4 2" xfId="28473" xr:uid="{00000000-0005-0000-0000-00002A850000}"/>
    <cellStyle name="Normal 47 12 6 3 4 2 2" xfId="50079" xr:uid="{00000000-0005-0000-0000-00002B850000}"/>
    <cellStyle name="Normal 47 12 6 3 4 3" xfId="22506" xr:uid="{00000000-0005-0000-0000-00002C850000}"/>
    <cellStyle name="Normal 47 12 6 3 4 3 2" xfId="44143" xr:uid="{00000000-0005-0000-0000-00002D850000}"/>
    <cellStyle name="Normal 47 12 6 3 4 4" xfId="38158" xr:uid="{00000000-0005-0000-0000-00002E850000}"/>
    <cellStyle name="Normal 47 12 6 3 5" xfId="25491" xr:uid="{00000000-0005-0000-0000-00002F850000}"/>
    <cellStyle name="Normal 47 12 6 3 5 2" xfId="47108" xr:uid="{00000000-0005-0000-0000-000030850000}"/>
    <cellStyle name="Normal 47 12 6 3 6" xfId="19524" xr:uid="{00000000-0005-0000-0000-000031850000}"/>
    <cellStyle name="Normal 47 12 6 3 6 2" xfId="41166" xr:uid="{00000000-0005-0000-0000-000032850000}"/>
    <cellStyle name="Normal 47 12 6 3 7" xfId="35152" xr:uid="{00000000-0005-0000-0000-000033850000}"/>
    <cellStyle name="Normal 47 12 6 4" xfId="13755" xr:uid="{00000000-0005-0000-0000-000034850000}"/>
    <cellStyle name="Normal 47 12 6 4 2" xfId="16841" xr:uid="{00000000-0005-0000-0000-000035850000}"/>
    <cellStyle name="Normal 47 12 6 4 2 2" xfId="28809" xr:uid="{00000000-0005-0000-0000-000036850000}"/>
    <cellStyle name="Normal 47 12 6 4 2 2 2" xfId="50415" xr:uid="{00000000-0005-0000-0000-000037850000}"/>
    <cellStyle name="Normal 47 12 6 4 2 3" xfId="22842" xr:uid="{00000000-0005-0000-0000-000038850000}"/>
    <cellStyle name="Normal 47 12 6 4 2 3 2" xfId="44479" xr:uid="{00000000-0005-0000-0000-000039850000}"/>
    <cellStyle name="Normal 47 12 6 4 2 4" xfId="38495" xr:uid="{00000000-0005-0000-0000-00003A850000}"/>
    <cellStyle name="Normal 47 12 6 4 3" xfId="25827" xr:uid="{00000000-0005-0000-0000-00003B850000}"/>
    <cellStyle name="Normal 47 12 6 4 3 2" xfId="47441" xr:uid="{00000000-0005-0000-0000-00003C850000}"/>
    <cellStyle name="Normal 47 12 6 4 4" xfId="19860" xr:uid="{00000000-0005-0000-0000-00003D850000}"/>
    <cellStyle name="Normal 47 12 6 4 4 2" xfId="41502" xr:uid="{00000000-0005-0000-0000-00003E850000}"/>
    <cellStyle name="Normal 47 12 6 4 5" xfId="35491" xr:uid="{00000000-0005-0000-0000-00003F850000}"/>
    <cellStyle name="Normal 47 12 6 5" xfId="14729" xr:uid="{00000000-0005-0000-0000-000040850000}"/>
    <cellStyle name="Normal 47 12 6 5 2" xfId="17814" xr:uid="{00000000-0005-0000-0000-000041850000}"/>
    <cellStyle name="Normal 47 12 6 5 2 2" xfId="29781" xr:uid="{00000000-0005-0000-0000-000042850000}"/>
    <cellStyle name="Normal 47 12 6 5 2 2 2" xfId="51387" xr:uid="{00000000-0005-0000-0000-000043850000}"/>
    <cellStyle name="Normal 47 12 6 5 2 3" xfId="23814" xr:uid="{00000000-0005-0000-0000-000044850000}"/>
    <cellStyle name="Normal 47 12 6 5 2 3 2" xfId="45451" xr:uid="{00000000-0005-0000-0000-000045850000}"/>
    <cellStyle name="Normal 47 12 6 5 2 4" xfId="39468" xr:uid="{00000000-0005-0000-0000-000046850000}"/>
    <cellStyle name="Normal 47 12 6 5 3" xfId="26799" xr:uid="{00000000-0005-0000-0000-000047850000}"/>
    <cellStyle name="Normal 47 12 6 5 3 2" xfId="48413" xr:uid="{00000000-0005-0000-0000-000048850000}"/>
    <cellStyle name="Normal 47 12 6 5 4" xfId="20832" xr:uid="{00000000-0005-0000-0000-000049850000}"/>
    <cellStyle name="Normal 47 12 6 5 4 2" xfId="42474" xr:uid="{00000000-0005-0000-0000-00004A850000}"/>
    <cellStyle name="Normal 47 12 6 5 5" xfId="36465" xr:uid="{00000000-0005-0000-0000-00004B850000}"/>
    <cellStyle name="Normal 47 12 6 6" xfId="15842" xr:uid="{00000000-0005-0000-0000-00004C850000}"/>
    <cellStyle name="Normal 47 12 6 6 2" xfId="27813" xr:uid="{00000000-0005-0000-0000-00004D850000}"/>
    <cellStyle name="Normal 47 12 6 6 2 2" xfId="49419" xr:uid="{00000000-0005-0000-0000-00004E850000}"/>
    <cellStyle name="Normal 47 12 6 6 3" xfId="21846" xr:uid="{00000000-0005-0000-0000-00004F850000}"/>
    <cellStyle name="Normal 47 12 6 6 3 2" xfId="43483" xr:uid="{00000000-0005-0000-0000-000050850000}"/>
    <cellStyle name="Normal 47 12 6 6 4" xfId="37496" xr:uid="{00000000-0005-0000-0000-000051850000}"/>
    <cellStyle name="Normal 47 12 6 7" xfId="24828" xr:uid="{00000000-0005-0000-0000-000052850000}"/>
    <cellStyle name="Normal 47 12 6 7 2" xfId="46448" xr:uid="{00000000-0005-0000-0000-000053850000}"/>
    <cellStyle name="Normal 47 12 6 8" xfId="18861" xr:uid="{00000000-0005-0000-0000-000054850000}"/>
    <cellStyle name="Normal 47 12 6 8 2" xfId="40503" xr:uid="{00000000-0005-0000-0000-000055850000}"/>
    <cellStyle name="Normal 47 12 6 9" xfId="31790"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19" xr:uid="{00000000-0005-0000-0000-00005B850000}"/>
    <cellStyle name="Normal 47 12 7 2 2 2 2 2" xfId="50825" xr:uid="{00000000-0005-0000-0000-00005C850000}"/>
    <cellStyle name="Normal 47 12 7 2 2 2 3" xfId="23252" xr:uid="{00000000-0005-0000-0000-00005D850000}"/>
    <cellStyle name="Normal 47 12 7 2 2 2 3 2" xfId="44889" xr:uid="{00000000-0005-0000-0000-00005E850000}"/>
    <cellStyle name="Normal 47 12 7 2 2 2 4" xfId="38905" xr:uid="{00000000-0005-0000-0000-00005F850000}"/>
    <cellStyle name="Normal 47 12 7 2 2 3" xfId="26237" xr:uid="{00000000-0005-0000-0000-000060850000}"/>
    <cellStyle name="Normal 47 12 7 2 2 3 2" xfId="47851" xr:uid="{00000000-0005-0000-0000-000061850000}"/>
    <cellStyle name="Normal 47 12 7 2 2 4" xfId="20270" xr:uid="{00000000-0005-0000-0000-000062850000}"/>
    <cellStyle name="Normal 47 12 7 2 2 4 2" xfId="41912" xr:uid="{00000000-0005-0000-0000-000063850000}"/>
    <cellStyle name="Normal 47 12 7 2 2 5" xfId="35902" xr:uid="{00000000-0005-0000-0000-000064850000}"/>
    <cellStyle name="Normal 47 12 7 2 3" xfId="15140" xr:uid="{00000000-0005-0000-0000-000065850000}"/>
    <cellStyle name="Normal 47 12 7 2 3 2" xfId="18225" xr:uid="{00000000-0005-0000-0000-000066850000}"/>
    <cellStyle name="Normal 47 12 7 2 3 2 2" xfId="30191" xr:uid="{00000000-0005-0000-0000-000067850000}"/>
    <cellStyle name="Normal 47 12 7 2 3 2 2 2" xfId="51797" xr:uid="{00000000-0005-0000-0000-000068850000}"/>
    <cellStyle name="Normal 47 12 7 2 3 2 3" xfId="24224" xr:uid="{00000000-0005-0000-0000-000069850000}"/>
    <cellStyle name="Normal 47 12 7 2 3 2 3 2" xfId="45861" xr:uid="{00000000-0005-0000-0000-00006A850000}"/>
    <cellStyle name="Normal 47 12 7 2 3 2 4" xfId="39879" xr:uid="{00000000-0005-0000-0000-00006B850000}"/>
    <cellStyle name="Normal 47 12 7 2 3 3" xfId="27209" xr:uid="{00000000-0005-0000-0000-00006C850000}"/>
    <cellStyle name="Normal 47 12 7 2 3 3 2" xfId="48823" xr:uid="{00000000-0005-0000-0000-00006D850000}"/>
    <cellStyle name="Normal 47 12 7 2 3 4" xfId="21242" xr:uid="{00000000-0005-0000-0000-00006E850000}"/>
    <cellStyle name="Normal 47 12 7 2 3 4 2" xfId="42884" xr:uid="{00000000-0005-0000-0000-00006F850000}"/>
    <cellStyle name="Normal 47 12 7 2 3 5" xfId="36876" xr:uid="{00000000-0005-0000-0000-000070850000}"/>
    <cellStyle name="Normal 47 12 7 2 4" xfId="16274" xr:uid="{00000000-0005-0000-0000-000071850000}"/>
    <cellStyle name="Normal 47 12 7 2 4 2" xfId="28243" xr:uid="{00000000-0005-0000-0000-000072850000}"/>
    <cellStyle name="Normal 47 12 7 2 4 2 2" xfId="49849" xr:uid="{00000000-0005-0000-0000-000073850000}"/>
    <cellStyle name="Normal 47 12 7 2 4 3" xfId="22276" xr:uid="{00000000-0005-0000-0000-000074850000}"/>
    <cellStyle name="Normal 47 12 7 2 4 3 2" xfId="43913" xr:uid="{00000000-0005-0000-0000-000075850000}"/>
    <cellStyle name="Normal 47 12 7 2 4 4" xfId="37928" xr:uid="{00000000-0005-0000-0000-000076850000}"/>
    <cellStyle name="Normal 47 12 7 2 5" xfId="25261" xr:uid="{00000000-0005-0000-0000-000077850000}"/>
    <cellStyle name="Normal 47 12 7 2 5 2" xfId="46878" xr:uid="{00000000-0005-0000-0000-000078850000}"/>
    <cellStyle name="Normal 47 12 7 2 6" xfId="19294" xr:uid="{00000000-0005-0000-0000-000079850000}"/>
    <cellStyle name="Normal 47 12 7 2 6 2" xfId="40936" xr:uid="{00000000-0005-0000-0000-00007A850000}"/>
    <cellStyle name="Normal 47 12 7 2 7" xfId="34922"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39" xr:uid="{00000000-0005-0000-0000-00007F850000}"/>
    <cellStyle name="Normal 47 12 7 3 2 2 2 2" xfId="51145" xr:uid="{00000000-0005-0000-0000-000080850000}"/>
    <cellStyle name="Normal 47 12 7 3 2 2 3" xfId="23572" xr:uid="{00000000-0005-0000-0000-000081850000}"/>
    <cellStyle name="Normal 47 12 7 3 2 2 3 2" xfId="45209" xr:uid="{00000000-0005-0000-0000-000082850000}"/>
    <cellStyle name="Normal 47 12 7 3 2 2 4" xfId="39225" xr:uid="{00000000-0005-0000-0000-000083850000}"/>
    <cellStyle name="Normal 47 12 7 3 2 3" xfId="26557" xr:uid="{00000000-0005-0000-0000-000084850000}"/>
    <cellStyle name="Normal 47 12 7 3 2 3 2" xfId="48171" xr:uid="{00000000-0005-0000-0000-000085850000}"/>
    <cellStyle name="Normal 47 12 7 3 2 4" xfId="20590" xr:uid="{00000000-0005-0000-0000-000086850000}"/>
    <cellStyle name="Normal 47 12 7 3 2 4 2" xfId="42232" xr:uid="{00000000-0005-0000-0000-000087850000}"/>
    <cellStyle name="Normal 47 12 7 3 2 5" xfId="36222" xr:uid="{00000000-0005-0000-0000-000088850000}"/>
    <cellStyle name="Normal 47 12 7 3 3" xfId="15460" xr:uid="{00000000-0005-0000-0000-000089850000}"/>
    <cellStyle name="Normal 47 12 7 3 3 2" xfId="18545" xr:uid="{00000000-0005-0000-0000-00008A850000}"/>
    <cellStyle name="Normal 47 12 7 3 3 2 2" xfId="30511" xr:uid="{00000000-0005-0000-0000-00008B850000}"/>
    <cellStyle name="Normal 47 12 7 3 3 2 2 2" xfId="52117" xr:uid="{00000000-0005-0000-0000-00008C850000}"/>
    <cellStyle name="Normal 47 12 7 3 3 2 3" xfId="24544" xr:uid="{00000000-0005-0000-0000-00008D850000}"/>
    <cellStyle name="Normal 47 12 7 3 3 2 3 2" xfId="46181" xr:uid="{00000000-0005-0000-0000-00008E850000}"/>
    <cellStyle name="Normal 47 12 7 3 3 2 4" xfId="40199" xr:uid="{00000000-0005-0000-0000-00008F850000}"/>
    <cellStyle name="Normal 47 12 7 3 3 3" xfId="27529" xr:uid="{00000000-0005-0000-0000-000090850000}"/>
    <cellStyle name="Normal 47 12 7 3 3 3 2" xfId="49143" xr:uid="{00000000-0005-0000-0000-000091850000}"/>
    <cellStyle name="Normal 47 12 7 3 3 4" xfId="21562" xr:uid="{00000000-0005-0000-0000-000092850000}"/>
    <cellStyle name="Normal 47 12 7 3 3 4 2" xfId="43204" xr:uid="{00000000-0005-0000-0000-000093850000}"/>
    <cellStyle name="Normal 47 12 7 3 3 5" xfId="37196" xr:uid="{00000000-0005-0000-0000-000094850000}"/>
    <cellStyle name="Normal 47 12 7 3 4" xfId="16594" xr:uid="{00000000-0005-0000-0000-000095850000}"/>
    <cellStyle name="Normal 47 12 7 3 4 2" xfId="28563" xr:uid="{00000000-0005-0000-0000-000096850000}"/>
    <cellStyle name="Normal 47 12 7 3 4 2 2" xfId="50169" xr:uid="{00000000-0005-0000-0000-000097850000}"/>
    <cellStyle name="Normal 47 12 7 3 4 3" xfId="22596" xr:uid="{00000000-0005-0000-0000-000098850000}"/>
    <cellStyle name="Normal 47 12 7 3 4 3 2" xfId="44233" xr:uid="{00000000-0005-0000-0000-000099850000}"/>
    <cellStyle name="Normal 47 12 7 3 4 4" xfId="38248" xr:uid="{00000000-0005-0000-0000-00009A850000}"/>
    <cellStyle name="Normal 47 12 7 3 5" xfId="25581" xr:uid="{00000000-0005-0000-0000-00009B850000}"/>
    <cellStyle name="Normal 47 12 7 3 5 2" xfId="47198" xr:uid="{00000000-0005-0000-0000-00009C850000}"/>
    <cellStyle name="Normal 47 12 7 3 6" xfId="19614" xr:uid="{00000000-0005-0000-0000-00009D850000}"/>
    <cellStyle name="Normal 47 12 7 3 6 2" xfId="41256" xr:uid="{00000000-0005-0000-0000-00009E850000}"/>
    <cellStyle name="Normal 47 12 7 3 7" xfId="35242" xr:uid="{00000000-0005-0000-0000-00009F850000}"/>
    <cellStyle name="Normal 47 12 7 4" xfId="13845" xr:uid="{00000000-0005-0000-0000-0000A0850000}"/>
    <cellStyle name="Normal 47 12 7 4 2" xfId="16931" xr:uid="{00000000-0005-0000-0000-0000A1850000}"/>
    <cellStyle name="Normal 47 12 7 4 2 2" xfId="28899" xr:uid="{00000000-0005-0000-0000-0000A2850000}"/>
    <cellStyle name="Normal 47 12 7 4 2 2 2" xfId="50505" xr:uid="{00000000-0005-0000-0000-0000A3850000}"/>
    <cellStyle name="Normal 47 12 7 4 2 3" xfId="22932" xr:uid="{00000000-0005-0000-0000-0000A4850000}"/>
    <cellStyle name="Normal 47 12 7 4 2 3 2" xfId="44569" xr:uid="{00000000-0005-0000-0000-0000A5850000}"/>
    <cellStyle name="Normal 47 12 7 4 2 4" xfId="38585" xr:uid="{00000000-0005-0000-0000-0000A6850000}"/>
    <cellStyle name="Normal 47 12 7 4 3" xfId="25917" xr:uid="{00000000-0005-0000-0000-0000A7850000}"/>
    <cellStyle name="Normal 47 12 7 4 3 2" xfId="47531" xr:uid="{00000000-0005-0000-0000-0000A8850000}"/>
    <cellStyle name="Normal 47 12 7 4 4" xfId="19950" xr:uid="{00000000-0005-0000-0000-0000A9850000}"/>
    <cellStyle name="Normal 47 12 7 4 4 2" xfId="41592" xr:uid="{00000000-0005-0000-0000-0000AA850000}"/>
    <cellStyle name="Normal 47 12 7 4 5" xfId="35581" xr:uid="{00000000-0005-0000-0000-0000AB850000}"/>
    <cellStyle name="Normal 47 12 7 5" xfId="14819" xr:uid="{00000000-0005-0000-0000-0000AC850000}"/>
    <cellStyle name="Normal 47 12 7 5 2" xfId="17904" xr:uid="{00000000-0005-0000-0000-0000AD850000}"/>
    <cellStyle name="Normal 47 12 7 5 2 2" xfId="29871" xr:uid="{00000000-0005-0000-0000-0000AE850000}"/>
    <cellStyle name="Normal 47 12 7 5 2 2 2" xfId="51477" xr:uid="{00000000-0005-0000-0000-0000AF850000}"/>
    <cellStyle name="Normal 47 12 7 5 2 3" xfId="23904" xr:uid="{00000000-0005-0000-0000-0000B0850000}"/>
    <cellStyle name="Normal 47 12 7 5 2 3 2" xfId="45541" xr:uid="{00000000-0005-0000-0000-0000B1850000}"/>
    <cellStyle name="Normal 47 12 7 5 2 4" xfId="39558" xr:uid="{00000000-0005-0000-0000-0000B2850000}"/>
    <cellStyle name="Normal 47 12 7 5 3" xfId="26889" xr:uid="{00000000-0005-0000-0000-0000B3850000}"/>
    <cellStyle name="Normal 47 12 7 5 3 2" xfId="48503" xr:uid="{00000000-0005-0000-0000-0000B4850000}"/>
    <cellStyle name="Normal 47 12 7 5 4" xfId="20922" xr:uid="{00000000-0005-0000-0000-0000B5850000}"/>
    <cellStyle name="Normal 47 12 7 5 4 2" xfId="42564" xr:uid="{00000000-0005-0000-0000-0000B6850000}"/>
    <cellStyle name="Normal 47 12 7 5 5" xfId="36555" xr:uid="{00000000-0005-0000-0000-0000B7850000}"/>
    <cellStyle name="Normal 47 12 7 6" xfId="15932" xr:uid="{00000000-0005-0000-0000-0000B8850000}"/>
    <cellStyle name="Normal 47 12 7 6 2" xfId="27903" xr:uid="{00000000-0005-0000-0000-0000B9850000}"/>
    <cellStyle name="Normal 47 12 7 6 2 2" xfId="49509" xr:uid="{00000000-0005-0000-0000-0000BA850000}"/>
    <cellStyle name="Normal 47 12 7 6 3" xfId="21936" xr:uid="{00000000-0005-0000-0000-0000BB850000}"/>
    <cellStyle name="Normal 47 12 7 6 3 2" xfId="43573" xr:uid="{00000000-0005-0000-0000-0000BC850000}"/>
    <cellStyle name="Normal 47 12 7 6 4" xfId="37586" xr:uid="{00000000-0005-0000-0000-0000BD850000}"/>
    <cellStyle name="Normal 47 12 7 7" xfId="24918" xr:uid="{00000000-0005-0000-0000-0000BE850000}"/>
    <cellStyle name="Normal 47 12 7 7 2" xfId="46538" xr:uid="{00000000-0005-0000-0000-0000BF850000}"/>
    <cellStyle name="Normal 47 12 7 8" xfId="18951" xr:uid="{00000000-0005-0000-0000-0000C0850000}"/>
    <cellStyle name="Normal 47 12 7 8 2" xfId="40593" xr:uid="{00000000-0005-0000-0000-0000C1850000}"/>
    <cellStyle name="Normal 47 12 7 9" xfId="31992"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1" xr:uid="{00000000-0005-0000-0000-0000C6850000}"/>
    <cellStyle name="Normal 47 12 8 2 2 2 2" xfId="50567" xr:uid="{00000000-0005-0000-0000-0000C7850000}"/>
    <cellStyle name="Normal 47 12 8 2 2 3" xfId="22994" xr:uid="{00000000-0005-0000-0000-0000C8850000}"/>
    <cellStyle name="Normal 47 12 8 2 2 3 2" xfId="44631" xr:uid="{00000000-0005-0000-0000-0000C9850000}"/>
    <cellStyle name="Normal 47 12 8 2 2 4" xfId="38647" xr:uid="{00000000-0005-0000-0000-0000CA850000}"/>
    <cellStyle name="Normal 47 12 8 2 3" xfId="25979" xr:uid="{00000000-0005-0000-0000-0000CB850000}"/>
    <cellStyle name="Normal 47 12 8 2 3 2" xfId="47593" xr:uid="{00000000-0005-0000-0000-0000CC850000}"/>
    <cellStyle name="Normal 47 12 8 2 4" xfId="20012" xr:uid="{00000000-0005-0000-0000-0000CD850000}"/>
    <cellStyle name="Normal 47 12 8 2 4 2" xfId="41654" xr:uid="{00000000-0005-0000-0000-0000CE850000}"/>
    <cellStyle name="Normal 47 12 8 2 5" xfId="35644" xr:uid="{00000000-0005-0000-0000-0000CF850000}"/>
    <cellStyle name="Normal 47 12 8 3" xfId="14882" xr:uid="{00000000-0005-0000-0000-0000D0850000}"/>
    <cellStyle name="Normal 47 12 8 3 2" xfId="17967" xr:uid="{00000000-0005-0000-0000-0000D1850000}"/>
    <cellStyle name="Normal 47 12 8 3 2 2" xfId="29933" xr:uid="{00000000-0005-0000-0000-0000D2850000}"/>
    <cellStyle name="Normal 47 12 8 3 2 2 2" xfId="51539" xr:uid="{00000000-0005-0000-0000-0000D3850000}"/>
    <cellStyle name="Normal 47 12 8 3 2 3" xfId="23966" xr:uid="{00000000-0005-0000-0000-0000D4850000}"/>
    <cellStyle name="Normal 47 12 8 3 2 3 2" xfId="45603" xr:uid="{00000000-0005-0000-0000-0000D5850000}"/>
    <cellStyle name="Normal 47 12 8 3 2 4" xfId="39621" xr:uid="{00000000-0005-0000-0000-0000D6850000}"/>
    <cellStyle name="Normal 47 12 8 3 3" xfId="26951" xr:uid="{00000000-0005-0000-0000-0000D7850000}"/>
    <cellStyle name="Normal 47 12 8 3 3 2" xfId="48565" xr:uid="{00000000-0005-0000-0000-0000D8850000}"/>
    <cellStyle name="Normal 47 12 8 3 4" xfId="20984" xr:uid="{00000000-0005-0000-0000-0000D9850000}"/>
    <cellStyle name="Normal 47 12 8 3 4 2" xfId="42626" xr:uid="{00000000-0005-0000-0000-0000DA850000}"/>
    <cellStyle name="Normal 47 12 8 3 5" xfId="36618" xr:uid="{00000000-0005-0000-0000-0000DB850000}"/>
    <cellStyle name="Normal 47 12 8 4" xfId="16016" xr:uid="{00000000-0005-0000-0000-0000DC850000}"/>
    <cellStyle name="Normal 47 12 8 4 2" xfId="27985" xr:uid="{00000000-0005-0000-0000-0000DD850000}"/>
    <cellStyle name="Normal 47 12 8 4 2 2" xfId="49591" xr:uid="{00000000-0005-0000-0000-0000DE850000}"/>
    <cellStyle name="Normal 47 12 8 4 3" xfId="22018" xr:uid="{00000000-0005-0000-0000-0000DF850000}"/>
    <cellStyle name="Normal 47 12 8 4 3 2" xfId="43655" xr:uid="{00000000-0005-0000-0000-0000E0850000}"/>
    <cellStyle name="Normal 47 12 8 4 4" xfId="37670" xr:uid="{00000000-0005-0000-0000-0000E1850000}"/>
    <cellStyle name="Normal 47 12 8 5" xfId="25003" xr:uid="{00000000-0005-0000-0000-0000E2850000}"/>
    <cellStyle name="Normal 47 12 8 5 2" xfId="46620" xr:uid="{00000000-0005-0000-0000-0000E3850000}"/>
    <cellStyle name="Normal 47 12 8 6" xfId="19036" xr:uid="{00000000-0005-0000-0000-0000E4850000}"/>
    <cellStyle name="Normal 47 12 8 6 2" xfId="40678" xr:uid="{00000000-0005-0000-0000-0000E5850000}"/>
    <cellStyle name="Normal 47 12 8 7" xfId="34664"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1" xr:uid="{00000000-0005-0000-0000-0000EA850000}"/>
    <cellStyle name="Normal 47 12 9 2 2 2 2" xfId="50887" xr:uid="{00000000-0005-0000-0000-0000EB850000}"/>
    <cellStyle name="Normal 47 12 9 2 2 3" xfId="23314" xr:uid="{00000000-0005-0000-0000-0000EC850000}"/>
    <cellStyle name="Normal 47 12 9 2 2 3 2" xfId="44951" xr:uid="{00000000-0005-0000-0000-0000ED850000}"/>
    <cellStyle name="Normal 47 12 9 2 2 4" xfId="38967" xr:uid="{00000000-0005-0000-0000-0000EE850000}"/>
    <cellStyle name="Normal 47 12 9 2 3" xfId="26299" xr:uid="{00000000-0005-0000-0000-0000EF850000}"/>
    <cellStyle name="Normal 47 12 9 2 3 2" xfId="47913" xr:uid="{00000000-0005-0000-0000-0000F0850000}"/>
    <cellStyle name="Normal 47 12 9 2 4" xfId="20332" xr:uid="{00000000-0005-0000-0000-0000F1850000}"/>
    <cellStyle name="Normal 47 12 9 2 4 2" xfId="41974" xr:uid="{00000000-0005-0000-0000-0000F2850000}"/>
    <cellStyle name="Normal 47 12 9 2 5" xfId="35964" xr:uid="{00000000-0005-0000-0000-0000F3850000}"/>
    <cellStyle name="Normal 47 12 9 3" xfId="15202" xr:uid="{00000000-0005-0000-0000-0000F4850000}"/>
    <cellStyle name="Normal 47 12 9 3 2" xfId="18287" xr:uid="{00000000-0005-0000-0000-0000F5850000}"/>
    <cellStyle name="Normal 47 12 9 3 2 2" xfId="30253" xr:uid="{00000000-0005-0000-0000-0000F6850000}"/>
    <cellStyle name="Normal 47 12 9 3 2 2 2" xfId="51859" xr:uid="{00000000-0005-0000-0000-0000F7850000}"/>
    <cellStyle name="Normal 47 12 9 3 2 3" xfId="24286" xr:uid="{00000000-0005-0000-0000-0000F8850000}"/>
    <cellStyle name="Normal 47 12 9 3 2 3 2" xfId="45923" xr:uid="{00000000-0005-0000-0000-0000F9850000}"/>
    <cellStyle name="Normal 47 12 9 3 2 4" xfId="39941" xr:uid="{00000000-0005-0000-0000-0000FA850000}"/>
    <cellStyle name="Normal 47 12 9 3 3" xfId="27271" xr:uid="{00000000-0005-0000-0000-0000FB850000}"/>
    <cellStyle name="Normal 47 12 9 3 3 2" xfId="48885" xr:uid="{00000000-0005-0000-0000-0000FC850000}"/>
    <cellStyle name="Normal 47 12 9 3 4" xfId="21304" xr:uid="{00000000-0005-0000-0000-0000FD850000}"/>
    <cellStyle name="Normal 47 12 9 3 4 2" xfId="42946" xr:uid="{00000000-0005-0000-0000-0000FE850000}"/>
    <cellStyle name="Normal 47 12 9 3 5" xfId="36938" xr:uid="{00000000-0005-0000-0000-0000FF850000}"/>
    <cellStyle name="Normal 47 12 9 4" xfId="16336" xr:uid="{00000000-0005-0000-0000-000000860000}"/>
    <cellStyle name="Normal 47 12 9 4 2" xfId="28305" xr:uid="{00000000-0005-0000-0000-000001860000}"/>
    <cellStyle name="Normal 47 12 9 4 2 2" xfId="49911" xr:uid="{00000000-0005-0000-0000-000002860000}"/>
    <cellStyle name="Normal 47 12 9 4 3" xfId="22338" xr:uid="{00000000-0005-0000-0000-000003860000}"/>
    <cellStyle name="Normal 47 12 9 4 3 2" xfId="43975" xr:uid="{00000000-0005-0000-0000-000004860000}"/>
    <cellStyle name="Normal 47 12 9 4 4" xfId="37990" xr:uid="{00000000-0005-0000-0000-000005860000}"/>
    <cellStyle name="Normal 47 12 9 5" xfId="25323" xr:uid="{00000000-0005-0000-0000-000006860000}"/>
    <cellStyle name="Normal 47 12 9 5 2" xfId="46940" xr:uid="{00000000-0005-0000-0000-000007860000}"/>
    <cellStyle name="Normal 47 12 9 6" xfId="19356" xr:uid="{00000000-0005-0000-0000-000008860000}"/>
    <cellStyle name="Normal 47 12 9 6 2" xfId="40998" xr:uid="{00000000-0005-0000-0000-000009860000}"/>
    <cellStyle name="Normal 47 12 9 7" xfId="34984"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2" xr:uid="{00000000-0005-0000-0000-00000E860000}"/>
    <cellStyle name="Normal 47 13 10 2 2 2" xfId="50248" xr:uid="{00000000-0005-0000-0000-00000F860000}"/>
    <cellStyle name="Normal 47 13 10 2 3" xfId="22675" xr:uid="{00000000-0005-0000-0000-000010860000}"/>
    <cellStyle name="Normal 47 13 10 2 3 2" xfId="44312" xr:uid="{00000000-0005-0000-0000-000011860000}"/>
    <cellStyle name="Normal 47 13 10 2 4" xfId="38327" xr:uid="{00000000-0005-0000-0000-000012860000}"/>
    <cellStyle name="Normal 47 13 10 3" xfId="25660" xr:uid="{00000000-0005-0000-0000-000013860000}"/>
    <cellStyle name="Normal 47 13 10 3 2" xfId="47274" xr:uid="{00000000-0005-0000-0000-000014860000}"/>
    <cellStyle name="Normal 47 13 10 4" xfId="19693" xr:uid="{00000000-0005-0000-0000-000015860000}"/>
    <cellStyle name="Normal 47 13 10 4 2" xfId="41335" xr:uid="{00000000-0005-0000-0000-000016860000}"/>
    <cellStyle name="Normal 47 13 10 5" xfId="35323" xr:uid="{00000000-0005-0000-0000-000017860000}"/>
    <cellStyle name="Normal 47 13 11" xfId="14562" xr:uid="{00000000-0005-0000-0000-000018860000}"/>
    <cellStyle name="Normal 47 13 11 2" xfId="17647" xr:uid="{00000000-0005-0000-0000-000019860000}"/>
    <cellStyle name="Normal 47 13 11 2 2" xfId="29614" xr:uid="{00000000-0005-0000-0000-00001A860000}"/>
    <cellStyle name="Normal 47 13 11 2 2 2" xfId="51220" xr:uid="{00000000-0005-0000-0000-00001B860000}"/>
    <cellStyle name="Normal 47 13 11 2 3" xfId="23647" xr:uid="{00000000-0005-0000-0000-00001C860000}"/>
    <cellStyle name="Normal 47 13 11 2 3 2" xfId="45284" xr:uid="{00000000-0005-0000-0000-00001D860000}"/>
    <cellStyle name="Normal 47 13 11 2 4" xfId="39301" xr:uid="{00000000-0005-0000-0000-00001E860000}"/>
    <cellStyle name="Normal 47 13 11 3" xfId="26632" xr:uid="{00000000-0005-0000-0000-00001F860000}"/>
    <cellStyle name="Normal 47 13 11 3 2" xfId="48246" xr:uid="{00000000-0005-0000-0000-000020860000}"/>
    <cellStyle name="Normal 47 13 11 4" xfId="20665" xr:uid="{00000000-0005-0000-0000-000021860000}"/>
    <cellStyle name="Normal 47 13 11 4 2" xfId="42307" xr:uid="{00000000-0005-0000-0000-000022860000}"/>
    <cellStyle name="Normal 47 13 11 5" xfId="36298" xr:uid="{00000000-0005-0000-0000-000023860000}"/>
    <cellStyle name="Normal 47 13 12" xfId="15675" xr:uid="{00000000-0005-0000-0000-000024860000}"/>
    <cellStyle name="Normal 47 13 12 2" xfId="27646" xr:uid="{00000000-0005-0000-0000-000025860000}"/>
    <cellStyle name="Normal 47 13 12 2 2" xfId="49252" xr:uid="{00000000-0005-0000-0000-000026860000}"/>
    <cellStyle name="Normal 47 13 12 3" xfId="21679" xr:uid="{00000000-0005-0000-0000-000027860000}"/>
    <cellStyle name="Normal 47 13 12 3 2" xfId="43316" xr:uid="{00000000-0005-0000-0000-000028860000}"/>
    <cellStyle name="Normal 47 13 12 4" xfId="37329" xr:uid="{00000000-0005-0000-0000-000029860000}"/>
    <cellStyle name="Normal 47 13 13" xfId="24661" xr:uid="{00000000-0005-0000-0000-00002A860000}"/>
    <cellStyle name="Normal 47 13 13 2" xfId="46281" xr:uid="{00000000-0005-0000-0000-00002B860000}"/>
    <cellStyle name="Normal 47 13 14" xfId="18694" xr:uid="{00000000-0005-0000-0000-00002C860000}"/>
    <cellStyle name="Normal 47 13 14 2" xfId="40336" xr:uid="{00000000-0005-0000-0000-00002D860000}"/>
    <cellStyle name="Normal 47 13 15" xfId="31259"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1" xr:uid="{00000000-0005-0000-0000-000033860000}"/>
    <cellStyle name="Normal 47 13 2 2 2 2 2 2" xfId="50657" xr:uid="{00000000-0005-0000-0000-000034860000}"/>
    <cellStyle name="Normal 47 13 2 2 2 2 3" xfId="23084" xr:uid="{00000000-0005-0000-0000-000035860000}"/>
    <cellStyle name="Normal 47 13 2 2 2 2 3 2" xfId="44721" xr:uid="{00000000-0005-0000-0000-000036860000}"/>
    <cellStyle name="Normal 47 13 2 2 2 2 4" xfId="38737" xr:uid="{00000000-0005-0000-0000-000037860000}"/>
    <cellStyle name="Normal 47 13 2 2 2 3" xfId="26069" xr:uid="{00000000-0005-0000-0000-000038860000}"/>
    <cellStyle name="Normal 47 13 2 2 2 3 2" xfId="47683" xr:uid="{00000000-0005-0000-0000-000039860000}"/>
    <cellStyle name="Normal 47 13 2 2 2 4" xfId="20102" xr:uid="{00000000-0005-0000-0000-00003A860000}"/>
    <cellStyle name="Normal 47 13 2 2 2 4 2" xfId="41744" xr:uid="{00000000-0005-0000-0000-00003B860000}"/>
    <cellStyle name="Normal 47 13 2 2 2 5" xfId="35734" xr:uid="{00000000-0005-0000-0000-00003C860000}"/>
    <cellStyle name="Normal 47 13 2 2 3" xfId="14972" xr:uid="{00000000-0005-0000-0000-00003D860000}"/>
    <cellStyle name="Normal 47 13 2 2 3 2" xfId="18057" xr:uid="{00000000-0005-0000-0000-00003E860000}"/>
    <cellStyle name="Normal 47 13 2 2 3 2 2" xfId="30023" xr:uid="{00000000-0005-0000-0000-00003F860000}"/>
    <cellStyle name="Normal 47 13 2 2 3 2 2 2" xfId="51629" xr:uid="{00000000-0005-0000-0000-000040860000}"/>
    <cellStyle name="Normal 47 13 2 2 3 2 3" xfId="24056" xr:uid="{00000000-0005-0000-0000-000041860000}"/>
    <cellStyle name="Normal 47 13 2 2 3 2 3 2" xfId="45693" xr:uid="{00000000-0005-0000-0000-000042860000}"/>
    <cellStyle name="Normal 47 13 2 2 3 2 4" xfId="39711" xr:uid="{00000000-0005-0000-0000-000043860000}"/>
    <cellStyle name="Normal 47 13 2 2 3 3" xfId="27041" xr:uid="{00000000-0005-0000-0000-000044860000}"/>
    <cellStyle name="Normal 47 13 2 2 3 3 2" xfId="48655" xr:uid="{00000000-0005-0000-0000-000045860000}"/>
    <cellStyle name="Normal 47 13 2 2 3 4" xfId="21074" xr:uid="{00000000-0005-0000-0000-000046860000}"/>
    <cellStyle name="Normal 47 13 2 2 3 4 2" xfId="42716" xr:uid="{00000000-0005-0000-0000-000047860000}"/>
    <cellStyle name="Normal 47 13 2 2 3 5" xfId="36708" xr:uid="{00000000-0005-0000-0000-000048860000}"/>
    <cellStyle name="Normal 47 13 2 2 4" xfId="16106" xr:uid="{00000000-0005-0000-0000-000049860000}"/>
    <cellStyle name="Normal 47 13 2 2 4 2" xfId="28075" xr:uid="{00000000-0005-0000-0000-00004A860000}"/>
    <cellStyle name="Normal 47 13 2 2 4 2 2" xfId="49681" xr:uid="{00000000-0005-0000-0000-00004B860000}"/>
    <cellStyle name="Normal 47 13 2 2 4 3" xfId="22108" xr:uid="{00000000-0005-0000-0000-00004C860000}"/>
    <cellStyle name="Normal 47 13 2 2 4 3 2" xfId="43745" xr:uid="{00000000-0005-0000-0000-00004D860000}"/>
    <cellStyle name="Normal 47 13 2 2 4 4" xfId="37760" xr:uid="{00000000-0005-0000-0000-00004E860000}"/>
    <cellStyle name="Normal 47 13 2 2 5" xfId="25093" xr:uid="{00000000-0005-0000-0000-00004F860000}"/>
    <cellStyle name="Normal 47 13 2 2 5 2" xfId="46710" xr:uid="{00000000-0005-0000-0000-000050860000}"/>
    <cellStyle name="Normal 47 13 2 2 6" xfId="19126" xr:uid="{00000000-0005-0000-0000-000051860000}"/>
    <cellStyle name="Normal 47 13 2 2 6 2" xfId="40768" xr:uid="{00000000-0005-0000-0000-000052860000}"/>
    <cellStyle name="Normal 47 13 2 2 7" xfId="34754"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1" xr:uid="{00000000-0005-0000-0000-000057860000}"/>
    <cellStyle name="Normal 47 13 2 3 2 2 2 2" xfId="50977" xr:uid="{00000000-0005-0000-0000-000058860000}"/>
    <cellStyle name="Normal 47 13 2 3 2 2 3" xfId="23404" xr:uid="{00000000-0005-0000-0000-000059860000}"/>
    <cellStyle name="Normal 47 13 2 3 2 2 3 2" xfId="45041" xr:uid="{00000000-0005-0000-0000-00005A860000}"/>
    <cellStyle name="Normal 47 13 2 3 2 2 4" xfId="39057" xr:uid="{00000000-0005-0000-0000-00005B860000}"/>
    <cellStyle name="Normal 47 13 2 3 2 3" xfId="26389" xr:uid="{00000000-0005-0000-0000-00005C860000}"/>
    <cellStyle name="Normal 47 13 2 3 2 3 2" xfId="48003" xr:uid="{00000000-0005-0000-0000-00005D860000}"/>
    <cellStyle name="Normal 47 13 2 3 2 4" xfId="20422" xr:uid="{00000000-0005-0000-0000-00005E860000}"/>
    <cellStyle name="Normal 47 13 2 3 2 4 2" xfId="42064" xr:uid="{00000000-0005-0000-0000-00005F860000}"/>
    <cellStyle name="Normal 47 13 2 3 2 5" xfId="36054" xr:uid="{00000000-0005-0000-0000-000060860000}"/>
    <cellStyle name="Normal 47 13 2 3 3" xfId="15292" xr:uid="{00000000-0005-0000-0000-000061860000}"/>
    <cellStyle name="Normal 47 13 2 3 3 2" xfId="18377" xr:uid="{00000000-0005-0000-0000-000062860000}"/>
    <cellStyle name="Normal 47 13 2 3 3 2 2" xfId="30343" xr:uid="{00000000-0005-0000-0000-000063860000}"/>
    <cellStyle name="Normal 47 13 2 3 3 2 2 2" xfId="51949" xr:uid="{00000000-0005-0000-0000-000064860000}"/>
    <cellStyle name="Normal 47 13 2 3 3 2 3" xfId="24376" xr:uid="{00000000-0005-0000-0000-000065860000}"/>
    <cellStyle name="Normal 47 13 2 3 3 2 3 2" xfId="46013" xr:uid="{00000000-0005-0000-0000-000066860000}"/>
    <cellStyle name="Normal 47 13 2 3 3 2 4" xfId="40031" xr:uid="{00000000-0005-0000-0000-000067860000}"/>
    <cellStyle name="Normal 47 13 2 3 3 3" xfId="27361" xr:uid="{00000000-0005-0000-0000-000068860000}"/>
    <cellStyle name="Normal 47 13 2 3 3 3 2" xfId="48975" xr:uid="{00000000-0005-0000-0000-000069860000}"/>
    <cellStyle name="Normal 47 13 2 3 3 4" xfId="21394" xr:uid="{00000000-0005-0000-0000-00006A860000}"/>
    <cellStyle name="Normal 47 13 2 3 3 4 2" xfId="43036" xr:uid="{00000000-0005-0000-0000-00006B860000}"/>
    <cellStyle name="Normal 47 13 2 3 3 5" xfId="37028" xr:uid="{00000000-0005-0000-0000-00006C860000}"/>
    <cellStyle name="Normal 47 13 2 3 4" xfId="16426" xr:uid="{00000000-0005-0000-0000-00006D860000}"/>
    <cellStyle name="Normal 47 13 2 3 4 2" xfId="28395" xr:uid="{00000000-0005-0000-0000-00006E860000}"/>
    <cellStyle name="Normal 47 13 2 3 4 2 2" xfId="50001" xr:uid="{00000000-0005-0000-0000-00006F860000}"/>
    <cellStyle name="Normal 47 13 2 3 4 3" xfId="22428" xr:uid="{00000000-0005-0000-0000-000070860000}"/>
    <cellStyle name="Normal 47 13 2 3 4 3 2" xfId="44065" xr:uid="{00000000-0005-0000-0000-000071860000}"/>
    <cellStyle name="Normal 47 13 2 3 4 4" xfId="38080" xr:uid="{00000000-0005-0000-0000-000072860000}"/>
    <cellStyle name="Normal 47 13 2 3 5" xfId="25413" xr:uid="{00000000-0005-0000-0000-000073860000}"/>
    <cellStyle name="Normal 47 13 2 3 5 2" xfId="47030" xr:uid="{00000000-0005-0000-0000-000074860000}"/>
    <cellStyle name="Normal 47 13 2 3 6" xfId="19446" xr:uid="{00000000-0005-0000-0000-000075860000}"/>
    <cellStyle name="Normal 47 13 2 3 6 2" xfId="41088" xr:uid="{00000000-0005-0000-0000-000076860000}"/>
    <cellStyle name="Normal 47 13 2 3 7" xfId="35074" xr:uid="{00000000-0005-0000-0000-000077860000}"/>
    <cellStyle name="Normal 47 13 2 4" xfId="13677" xr:uid="{00000000-0005-0000-0000-000078860000}"/>
    <cellStyle name="Normal 47 13 2 4 2" xfId="16763" xr:uid="{00000000-0005-0000-0000-000079860000}"/>
    <cellStyle name="Normal 47 13 2 4 2 2" xfId="28731" xr:uid="{00000000-0005-0000-0000-00007A860000}"/>
    <cellStyle name="Normal 47 13 2 4 2 2 2" xfId="50337" xr:uid="{00000000-0005-0000-0000-00007B860000}"/>
    <cellStyle name="Normal 47 13 2 4 2 3" xfId="22764" xr:uid="{00000000-0005-0000-0000-00007C860000}"/>
    <cellStyle name="Normal 47 13 2 4 2 3 2" xfId="44401" xr:uid="{00000000-0005-0000-0000-00007D860000}"/>
    <cellStyle name="Normal 47 13 2 4 2 4" xfId="38417" xr:uid="{00000000-0005-0000-0000-00007E860000}"/>
    <cellStyle name="Normal 47 13 2 4 3" xfId="25749" xr:uid="{00000000-0005-0000-0000-00007F860000}"/>
    <cellStyle name="Normal 47 13 2 4 3 2" xfId="47363" xr:uid="{00000000-0005-0000-0000-000080860000}"/>
    <cellStyle name="Normal 47 13 2 4 4" xfId="19782" xr:uid="{00000000-0005-0000-0000-000081860000}"/>
    <cellStyle name="Normal 47 13 2 4 4 2" xfId="41424" xr:uid="{00000000-0005-0000-0000-000082860000}"/>
    <cellStyle name="Normal 47 13 2 4 5" xfId="35413" xr:uid="{00000000-0005-0000-0000-000083860000}"/>
    <cellStyle name="Normal 47 13 2 5" xfId="14651" xr:uid="{00000000-0005-0000-0000-000084860000}"/>
    <cellStyle name="Normal 47 13 2 5 2" xfId="17736" xr:uid="{00000000-0005-0000-0000-000085860000}"/>
    <cellStyle name="Normal 47 13 2 5 2 2" xfId="29703" xr:uid="{00000000-0005-0000-0000-000086860000}"/>
    <cellStyle name="Normal 47 13 2 5 2 2 2" xfId="51309" xr:uid="{00000000-0005-0000-0000-000087860000}"/>
    <cellStyle name="Normal 47 13 2 5 2 3" xfId="23736" xr:uid="{00000000-0005-0000-0000-000088860000}"/>
    <cellStyle name="Normal 47 13 2 5 2 3 2" xfId="45373" xr:uid="{00000000-0005-0000-0000-000089860000}"/>
    <cellStyle name="Normal 47 13 2 5 2 4" xfId="39390" xr:uid="{00000000-0005-0000-0000-00008A860000}"/>
    <cellStyle name="Normal 47 13 2 5 3" xfId="26721" xr:uid="{00000000-0005-0000-0000-00008B860000}"/>
    <cellStyle name="Normal 47 13 2 5 3 2" xfId="48335" xr:uid="{00000000-0005-0000-0000-00008C860000}"/>
    <cellStyle name="Normal 47 13 2 5 4" xfId="20754" xr:uid="{00000000-0005-0000-0000-00008D860000}"/>
    <cellStyle name="Normal 47 13 2 5 4 2" xfId="42396" xr:uid="{00000000-0005-0000-0000-00008E860000}"/>
    <cellStyle name="Normal 47 13 2 5 5" xfId="36387" xr:uid="{00000000-0005-0000-0000-00008F860000}"/>
    <cellStyle name="Normal 47 13 2 6" xfId="15764" xr:uid="{00000000-0005-0000-0000-000090860000}"/>
    <cellStyle name="Normal 47 13 2 6 2" xfId="27735" xr:uid="{00000000-0005-0000-0000-000091860000}"/>
    <cellStyle name="Normal 47 13 2 6 2 2" xfId="49341" xr:uid="{00000000-0005-0000-0000-000092860000}"/>
    <cellStyle name="Normal 47 13 2 6 3" xfId="21768" xr:uid="{00000000-0005-0000-0000-000093860000}"/>
    <cellStyle name="Normal 47 13 2 6 3 2" xfId="43405" xr:uid="{00000000-0005-0000-0000-000094860000}"/>
    <cellStyle name="Normal 47 13 2 6 4" xfId="37418" xr:uid="{00000000-0005-0000-0000-000095860000}"/>
    <cellStyle name="Normal 47 13 2 7" xfId="24750" xr:uid="{00000000-0005-0000-0000-000096860000}"/>
    <cellStyle name="Normal 47 13 2 7 2" xfId="46370" xr:uid="{00000000-0005-0000-0000-000097860000}"/>
    <cellStyle name="Normal 47 13 2 8" xfId="18783" xr:uid="{00000000-0005-0000-0000-000098860000}"/>
    <cellStyle name="Normal 47 13 2 8 2" xfId="40425" xr:uid="{00000000-0005-0000-0000-000099860000}"/>
    <cellStyle name="Normal 47 13 2 9" xfId="31596"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7" xr:uid="{00000000-0005-0000-0000-00009F860000}"/>
    <cellStyle name="Normal 47 13 3 2 2 2 2 2" xfId="50613" xr:uid="{00000000-0005-0000-0000-0000A0860000}"/>
    <cellStyle name="Normal 47 13 3 2 2 2 3" xfId="23040" xr:uid="{00000000-0005-0000-0000-0000A1860000}"/>
    <cellStyle name="Normal 47 13 3 2 2 2 3 2" xfId="44677" xr:uid="{00000000-0005-0000-0000-0000A2860000}"/>
    <cellStyle name="Normal 47 13 3 2 2 2 4" xfId="38693" xr:uid="{00000000-0005-0000-0000-0000A3860000}"/>
    <cellStyle name="Normal 47 13 3 2 2 3" xfId="26025" xr:uid="{00000000-0005-0000-0000-0000A4860000}"/>
    <cellStyle name="Normal 47 13 3 2 2 3 2" xfId="47639" xr:uid="{00000000-0005-0000-0000-0000A5860000}"/>
    <cellStyle name="Normal 47 13 3 2 2 4" xfId="20058" xr:uid="{00000000-0005-0000-0000-0000A6860000}"/>
    <cellStyle name="Normal 47 13 3 2 2 4 2" xfId="41700" xr:uid="{00000000-0005-0000-0000-0000A7860000}"/>
    <cellStyle name="Normal 47 13 3 2 2 5" xfId="35690" xr:uid="{00000000-0005-0000-0000-0000A8860000}"/>
    <cellStyle name="Normal 47 13 3 2 3" xfId="14928" xr:uid="{00000000-0005-0000-0000-0000A9860000}"/>
    <cellStyle name="Normal 47 13 3 2 3 2" xfId="18013" xr:uid="{00000000-0005-0000-0000-0000AA860000}"/>
    <cellStyle name="Normal 47 13 3 2 3 2 2" xfId="29979" xr:uid="{00000000-0005-0000-0000-0000AB860000}"/>
    <cellStyle name="Normal 47 13 3 2 3 2 2 2" xfId="51585" xr:uid="{00000000-0005-0000-0000-0000AC860000}"/>
    <cellStyle name="Normal 47 13 3 2 3 2 3" xfId="24012" xr:uid="{00000000-0005-0000-0000-0000AD860000}"/>
    <cellStyle name="Normal 47 13 3 2 3 2 3 2" xfId="45649" xr:uid="{00000000-0005-0000-0000-0000AE860000}"/>
    <cellStyle name="Normal 47 13 3 2 3 2 4" xfId="39667" xr:uid="{00000000-0005-0000-0000-0000AF860000}"/>
    <cellStyle name="Normal 47 13 3 2 3 3" xfId="26997" xr:uid="{00000000-0005-0000-0000-0000B0860000}"/>
    <cellStyle name="Normal 47 13 3 2 3 3 2" xfId="48611" xr:uid="{00000000-0005-0000-0000-0000B1860000}"/>
    <cellStyle name="Normal 47 13 3 2 3 4" xfId="21030" xr:uid="{00000000-0005-0000-0000-0000B2860000}"/>
    <cellStyle name="Normal 47 13 3 2 3 4 2" xfId="42672" xr:uid="{00000000-0005-0000-0000-0000B3860000}"/>
    <cellStyle name="Normal 47 13 3 2 3 5" xfId="36664" xr:uid="{00000000-0005-0000-0000-0000B4860000}"/>
    <cellStyle name="Normal 47 13 3 2 4" xfId="16062" xr:uid="{00000000-0005-0000-0000-0000B5860000}"/>
    <cellStyle name="Normal 47 13 3 2 4 2" xfId="28031" xr:uid="{00000000-0005-0000-0000-0000B6860000}"/>
    <cellStyle name="Normal 47 13 3 2 4 2 2" xfId="49637" xr:uid="{00000000-0005-0000-0000-0000B7860000}"/>
    <cellStyle name="Normal 47 13 3 2 4 3" xfId="22064" xr:uid="{00000000-0005-0000-0000-0000B8860000}"/>
    <cellStyle name="Normal 47 13 3 2 4 3 2" xfId="43701" xr:uid="{00000000-0005-0000-0000-0000B9860000}"/>
    <cellStyle name="Normal 47 13 3 2 4 4" xfId="37716" xr:uid="{00000000-0005-0000-0000-0000BA860000}"/>
    <cellStyle name="Normal 47 13 3 2 5" xfId="25049" xr:uid="{00000000-0005-0000-0000-0000BB860000}"/>
    <cellStyle name="Normal 47 13 3 2 5 2" xfId="46666" xr:uid="{00000000-0005-0000-0000-0000BC860000}"/>
    <cellStyle name="Normal 47 13 3 2 6" xfId="19082" xr:uid="{00000000-0005-0000-0000-0000BD860000}"/>
    <cellStyle name="Normal 47 13 3 2 6 2" xfId="40724" xr:uid="{00000000-0005-0000-0000-0000BE860000}"/>
    <cellStyle name="Normal 47 13 3 2 7" xfId="34710"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7" xr:uid="{00000000-0005-0000-0000-0000C3860000}"/>
    <cellStyle name="Normal 47 13 3 3 2 2 2 2" xfId="50933" xr:uid="{00000000-0005-0000-0000-0000C4860000}"/>
    <cellStyle name="Normal 47 13 3 3 2 2 3" xfId="23360" xr:uid="{00000000-0005-0000-0000-0000C5860000}"/>
    <cellStyle name="Normal 47 13 3 3 2 2 3 2" xfId="44997" xr:uid="{00000000-0005-0000-0000-0000C6860000}"/>
    <cellStyle name="Normal 47 13 3 3 2 2 4" xfId="39013" xr:uid="{00000000-0005-0000-0000-0000C7860000}"/>
    <cellStyle name="Normal 47 13 3 3 2 3" xfId="26345" xr:uid="{00000000-0005-0000-0000-0000C8860000}"/>
    <cellStyle name="Normal 47 13 3 3 2 3 2" xfId="47959" xr:uid="{00000000-0005-0000-0000-0000C9860000}"/>
    <cellStyle name="Normal 47 13 3 3 2 4" xfId="20378" xr:uid="{00000000-0005-0000-0000-0000CA860000}"/>
    <cellStyle name="Normal 47 13 3 3 2 4 2" xfId="42020" xr:uid="{00000000-0005-0000-0000-0000CB860000}"/>
    <cellStyle name="Normal 47 13 3 3 2 5" xfId="36010" xr:uid="{00000000-0005-0000-0000-0000CC860000}"/>
    <cellStyle name="Normal 47 13 3 3 3" xfId="15248" xr:uid="{00000000-0005-0000-0000-0000CD860000}"/>
    <cellStyle name="Normal 47 13 3 3 3 2" xfId="18333" xr:uid="{00000000-0005-0000-0000-0000CE860000}"/>
    <cellStyle name="Normal 47 13 3 3 3 2 2" xfId="30299" xr:uid="{00000000-0005-0000-0000-0000CF860000}"/>
    <cellStyle name="Normal 47 13 3 3 3 2 2 2" xfId="51905" xr:uid="{00000000-0005-0000-0000-0000D0860000}"/>
    <cellStyle name="Normal 47 13 3 3 3 2 3" xfId="24332" xr:uid="{00000000-0005-0000-0000-0000D1860000}"/>
    <cellStyle name="Normal 47 13 3 3 3 2 3 2" xfId="45969" xr:uid="{00000000-0005-0000-0000-0000D2860000}"/>
    <cellStyle name="Normal 47 13 3 3 3 2 4" xfId="39987" xr:uid="{00000000-0005-0000-0000-0000D3860000}"/>
    <cellStyle name="Normal 47 13 3 3 3 3" xfId="27317" xr:uid="{00000000-0005-0000-0000-0000D4860000}"/>
    <cellStyle name="Normal 47 13 3 3 3 3 2" xfId="48931" xr:uid="{00000000-0005-0000-0000-0000D5860000}"/>
    <cellStyle name="Normal 47 13 3 3 3 4" xfId="21350" xr:uid="{00000000-0005-0000-0000-0000D6860000}"/>
    <cellStyle name="Normal 47 13 3 3 3 4 2" xfId="42992" xr:uid="{00000000-0005-0000-0000-0000D7860000}"/>
    <cellStyle name="Normal 47 13 3 3 3 5" xfId="36984" xr:uid="{00000000-0005-0000-0000-0000D8860000}"/>
    <cellStyle name="Normal 47 13 3 3 4" xfId="16382" xr:uid="{00000000-0005-0000-0000-0000D9860000}"/>
    <cellStyle name="Normal 47 13 3 3 4 2" xfId="28351" xr:uid="{00000000-0005-0000-0000-0000DA860000}"/>
    <cellStyle name="Normal 47 13 3 3 4 2 2" xfId="49957" xr:uid="{00000000-0005-0000-0000-0000DB860000}"/>
    <cellStyle name="Normal 47 13 3 3 4 3" xfId="22384" xr:uid="{00000000-0005-0000-0000-0000DC860000}"/>
    <cellStyle name="Normal 47 13 3 3 4 3 2" xfId="44021" xr:uid="{00000000-0005-0000-0000-0000DD860000}"/>
    <cellStyle name="Normal 47 13 3 3 4 4" xfId="38036" xr:uid="{00000000-0005-0000-0000-0000DE860000}"/>
    <cellStyle name="Normal 47 13 3 3 5" xfId="25369" xr:uid="{00000000-0005-0000-0000-0000DF860000}"/>
    <cellStyle name="Normal 47 13 3 3 5 2" xfId="46986" xr:uid="{00000000-0005-0000-0000-0000E0860000}"/>
    <cellStyle name="Normal 47 13 3 3 6" xfId="19402" xr:uid="{00000000-0005-0000-0000-0000E1860000}"/>
    <cellStyle name="Normal 47 13 3 3 6 2" xfId="41044" xr:uid="{00000000-0005-0000-0000-0000E2860000}"/>
    <cellStyle name="Normal 47 13 3 3 7" xfId="35030" xr:uid="{00000000-0005-0000-0000-0000E3860000}"/>
    <cellStyle name="Normal 47 13 3 4" xfId="13633" xr:uid="{00000000-0005-0000-0000-0000E4860000}"/>
    <cellStyle name="Normal 47 13 3 4 2" xfId="16719" xr:uid="{00000000-0005-0000-0000-0000E5860000}"/>
    <cellStyle name="Normal 47 13 3 4 2 2" xfId="28687" xr:uid="{00000000-0005-0000-0000-0000E6860000}"/>
    <cellStyle name="Normal 47 13 3 4 2 2 2" xfId="50293" xr:uid="{00000000-0005-0000-0000-0000E7860000}"/>
    <cellStyle name="Normal 47 13 3 4 2 3" xfId="22720" xr:uid="{00000000-0005-0000-0000-0000E8860000}"/>
    <cellStyle name="Normal 47 13 3 4 2 3 2" xfId="44357" xr:uid="{00000000-0005-0000-0000-0000E9860000}"/>
    <cellStyle name="Normal 47 13 3 4 2 4" xfId="38373" xr:uid="{00000000-0005-0000-0000-0000EA860000}"/>
    <cellStyle name="Normal 47 13 3 4 3" xfId="25705" xr:uid="{00000000-0005-0000-0000-0000EB860000}"/>
    <cellStyle name="Normal 47 13 3 4 3 2" xfId="47319" xr:uid="{00000000-0005-0000-0000-0000EC860000}"/>
    <cellStyle name="Normal 47 13 3 4 4" xfId="19738" xr:uid="{00000000-0005-0000-0000-0000ED860000}"/>
    <cellStyle name="Normal 47 13 3 4 4 2" xfId="41380" xr:uid="{00000000-0005-0000-0000-0000EE860000}"/>
    <cellStyle name="Normal 47 13 3 4 5" xfId="35369" xr:uid="{00000000-0005-0000-0000-0000EF860000}"/>
    <cellStyle name="Normal 47 13 3 5" xfId="14607" xr:uid="{00000000-0005-0000-0000-0000F0860000}"/>
    <cellStyle name="Normal 47 13 3 5 2" xfId="17692" xr:uid="{00000000-0005-0000-0000-0000F1860000}"/>
    <cellStyle name="Normal 47 13 3 5 2 2" xfId="29659" xr:uid="{00000000-0005-0000-0000-0000F2860000}"/>
    <cellStyle name="Normal 47 13 3 5 2 2 2" xfId="51265" xr:uid="{00000000-0005-0000-0000-0000F3860000}"/>
    <cellStyle name="Normal 47 13 3 5 2 3" xfId="23692" xr:uid="{00000000-0005-0000-0000-0000F4860000}"/>
    <cellStyle name="Normal 47 13 3 5 2 3 2" xfId="45329" xr:uid="{00000000-0005-0000-0000-0000F5860000}"/>
    <cellStyle name="Normal 47 13 3 5 2 4" xfId="39346" xr:uid="{00000000-0005-0000-0000-0000F6860000}"/>
    <cellStyle name="Normal 47 13 3 5 3" xfId="26677" xr:uid="{00000000-0005-0000-0000-0000F7860000}"/>
    <cellStyle name="Normal 47 13 3 5 3 2" xfId="48291" xr:uid="{00000000-0005-0000-0000-0000F8860000}"/>
    <cellStyle name="Normal 47 13 3 5 4" xfId="20710" xr:uid="{00000000-0005-0000-0000-0000F9860000}"/>
    <cellStyle name="Normal 47 13 3 5 4 2" xfId="42352" xr:uid="{00000000-0005-0000-0000-0000FA860000}"/>
    <cellStyle name="Normal 47 13 3 5 5" xfId="36343" xr:uid="{00000000-0005-0000-0000-0000FB860000}"/>
    <cellStyle name="Normal 47 13 3 6" xfId="15720" xr:uid="{00000000-0005-0000-0000-0000FC860000}"/>
    <cellStyle name="Normal 47 13 3 6 2" xfId="27691" xr:uid="{00000000-0005-0000-0000-0000FD860000}"/>
    <cellStyle name="Normal 47 13 3 6 2 2" xfId="49297" xr:uid="{00000000-0005-0000-0000-0000FE860000}"/>
    <cellStyle name="Normal 47 13 3 6 3" xfId="21724" xr:uid="{00000000-0005-0000-0000-0000FF860000}"/>
    <cellStyle name="Normal 47 13 3 6 3 2" xfId="43361" xr:uid="{00000000-0005-0000-0000-000000870000}"/>
    <cellStyle name="Normal 47 13 3 6 4" xfId="37374" xr:uid="{00000000-0005-0000-0000-000001870000}"/>
    <cellStyle name="Normal 47 13 3 7" xfId="24706" xr:uid="{00000000-0005-0000-0000-000002870000}"/>
    <cellStyle name="Normal 47 13 3 7 2" xfId="46326" xr:uid="{00000000-0005-0000-0000-000003870000}"/>
    <cellStyle name="Normal 47 13 3 8" xfId="18739" xr:uid="{00000000-0005-0000-0000-000004870000}"/>
    <cellStyle name="Normal 47 13 3 8 2" xfId="40381" xr:uid="{00000000-0005-0000-0000-000005870000}"/>
    <cellStyle name="Normal 47 13 3 9" xfId="31439"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3" xr:uid="{00000000-0005-0000-0000-00000B870000}"/>
    <cellStyle name="Normal 47 13 4 2 2 2 2 2" xfId="50699" xr:uid="{00000000-0005-0000-0000-00000C870000}"/>
    <cellStyle name="Normal 47 13 4 2 2 2 3" xfId="23126" xr:uid="{00000000-0005-0000-0000-00000D870000}"/>
    <cellStyle name="Normal 47 13 4 2 2 2 3 2" xfId="44763" xr:uid="{00000000-0005-0000-0000-00000E870000}"/>
    <cellStyle name="Normal 47 13 4 2 2 2 4" xfId="38779" xr:uid="{00000000-0005-0000-0000-00000F870000}"/>
    <cellStyle name="Normal 47 13 4 2 2 3" xfId="26111" xr:uid="{00000000-0005-0000-0000-000010870000}"/>
    <cellStyle name="Normal 47 13 4 2 2 3 2" xfId="47725" xr:uid="{00000000-0005-0000-0000-000011870000}"/>
    <cellStyle name="Normal 47 13 4 2 2 4" xfId="20144" xr:uid="{00000000-0005-0000-0000-000012870000}"/>
    <cellStyle name="Normal 47 13 4 2 2 4 2" xfId="41786" xr:uid="{00000000-0005-0000-0000-000013870000}"/>
    <cellStyle name="Normal 47 13 4 2 2 5" xfId="35776" xr:uid="{00000000-0005-0000-0000-000014870000}"/>
    <cellStyle name="Normal 47 13 4 2 3" xfId="15014" xr:uid="{00000000-0005-0000-0000-000015870000}"/>
    <cellStyle name="Normal 47 13 4 2 3 2" xfId="18099" xr:uid="{00000000-0005-0000-0000-000016870000}"/>
    <cellStyle name="Normal 47 13 4 2 3 2 2" xfId="30065" xr:uid="{00000000-0005-0000-0000-000017870000}"/>
    <cellStyle name="Normal 47 13 4 2 3 2 2 2" xfId="51671" xr:uid="{00000000-0005-0000-0000-000018870000}"/>
    <cellStyle name="Normal 47 13 4 2 3 2 3" xfId="24098" xr:uid="{00000000-0005-0000-0000-000019870000}"/>
    <cellStyle name="Normal 47 13 4 2 3 2 3 2" xfId="45735" xr:uid="{00000000-0005-0000-0000-00001A870000}"/>
    <cellStyle name="Normal 47 13 4 2 3 2 4" xfId="39753" xr:uid="{00000000-0005-0000-0000-00001B870000}"/>
    <cellStyle name="Normal 47 13 4 2 3 3" xfId="27083" xr:uid="{00000000-0005-0000-0000-00001C870000}"/>
    <cellStyle name="Normal 47 13 4 2 3 3 2" xfId="48697" xr:uid="{00000000-0005-0000-0000-00001D870000}"/>
    <cellStyle name="Normal 47 13 4 2 3 4" xfId="21116" xr:uid="{00000000-0005-0000-0000-00001E870000}"/>
    <cellStyle name="Normal 47 13 4 2 3 4 2" xfId="42758" xr:uid="{00000000-0005-0000-0000-00001F870000}"/>
    <cellStyle name="Normal 47 13 4 2 3 5" xfId="36750" xr:uid="{00000000-0005-0000-0000-000020870000}"/>
    <cellStyle name="Normal 47 13 4 2 4" xfId="16148" xr:uid="{00000000-0005-0000-0000-000021870000}"/>
    <cellStyle name="Normal 47 13 4 2 4 2" xfId="28117" xr:uid="{00000000-0005-0000-0000-000022870000}"/>
    <cellStyle name="Normal 47 13 4 2 4 2 2" xfId="49723" xr:uid="{00000000-0005-0000-0000-000023870000}"/>
    <cellStyle name="Normal 47 13 4 2 4 3" xfId="22150" xr:uid="{00000000-0005-0000-0000-000024870000}"/>
    <cellStyle name="Normal 47 13 4 2 4 3 2" xfId="43787" xr:uid="{00000000-0005-0000-0000-000025870000}"/>
    <cellStyle name="Normal 47 13 4 2 4 4" xfId="37802" xr:uid="{00000000-0005-0000-0000-000026870000}"/>
    <cellStyle name="Normal 47 13 4 2 5" xfId="25135" xr:uid="{00000000-0005-0000-0000-000027870000}"/>
    <cellStyle name="Normal 47 13 4 2 5 2" xfId="46752" xr:uid="{00000000-0005-0000-0000-000028870000}"/>
    <cellStyle name="Normal 47 13 4 2 6" xfId="19168" xr:uid="{00000000-0005-0000-0000-000029870000}"/>
    <cellStyle name="Normal 47 13 4 2 6 2" xfId="40810" xr:uid="{00000000-0005-0000-0000-00002A870000}"/>
    <cellStyle name="Normal 47 13 4 2 7" xfId="34796"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3" xr:uid="{00000000-0005-0000-0000-00002F870000}"/>
    <cellStyle name="Normal 47 13 4 3 2 2 2 2" xfId="51019" xr:uid="{00000000-0005-0000-0000-000030870000}"/>
    <cellStyle name="Normal 47 13 4 3 2 2 3" xfId="23446" xr:uid="{00000000-0005-0000-0000-000031870000}"/>
    <cellStyle name="Normal 47 13 4 3 2 2 3 2" xfId="45083" xr:uid="{00000000-0005-0000-0000-000032870000}"/>
    <cellStyle name="Normal 47 13 4 3 2 2 4" xfId="39099" xr:uid="{00000000-0005-0000-0000-000033870000}"/>
    <cellStyle name="Normal 47 13 4 3 2 3" xfId="26431" xr:uid="{00000000-0005-0000-0000-000034870000}"/>
    <cellStyle name="Normal 47 13 4 3 2 3 2" xfId="48045" xr:uid="{00000000-0005-0000-0000-000035870000}"/>
    <cellStyle name="Normal 47 13 4 3 2 4" xfId="20464" xr:uid="{00000000-0005-0000-0000-000036870000}"/>
    <cellStyle name="Normal 47 13 4 3 2 4 2" xfId="42106" xr:uid="{00000000-0005-0000-0000-000037870000}"/>
    <cellStyle name="Normal 47 13 4 3 2 5" xfId="36096" xr:uid="{00000000-0005-0000-0000-000038870000}"/>
    <cellStyle name="Normal 47 13 4 3 3" xfId="15334" xr:uid="{00000000-0005-0000-0000-000039870000}"/>
    <cellStyle name="Normal 47 13 4 3 3 2" xfId="18419" xr:uid="{00000000-0005-0000-0000-00003A870000}"/>
    <cellStyle name="Normal 47 13 4 3 3 2 2" xfId="30385" xr:uid="{00000000-0005-0000-0000-00003B870000}"/>
    <cellStyle name="Normal 47 13 4 3 3 2 2 2" xfId="51991" xr:uid="{00000000-0005-0000-0000-00003C870000}"/>
    <cellStyle name="Normal 47 13 4 3 3 2 3" xfId="24418" xr:uid="{00000000-0005-0000-0000-00003D870000}"/>
    <cellStyle name="Normal 47 13 4 3 3 2 3 2" xfId="46055" xr:uid="{00000000-0005-0000-0000-00003E870000}"/>
    <cellStyle name="Normal 47 13 4 3 3 2 4" xfId="40073" xr:uid="{00000000-0005-0000-0000-00003F870000}"/>
    <cellStyle name="Normal 47 13 4 3 3 3" xfId="27403" xr:uid="{00000000-0005-0000-0000-000040870000}"/>
    <cellStyle name="Normal 47 13 4 3 3 3 2" xfId="49017" xr:uid="{00000000-0005-0000-0000-000041870000}"/>
    <cellStyle name="Normal 47 13 4 3 3 4" xfId="21436" xr:uid="{00000000-0005-0000-0000-000042870000}"/>
    <cellStyle name="Normal 47 13 4 3 3 4 2" xfId="43078" xr:uid="{00000000-0005-0000-0000-000043870000}"/>
    <cellStyle name="Normal 47 13 4 3 3 5" xfId="37070" xr:uid="{00000000-0005-0000-0000-000044870000}"/>
    <cellStyle name="Normal 47 13 4 3 4" xfId="16468" xr:uid="{00000000-0005-0000-0000-000045870000}"/>
    <cellStyle name="Normal 47 13 4 3 4 2" xfId="28437" xr:uid="{00000000-0005-0000-0000-000046870000}"/>
    <cellStyle name="Normal 47 13 4 3 4 2 2" xfId="50043" xr:uid="{00000000-0005-0000-0000-000047870000}"/>
    <cellStyle name="Normal 47 13 4 3 4 3" xfId="22470" xr:uid="{00000000-0005-0000-0000-000048870000}"/>
    <cellStyle name="Normal 47 13 4 3 4 3 2" xfId="44107" xr:uid="{00000000-0005-0000-0000-000049870000}"/>
    <cellStyle name="Normal 47 13 4 3 4 4" xfId="38122" xr:uid="{00000000-0005-0000-0000-00004A870000}"/>
    <cellStyle name="Normal 47 13 4 3 5" xfId="25455" xr:uid="{00000000-0005-0000-0000-00004B870000}"/>
    <cellStyle name="Normal 47 13 4 3 5 2" xfId="47072" xr:uid="{00000000-0005-0000-0000-00004C870000}"/>
    <cellStyle name="Normal 47 13 4 3 6" xfId="19488" xr:uid="{00000000-0005-0000-0000-00004D870000}"/>
    <cellStyle name="Normal 47 13 4 3 6 2" xfId="41130" xr:uid="{00000000-0005-0000-0000-00004E870000}"/>
    <cellStyle name="Normal 47 13 4 3 7" xfId="35116" xr:uid="{00000000-0005-0000-0000-00004F870000}"/>
    <cellStyle name="Normal 47 13 4 4" xfId="13719" xr:uid="{00000000-0005-0000-0000-000050870000}"/>
    <cellStyle name="Normal 47 13 4 4 2" xfId="16805" xr:uid="{00000000-0005-0000-0000-000051870000}"/>
    <cellStyle name="Normal 47 13 4 4 2 2" xfId="28773" xr:uid="{00000000-0005-0000-0000-000052870000}"/>
    <cellStyle name="Normal 47 13 4 4 2 2 2" xfId="50379" xr:uid="{00000000-0005-0000-0000-000053870000}"/>
    <cellStyle name="Normal 47 13 4 4 2 3" xfId="22806" xr:uid="{00000000-0005-0000-0000-000054870000}"/>
    <cellStyle name="Normal 47 13 4 4 2 3 2" xfId="44443" xr:uid="{00000000-0005-0000-0000-000055870000}"/>
    <cellStyle name="Normal 47 13 4 4 2 4" xfId="38459" xr:uid="{00000000-0005-0000-0000-000056870000}"/>
    <cellStyle name="Normal 47 13 4 4 3" xfId="25791" xr:uid="{00000000-0005-0000-0000-000057870000}"/>
    <cellStyle name="Normal 47 13 4 4 3 2" xfId="47405" xr:uid="{00000000-0005-0000-0000-000058870000}"/>
    <cellStyle name="Normal 47 13 4 4 4" xfId="19824" xr:uid="{00000000-0005-0000-0000-000059870000}"/>
    <cellStyle name="Normal 47 13 4 4 4 2" xfId="41466" xr:uid="{00000000-0005-0000-0000-00005A870000}"/>
    <cellStyle name="Normal 47 13 4 4 5" xfId="35455" xr:uid="{00000000-0005-0000-0000-00005B870000}"/>
    <cellStyle name="Normal 47 13 4 5" xfId="14693" xr:uid="{00000000-0005-0000-0000-00005C870000}"/>
    <cellStyle name="Normal 47 13 4 5 2" xfId="17778" xr:uid="{00000000-0005-0000-0000-00005D870000}"/>
    <cellStyle name="Normal 47 13 4 5 2 2" xfId="29745" xr:uid="{00000000-0005-0000-0000-00005E870000}"/>
    <cellStyle name="Normal 47 13 4 5 2 2 2" xfId="51351" xr:uid="{00000000-0005-0000-0000-00005F870000}"/>
    <cellStyle name="Normal 47 13 4 5 2 3" xfId="23778" xr:uid="{00000000-0005-0000-0000-000060870000}"/>
    <cellStyle name="Normal 47 13 4 5 2 3 2" xfId="45415" xr:uid="{00000000-0005-0000-0000-000061870000}"/>
    <cellStyle name="Normal 47 13 4 5 2 4" xfId="39432" xr:uid="{00000000-0005-0000-0000-000062870000}"/>
    <cellStyle name="Normal 47 13 4 5 3" xfId="26763" xr:uid="{00000000-0005-0000-0000-000063870000}"/>
    <cellStyle name="Normal 47 13 4 5 3 2" xfId="48377" xr:uid="{00000000-0005-0000-0000-000064870000}"/>
    <cellStyle name="Normal 47 13 4 5 4" xfId="20796" xr:uid="{00000000-0005-0000-0000-000065870000}"/>
    <cellStyle name="Normal 47 13 4 5 4 2" xfId="42438" xr:uid="{00000000-0005-0000-0000-000066870000}"/>
    <cellStyle name="Normal 47 13 4 5 5" xfId="36429" xr:uid="{00000000-0005-0000-0000-000067870000}"/>
    <cellStyle name="Normal 47 13 4 6" xfId="15806" xr:uid="{00000000-0005-0000-0000-000068870000}"/>
    <cellStyle name="Normal 47 13 4 6 2" xfId="27777" xr:uid="{00000000-0005-0000-0000-000069870000}"/>
    <cellStyle name="Normal 47 13 4 6 2 2" xfId="49383" xr:uid="{00000000-0005-0000-0000-00006A870000}"/>
    <cellStyle name="Normal 47 13 4 6 3" xfId="21810" xr:uid="{00000000-0005-0000-0000-00006B870000}"/>
    <cellStyle name="Normal 47 13 4 6 3 2" xfId="43447" xr:uid="{00000000-0005-0000-0000-00006C870000}"/>
    <cellStyle name="Normal 47 13 4 6 4" xfId="37460" xr:uid="{00000000-0005-0000-0000-00006D870000}"/>
    <cellStyle name="Normal 47 13 4 7" xfId="24792" xr:uid="{00000000-0005-0000-0000-00006E870000}"/>
    <cellStyle name="Normal 47 13 4 7 2" xfId="46412" xr:uid="{00000000-0005-0000-0000-00006F870000}"/>
    <cellStyle name="Normal 47 13 4 8" xfId="18825" xr:uid="{00000000-0005-0000-0000-000070870000}"/>
    <cellStyle name="Normal 47 13 4 8 2" xfId="40467" xr:uid="{00000000-0005-0000-0000-000071870000}"/>
    <cellStyle name="Normal 47 13 4 9" xfId="31707"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7" xr:uid="{00000000-0005-0000-0000-000077870000}"/>
    <cellStyle name="Normal 47 13 5 2 2 2 2 2" xfId="50783" xr:uid="{00000000-0005-0000-0000-000078870000}"/>
    <cellStyle name="Normal 47 13 5 2 2 2 3" xfId="23210" xr:uid="{00000000-0005-0000-0000-000079870000}"/>
    <cellStyle name="Normal 47 13 5 2 2 2 3 2" xfId="44847" xr:uid="{00000000-0005-0000-0000-00007A870000}"/>
    <cellStyle name="Normal 47 13 5 2 2 2 4" xfId="38863" xr:uid="{00000000-0005-0000-0000-00007B870000}"/>
    <cellStyle name="Normal 47 13 5 2 2 3" xfId="26195" xr:uid="{00000000-0005-0000-0000-00007C870000}"/>
    <cellStyle name="Normal 47 13 5 2 2 3 2" xfId="47809" xr:uid="{00000000-0005-0000-0000-00007D870000}"/>
    <cellStyle name="Normal 47 13 5 2 2 4" xfId="20228" xr:uid="{00000000-0005-0000-0000-00007E870000}"/>
    <cellStyle name="Normal 47 13 5 2 2 4 2" xfId="41870" xr:uid="{00000000-0005-0000-0000-00007F870000}"/>
    <cellStyle name="Normal 47 13 5 2 2 5" xfId="35860" xr:uid="{00000000-0005-0000-0000-000080870000}"/>
    <cellStyle name="Normal 47 13 5 2 3" xfId="15098" xr:uid="{00000000-0005-0000-0000-000081870000}"/>
    <cellStyle name="Normal 47 13 5 2 3 2" xfId="18183" xr:uid="{00000000-0005-0000-0000-000082870000}"/>
    <cellStyle name="Normal 47 13 5 2 3 2 2" xfId="30149" xr:uid="{00000000-0005-0000-0000-000083870000}"/>
    <cellStyle name="Normal 47 13 5 2 3 2 2 2" xfId="51755" xr:uid="{00000000-0005-0000-0000-000084870000}"/>
    <cellStyle name="Normal 47 13 5 2 3 2 3" xfId="24182" xr:uid="{00000000-0005-0000-0000-000085870000}"/>
    <cellStyle name="Normal 47 13 5 2 3 2 3 2" xfId="45819" xr:uid="{00000000-0005-0000-0000-000086870000}"/>
    <cellStyle name="Normal 47 13 5 2 3 2 4" xfId="39837" xr:uid="{00000000-0005-0000-0000-000087870000}"/>
    <cellStyle name="Normal 47 13 5 2 3 3" xfId="27167" xr:uid="{00000000-0005-0000-0000-000088870000}"/>
    <cellStyle name="Normal 47 13 5 2 3 3 2" xfId="48781" xr:uid="{00000000-0005-0000-0000-000089870000}"/>
    <cellStyle name="Normal 47 13 5 2 3 4" xfId="21200" xr:uid="{00000000-0005-0000-0000-00008A870000}"/>
    <cellStyle name="Normal 47 13 5 2 3 4 2" xfId="42842" xr:uid="{00000000-0005-0000-0000-00008B870000}"/>
    <cellStyle name="Normal 47 13 5 2 3 5" xfId="36834" xr:uid="{00000000-0005-0000-0000-00008C870000}"/>
    <cellStyle name="Normal 47 13 5 2 4" xfId="16232" xr:uid="{00000000-0005-0000-0000-00008D870000}"/>
    <cellStyle name="Normal 47 13 5 2 4 2" xfId="28201" xr:uid="{00000000-0005-0000-0000-00008E870000}"/>
    <cellStyle name="Normal 47 13 5 2 4 2 2" xfId="49807" xr:uid="{00000000-0005-0000-0000-00008F870000}"/>
    <cellStyle name="Normal 47 13 5 2 4 3" xfId="22234" xr:uid="{00000000-0005-0000-0000-000090870000}"/>
    <cellStyle name="Normal 47 13 5 2 4 3 2" xfId="43871" xr:uid="{00000000-0005-0000-0000-000091870000}"/>
    <cellStyle name="Normal 47 13 5 2 4 4" xfId="37886" xr:uid="{00000000-0005-0000-0000-000092870000}"/>
    <cellStyle name="Normal 47 13 5 2 5" xfId="25219" xr:uid="{00000000-0005-0000-0000-000093870000}"/>
    <cellStyle name="Normal 47 13 5 2 5 2" xfId="46836" xr:uid="{00000000-0005-0000-0000-000094870000}"/>
    <cellStyle name="Normal 47 13 5 2 6" xfId="19252" xr:uid="{00000000-0005-0000-0000-000095870000}"/>
    <cellStyle name="Normal 47 13 5 2 6 2" xfId="40894" xr:uid="{00000000-0005-0000-0000-000096870000}"/>
    <cellStyle name="Normal 47 13 5 2 7" xfId="34880"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7" xr:uid="{00000000-0005-0000-0000-00009B870000}"/>
    <cellStyle name="Normal 47 13 5 3 2 2 2 2" xfId="51103" xr:uid="{00000000-0005-0000-0000-00009C870000}"/>
    <cellStyle name="Normal 47 13 5 3 2 2 3" xfId="23530" xr:uid="{00000000-0005-0000-0000-00009D870000}"/>
    <cellStyle name="Normal 47 13 5 3 2 2 3 2" xfId="45167" xr:uid="{00000000-0005-0000-0000-00009E870000}"/>
    <cellStyle name="Normal 47 13 5 3 2 2 4" xfId="39183" xr:uid="{00000000-0005-0000-0000-00009F870000}"/>
    <cellStyle name="Normal 47 13 5 3 2 3" xfId="26515" xr:uid="{00000000-0005-0000-0000-0000A0870000}"/>
    <cellStyle name="Normal 47 13 5 3 2 3 2" xfId="48129" xr:uid="{00000000-0005-0000-0000-0000A1870000}"/>
    <cellStyle name="Normal 47 13 5 3 2 4" xfId="20548" xr:uid="{00000000-0005-0000-0000-0000A2870000}"/>
    <cellStyle name="Normal 47 13 5 3 2 4 2" xfId="42190" xr:uid="{00000000-0005-0000-0000-0000A3870000}"/>
    <cellStyle name="Normal 47 13 5 3 2 5" xfId="36180" xr:uid="{00000000-0005-0000-0000-0000A4870000}"/>
    <cellStyle name="Normal 47 13 5 3 3" xfId="15418" xr:uid="{00000000-0005-0000-0000-0000A5870000}"/>
    <cellStyle name="Normal 47 13 5 3 3 2" xfId="18503" xr:uid="{00000000-0005-0000-0000-0000A6870000}"/>
    <cellStyle name="Normal 47 13 5 3 3 2 2" xfId="30469" xr:uid="{00000000-0005-0000-0000-0000A7870000}"/>
    <cellStyle name="Normal 47 13 5 3 3 2 2 2" xfId="52075" xr:uid="{00000000-0005-0000-0000-0000A8870000}"/>
    <cellStyle name="Normal 47 13 5 3 3 2 3" xfId="24502" xr:uid="{00000000-0005-0000-0000-0000A9870000}"/>
    <cellStyle name="Normal 47 13 5 3 3 2 3 2" xfId="46139" xr:uid="{00000000-0005-0000-0000-0000AA870000}"/>
    <cellStyle name="Normal 47 13 5 3 3 2 4" xfId="40157" xr:uid="{00000000-0005-0000-0000-0000AB870000}"/>
    <cellStyle name="Normal 47 13 5 3 3 3" xfId="27487" xr:uid="{00000000-0005-0000-0000-0000AC870000}"/>
    <cellStyle name="Normal 47 13 5 3 3 3 2" xfId="49101" xr:uid="{00000000-0005-0000-0000-0000AD870000}"/>
    <cellStyle name="Normal 47 13 5 3 3 4" xfId="21520" xr:uid="{00000000-0005-0000-0000-0000AE870000}"/>
    <cellStyle name="Normal 47 13 5 3 3 4 2" xfId="43162" xr:uid="{00000000-0005-0000-0000-0000AF870000}"/>
    <cellStyle name="Normal 47 13 5 3 3 5" xfId="37154" xr:uid="{00000000-0005-0000-0000-0000B0870000}"/>
    <cellStyle name="Normal 47 13 5 3 4" xfId="16552" xr:uid="{00000000-0005-0000-0000-0000B1870000}"/>
    <cellStyle name="Normal 47 13 5 3 4 2" xfId="28521" xr:uid="{00000000-0005-0000-0000-0000B2870000}"/>
    <cellStyle name="Normal 47 13 5 3 4 2 2" xfId="50127" xr:uid="{00000000-0005-0000-0000-0000B3870000}"/>
    <cellStyle name="Normal 47 13 5 3 4 3" xfId="22554" xr:uid="{00000000-0005-0000-0000-0000B4870000}"/>
    <cellStyle name="Normal 47 13 5 3 4 3 2" xfId="44191" xr:uid="{00000000-0005-0000-0000-0000B5870000}"/>
    <cellStyle name="Normal 47 13 5 3 4 4" xfId="38206" xr:uid="{00000000-0005-0000-0000-0000B6870000}"/>
    <cellStyle name="Normal 47 13 5 3 5" xfId="25539" xr:uid="{00000000-0005-0000-0000-0000B7870000}"/>
    <cellStyle name="Normal 47 13 5 3 5 2" xfId="47156" xr:uid="{00000000-0005-0000-0000-0000B8870000}"/>
    <cellStyle name="Normal 47 13 5 3 6" xfId="19572" xr:uid="{00000000-0005-0000-0000-0000B9870000}"/>
    <cellStyle name="Normal 47 13 5 3 6 2" xfId="41214" xr:uid="{00000000-0005-0000-0000-0000BA870000}"/>
    <cellStyle name="Normal 47 13 5 3 7" xfId="35200" xr:uid="{00000000-0005-0000-0000-0000BB870000}"/>
    <cellStyle name="Normal 47 13 5 4" xfId="13803" xr:uid="{00000000-0005-0000-0000-0000BC870000}"/>
    <cellStyle name="Normal 47 13 5 4 2" xfId="16889" xr:uid="{00000000-0005-0000-0000-0000BD870000}"/>
    <cellStyle name="Normal 47 13 5 4 2 2" xfId="28857" xr:uid="{00000000-0005-0000-0000-0000BE870000}"/>
    <cellStyle name="Normal 47 13 5 4 2 2 2" xfId="50463" xr:uid="{00000000-0005-0000-0000-0000BF870000}"/>
    <cellStyle name="Normal 47 13 5 4 2 3" xfId="22890" xr:uid="{00000000-0005-0000-0000-0000C0870000}"/>
    <cellStyle name="Normal 47 13 5 4 2 3 2" xfId="44527" xr:uid="{00000000-0005-0000-0000-0000C1870000}"/>
    <cellStyle name="Normal 47 13 5 4 2 4" xfId="38543" xr:uid="{00000000-0005-0000-0000-0000C2870000}"/>
    <cellStyle name="Normal 47 13 5 4 3" xfId="25875" xr:uid="{00000000-0005-0000-0000-0000C3870000}"/>
    <cellStyle name="Normal 47 13 5 4 3 2" xfId="47489" xr:uid="{00000000-0005-0000-0000-0000C4870000}"/>
    <cellStyle name="Normal 47 13 5 4 4" xfId="19908" xr:uid="{00000000-0005-0000-0000-0000C5870000}"/>
    <cellStyle name="Normal 47 13 5 4 4 2" xfId="41550" xr:uid="{00000000-0005-0000-0000-0000C6870000}"/>
    <cellStyle name="Normal 47 13 5 4 5" xfId="35539" xr:uid="{00000000-0005-0000-0000-0000C7870000}"/>
    <cellStyle name="Normal 47 13 5 5" xfId="14777" xr:uid="{00000000-0005-0000-0000-0000C8870000}"/>
    <cellStyle name="Normal 47 13 5 5 2" xfId="17862" xr:uid="{00000000-0005-0000-0000-0000C9870000}"/>
    <cellStyle name="Normal 47 13 5 5 2 2" xfId="29829" xr:uid="{00000000-0005-0000-0000-0000CA870000}"/>
    <cellStyle name="Normal 47 13 5 5 2 2 2" xfId="51435" xr:uid="{00000000-0005-0000-0000-0000CB870000}"/>
    <cellStyle name="Normal 47 13 5 5 2 3" xfId="23862" xr:uid="{00000000-0005-0000-0000-0000CC870000}"/>
    <cellStyle name="Normal 47 13 5 5 2 3 2" xfId="45499" xr:uid="{00000000-0005-0000-0000-0000CD870000}"/>
    <cellStyle name="Normal 47 13 5 5 2 4" xfId="39516" xr:uid="{00000000-0005-0000-0000-0000CE870000}"/>
    <cellStyle name="Normal 47 13 5 5 3" xfId="26847" xr:uid="{00000000-0005-0000-0000-0000CF870000}"/>
    <cellStyle name="Normal 47 13 5 5 3 2" xfId="48461" xr:uid="{00000000-0005-0000-0000-0000D0870000}"/>
    <cellStyle name="Normal 47 13 5 5 4" xfId="20880" xr:uid="{00000000-0005-0000-0000-0000D1870000}"/>
    <cellStyle name="Normal 47 13 5 5 4 2" xfId="42522" xr:uid="{00000000-0005-0000-0000-0000D2870000}"/>
    <cellStyle name="Normal 47 13 5 5 5" xfId="36513" xr:uid="{00000000-0005-0000-0000-0000D3870000}"/>
    <cellStyle name="Normal 47 13 5 6" xfId="15890" xr:uid="{00000000-0005-0000-0000-0000D4870000}"/>
    <cellStyle name="Normal 47 13 5 6 2" xfId="27861" xr:uid="{00000000-0005-0000-0000-0000D5870000}"/>
    <cellStyle name="Normal 47 13 5 6 2 2" xfId="49467" xr:uid="{00000000-0005-0000-0000-0000D6870000}"/>
    <cellStyle name="Normal 47 13 5 6 3" xfId="21894" xr:uid="{00000000-0005-0000-0000-0000D7870000}"/>
    <cellStyle name="Normal 47 13 5 6 3 2" xfId="43531" xr:uid="{00000000-0005-0000-0000-0000D8870000}"/>
    <cellStyle name="Normal 47 13 5 6 4" xfId="37544" xr:uid="{00000000-0005-0000-0000-0000D9870000}"/>
    <cellStyle name="Normal 47 13 5 7" xfId="24876" xr:uid="{00000000-0005-0000-0000-0000DA870000}"/>
    <cellStyle name="Normal 47 13 5 7 2" xfId="46496" xr:uid="{00000000-0005-0000-0000-0000DB870000}"/>
    <cellStyle name="Normal 47 13 5 8" xfId="18909" xr:uid="{00000000-0005-0000-0000-0000DC870000}"/>
    <cellStyle name="Normal 47 13 5 8 2" xfId="40551" xr:uid="{00000000-0005-0000-0000-0000DD870000}"/>
    <cellStyle name="Normal 47 13 5 9" xfId="31879"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8" xr:uid="{00000000-0005-0000-0000-0000E3870000}"/>
    <cellStyle name="Normal 47 13 6 2 2 2 2 2" xfId="50734" xr:uid="{00000000-0005-0000-0000-0000E4870000}"/>
    <cellStyle name="Normal 47 13 6 2 2 2 3" xfId="23161" xr:uid="{00000000-0005-0000-0000-0000E5870000}"/>
    <cellStyle name="Normal 47 13 6 2 2 2 3 2" xfId="44798" xr:uid="{00000000-0005-0000-0000-0000E6870000}"/>
    <cellStyle name="Normal 47 13 6 2 2 2 4" xfId="38814" xr:uid="{00000000-0005-0000-0000-0000E7870000}"/>
    <cellStyle name="Normal 47 13 6 2 2 3" xfId="26146" xr:uid="{00000000-0005-0000-0000-0000E8870000}"/>
    <cellStyle name="Normal 47 13 6 2 2 3 2" xfId="47760" xr:uid="{00000000-0005-0000-0000-0000E9870000}"/>
    <cellStyle name="Normal 47 13 6 2 2 4" xfId="20179" xr:uid="{00000000-0005-0000-0000-0000EA870000}"/>
    <cellStyle name="Normal 47 13 6 2 2 4 2" xfId="41821" xr:uid="{00000000-0005-0000-0000-0000EB870000}"/>
    <cellStyle name="Normal 47 13 6 2 2 5" xfId="35811" xr:uid="{00000000-0005-0000-0000-0000EC870000}"/>
    <cellStyle name="Normal 47 13 6 2 3" xfId="15049" xr:uid="{00000000-0005-0000-0000-0000ED870000}"/>
    <cellStyle name="Normal 47 13 6 2 3 2" xfId="18134" xr:uid="{00000000-0005-0000-0000-0000EE870000}"/>
    <cellStyle name="Normal 47 13 6 2 3 2 2" xfId="30100" xr:uid="{00000000-0005-0000-0000-0000EF870000}"/>
    <cellStyle name="Normal 47 13 6 2 3 2 2 2" xfId="51706" xr:uid="{00000000-0005-0000-0000-0000F0870000}"/>
    <cellStyle name="Normal 47 13 6 2 3 2 3" xfId="24133" xr:uid="{00000000-0005-0000-0000-0000F1870000}"/>
    <cellStyle name="Normal 47 13 6 2 3 2 3 2" xfId="45770" xr:uid="{00000000-0005-0000-0000-0000F2870000}"/>
    <cellStyle name="Normal 47 13 6 2 3 2 4" xfId="39788" xr:uid="{00000000-0005-0000-0000-0000F3870000}"/>
    <cellStyle name="Normal 47 13 6 2 3 3" xfId="27118" xr:uid="{00000000-0005-0000-0000-0000F4870000}"/>
    <cellStyle name="Normal 47 13 6 2 3 3 2" xfId="48732" xr:uid="{00000000-0005-0000-0000-0000F5870000}"/>
    <cellStyle name="Normal 47 13 6 2 3 4" xfId="21151" xr:uid="{00000000-0005-0000-0000-0000F6870000}"/>
    <cellStyle name="Normal 47 13 6 2 3 4 2" xfId="42793" xr:uid="{00000000-0005-0000-0000-0000F7870000}"/>
    <cellStyle name="Normal 47 13 6 2 3 5" xfId="36785" xr:uid="{00000000-0005-0000-0000-0000F8870000}"/>
    <cellStyle name="Normal 47 13 6 2 4" xfId="16183" xr:uid="{00000000-0005-0000-0000-0000F9870000}"/>
    <cellStyle name="Normal 47 13 6 2 4 2" xfId="28152" xr:uid="{00000000-0005-0000-0000-0000FA870000}"/>
    <cellStyle name="Normal 47 13 6 2 4 2 2" xfId="49758" xr:uid="{00000000-0005-0000-0000-0000FB870000}"/>
    <cellStyle name="Normal 47 13 6 2 4 3" xfId="22185" xr:uid="{00000000-0005-0000-0000-0000FC870000}"/>
    <cellStyle name="Normal 47 13 6 2 4 3 2" xfId="43822" xr:uid="{00000000-0005-0000-0000-0000FD870000}"/>
    <cellStyle name="Normal 47 13 6 2 4 4" xfId="37837" xr:uid="{00000000-0005-0000-0000-0000FE870000}"/>
    <cellStyle name="Normal 47 13 6 2 5" xfId="25170" xr:uid="{00000000-0005-0000-0000-0000FF870000}"/>
    <cellStyle name="Normal 47 13 6 2 5 2" xfId="46787" xr:uid="{00000000-0005-0000-0000-000000880000}"/>
    <cellStyle name="Normal 47 13 6 2 6" xfId="19203" xr:uid="{00000000-0005-0000-0000-000001880000}"/>
    <cellStyle name="Normal 47 13 6 2 6 2" xfId="40845" xr:uid="{00000000-0005-0000-0000-000002880000}"/>
    <cellStyle name="Normal 47 13 6 2 7" xfId="34831"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8" xr:uid="{00000000-0005-0000-0000-000007880000}"/>
    <cellStyle name="Normal 47 13 6 3 2 2 2 2" xfId="51054" xr:uid="{00000000-0005-0000-0000-000008880000}"/>
    <cellStyle name="Normal 47 13 6 3 2 2 3" xfId="23481" xr:uid="{00000000-0005-0000-0000-000009880000}"/>
    <cellStyle name="Normal 47 13 6 3 2 2 3 2" xfId="45118" xr:uid="{00000000-0005-0000-0000-00000A880000}"/>
    <cellStyle name="Normal 47 13 6 3 2 2 4" xfId="39134" xr:uid="{00000000-0005-0000-0000-00000B880000}"/>
    <cellStyle name="Normal 47 13 6 3 2 3" xfId="26466" xr:uid="{00000000-0005-0000-0000-00000C880000}"/>
    <cellStyle name="Normal 47 13 6 3 2 3 2" xfId="48080" xr:uid="{00000000-0005-0000-0000-00000D880000}"/>
    <cellStyle name="Normal 47 13 6 3 2 4" xfId="20499" xr:uid="{00000000-0005-0000-0000-00000E880000}"/>
    <cellStyle name="Normal 47 13 6 3 2 4 2" xfId="42141" xr:uid="{00000000-0005-0000-0000-00000F880000}"/>
    <cellStyle name="Normal 47 13 6 3 2 5" xfId="36131" xr:uid="{00000000-0005-0000-0000-000010880000}"/>
    <cellStyle name="Normal 47 13 6 3 3" xfId="15369" xr:uid="{00000000-0005-0000-0000-000011880000}"/>
    <cellStyle name="Normal 47 13 6 3 3 2" xfId="18454" xr:uid="{00000000-0005-0000-0000-000012880000}"/>
    <cellStyle name="Normal 47 13 6 3 3 2 2" xfId="30420" xr:uid="{00000000-0005-0000-0000-000013880000}"/>
    <cellStyle name="Normal 47 13 6 3 3 2 2 2" xfId="52026" xr:uid="{00000000-0005-0000-0000-000014880000}"/>
    <cellStyle name="Normal 47 13 6 3 3 2 3" xfId="24453" xr:uid="{00000000-0005-0000-0000-000015880000}"/>
    <cellStyle name="Normal 47 13 6 3 3 2 3 2" xfId="46090" xr:uid="{00000000-0005-0000-0000-000016880000}"/>
    <cellStyle name="Normal 47 13 6 3 3 2 4" xfId="40108" xr:uid="{00000000-0005-0000-0000-000017880000}"/>
    <cellStyle name="Normal 47 13 6 3 3 3" xfId="27438" xr:uid="{00000000-0005-0000-0000-000018880000}"/>
    <cellStyle name="Normal 47 13 6 3 3 3 2" xfId="49052" xr:uid="{00000000-0005-0000-0000-000019880000}"/>
    <cellStyle name="Normal 47 13 6 3 3 4" xfId="21471" xr:uid="{00000000-0005-0000-0000-00001A880000}"/>
    <cellStyle name="Normal 47 13 6 3 3 4 2" xfId="43113" xr:uid="{00000000-0005-0000-0000-00001B880000}"/>
    <cellStyle name="Normal 47 13 6 3 3 5" xfId="37105" xr:uid="{00000000-0005-0000-0000-00001C880000}"/>
    <cellStyle name="Normal 47 13 6 3 4" xfId="16503" xr:uid="{00000000-0005-0000-0000-00001D880000}"/>
    <cellStyle name="Normal 47 13 6 3 4 2" xfId="28472" xr:uid="{00000000-0005-0000-0000-00001E880000}"/>
    <cellStyle name="Normal 47 13 6 3 4 2 2" xfId="50078" xr:uid="{00000000-0005-0000-0000-00001F880000}"/>
    <cellStyle name="Normal 47 13 6 3 4 3" xfId="22505" xr:uid="{00000000-0005-0000-0000-000020880000}"/>
    <cellStyle name="Normal 47 13 6 3 4 3 2" xfId="44142" xr:uid="{00000000-0005-0000-0000-000021880000}"/>
    <cellStyle name="Normal 47 13 6 3 4 4" xfId="38157" xr:uid="{00000000-0005-0000-0000-000022880000}"/>
    <cellStyle name="Normal 47 13 6 3 5" xfId="25490" xr:uid="{00000000-0005-0000-0000-000023880000}"/>
    <cellStyle name="Normal 47 13 6 3 5 2" xfId="47107" xr:uid="{00000000-0005-0000-0000-000024880000}"/>
    <cellStyle name="Normal 47 13 6 3 6" xfId="19523" xr:uid="{00000000-0005-0000-0000-000025880000}"/>
    <cellStyle name="Normal 47 13 6 3 6 2" xfId="41165" xr:uid="{00000000-0005-0000-0000-000026880000}"/>
    <cellStyle name="Normal 47 13 6 3 7" xfId="35151" xr:uid="{00000000-0005-0000-0000-000027880000}"/>
    <cellStyle name="Normal 47 13 6 4" xfId="13754" xr:uid="{00000000-0005-0000-0000-000028880000}"/>
    <cellStyle name="Normal 47 13 6 4 2" xfId="16840" xr:uid="{00000000-0005-0000-0000-000029880000}"/>
    <cellStyle name="Normal 47 13 6 4 2 2" xfId="28808" xr:uid="{00000000-0005-0000-0000-00002A880000}"/>
    <cellStyle name="Normal 47 13 6 4 2 2 2" xfId="50414" xr:uid="{00000000-0005-0000-0000-00002B880000}"/>
    <cellStyle name="Normal 47 13 6 4 2 3" xfId="22841" xr:uid="{00000000-0005-0000-0000-00002C880000}"/>
    <cellStyle name="Normal 47 13 6 4 2 3 2" xfId="44478" xr:uid="{00000000-0005-0000-0000-00002D880000}"/>
    <cellStyle name="Normal 47 13 6 4 2 4" xfId="38494" xr:uid="{00000000-0005-0000-0000-00002E880000}"/>
    <cellStyle name="Normal 47 13 6 4 3" xfId="25826" xr:uid="{00000000-0005-0000-0000-00002F880000}"/>
    <cellStyle name="Normal 47 13 6 4 3 2" xfId="47440" xr:uid="{00000000-0005-0000-0000-000030880000}"/>
    <cellStyle name="Normal 47 13 6 4 4" xfId="19859" xr:uid="{00000000-0005-0000-0000-000031880000}"/>
    <cellStyle name="Normal 47 13 6 4 4 2" xfId="41501" xr:uid="{00000000-0005-0000-0000-000032880000}"/>
    <cellStyle name="Normal 47 13 6 4 5" xfId="35490" xr:uid="{00000000-0005-0000-0000-000033880000}"/>
    <cellStyle name="Normal 47 13 6 5" xfId="14728" xr:uid="{00000000-0005-0000-0000-000034880000}"/>
    <cellStyle name="Normal 47 13 6 5 2" xfId="17813" xr:uid="{00000000-0005-0000-0000-000035880000}"/>
    <cellStyle name="Normal 47 13 6 5 2 2" xfId="29780" xr:uid="{00000000-0005-0000-0000-000036880000}"/>
    <cellStyle name="Normal 47 13 6 5 2 2 2" xfId="51386" xr:uid="{00000000-0005-0000-0000-000037880000}"/>
    <cellStyle name="Normal 47 13 6 5 2 3" xfId="23813" xr:uid="{00000000-0005-0000-0000-000038880000}"/>
    <cellStyle name="Normal 47 13 6 5 2 3 2" xfId="45450" xr:uid="{00000000-0005-0000-0000-000039880000}"/>
    <cellStyle name="Normal 47 13 6 5 2 4" xfId="39467" xr:uid="{00000000-0005-0000-0000-00003A880000}"/>
    <cellStyle name="Normal 47 13 6 5 3" xfId="26798" xr:uid="{00000000-0005-0000-0000-00003B880000}"/>
    <cellStyle name="Normal 47 13 6 5 3 2" xfId="48412" xr:uid="{00000000-0005-0000-0000-00003C880000}"/>
    <cellStyle name="Normal 47 13 6 5 4" xfId="20831" xr:uid="{00000000-0005-0000-0000-00003D880000}"/>
    <cellStyle name="Normal 47 13 6 5 4 2" xfId="42473" xr:uid="{00000000-0005-0000-0000-00003E880000}"/>
    <cellStyle name="Normal 47 13 6 5 5" xfId="36464" xr:uid="{00000000-0005-0000-0000-00003F880000}"/>
    <cellStyle name="Normal 47 13 6 6" xfId="15841" xr:uid="{00000000-0005-0000-0000-000040880000}"/>
    <cellStyle name="Normal 47 13 6 6 2" xfId="27812" xr:uid="{00000000-0005-0000-0000-000041880000}"/>
    <cellStyle name="Normal 47 13 6 6 2 2" xfId="49418" xr:uid="{00000000-0005-0000-0000-000042880000}"/>
    <cellStyle name="Normal 47 13 6 6 3" xfId="21845" xr:uid="{00000000-0005-0000-0000-000043880000}"/>
    <cellStyle name="Normal 47 13 6 6 3 2" xfId="43482" xr:uid="{00000000-0005-0000-0000-000044880000}"/>
    <cellStyle name="Normal 47 13 6 6 4" xfId="37495" xr:uid="{00000000-0005-0000-0000-000045880000}"/>
    <cellStyle name="Normal 47 13 6 7" xfId="24827" xr:uid="{00000000-0005-0000-0000-000046880000}"/>
    <cellStyle name="Normal 47 13 6 7 2" xfId="46447" xr:uid="{00000000-0005-0000-0000-000047880000}"/>
    <cellStyle name="Normal 47 13 6 8" xfId="18860" xr:uid="{00000000-0005-0000-0000-000048880000}"/>
    <cellStyle name="Normal 47 13 6 8 2" xfId="40502" xr:uid="{00000000-0005-0000-0000-000049880000}"/>
    <cellStyle name="Normal 47 13 6 9" xfId="31788"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0" xr:uid="{00000000-0005-0000-0000-00004F880000}"/>
    <cellStyle name="Normal 47 13 7 2 2 2 2 2" xfId="50826" xr:uid="{00000000-0005-0000-0000-000050880000}"/>
    <cellStyle name="Normal 47 13 7 2 2 2 3" xfId="23253" xr:uid="{00000000-0005-0000-0000-000051880000}"/>
    <cellStyle name="Normal 47 13 7 2 2 2 3 2" xfId="44890" xr:uid="{00000000-0005-0000-0000-000052880000}"/>
    <cellStyle name="Normal 47 13 7 2 2 2 4" xfId="38906" xr:uid="{00000000-0005-0000-0000-000053880000}"/>
    <cellStyle name="Normal 47 13 7 2 2 3" xfId="26238" xr:uid="{00000000-0005-0000-0000-000054880000}"/>
    <cellStyle name="Normal 47 13 7 2 2 3 2" xfId="47852" xr:uid="{00000000-0005-0000-0000-000055880000}"/>
    <cellStyle name="Normal 47 13 7 2 2 4" xfId="20271" xr:uid="{00000000-0005-0000-0000-000056880000}"/>
    <cellStyle name="Normal 47 13 7 2 2 4 2" xfId="41913" xr:uid="{00000000-0005-0000-0000-000057880000}"/>
    <cellStyle name="Normal 47 13 7 2 2 5" xfId="35903" xr:uid="{00000000-0005-0000-0000-000058880000}"/>
    <cellStyle name="Normal 47 13 7 2 3" xfId="15141" xr:uid="{00000000-0005-0000-0000-000059880000}"/>
    <cellStyle name="Normal 47 13 7 2 3 2" xfId="18226" xr:uid="{00000000-0005-0000-0000-00005A880000}"/>
    <cellStyle name="Normal 47 13 7 2 3 2 2" xfId="30192" xr:uid="{00000000-0005-0000-0000-00005B880000}"/>
    <cellStyle name="Normal 47 13 7 2 3 2 2 2" xfId="51798" xr:uid="{00000000-0005-0000-0000-00005C880000}"/>
    <cellStyle name="Normal 47 13 7 2 3 2 3" xfId="24225" xr:uid="{00000000-0005-0000-0000-00005D880000}"/>
    <cellStyle name="Normal 47 13 7 2 3 2 3 2" xfId="45862" xr:uid="{00000000-0005-0000-0000-00005E880000}"/>
    <cellStyle name="Normal 47 13 7 2 3 2 4" xfId="39880" xr:uid="{00000000-0005-0000-0000-00005F880000}"/>
    <cellStyle name="Normal 47 13 7 2 3 3" xfId="27210" xr:uid="{00000000-0005-0000-0000-000060880000}"/>
    <cellStyle name="Normal 47 13 7 2 3 3 2" xfId="48824" xr:uid="{00000000-0005-0000-0000-000061880000}"/>
    <cellStyle name="Normal 47 13 7 2 3 4" xfId="21243" xr:uid="{00000000-0005-0000-0000-000062880000}"/>
    <cellStyle name="Normal 47 13 7 2 3 4 2" xfId="42885" xr:uid="{00000000-0005-0000-0000-000063880000}"/>
    <cellStyle name="Normal 47 13 7 2 3 5" xfId="36877" xr:uid="{00000000-0005-0000-0000-000064880000}"/>
    <cellStyle name="Normal 47 13 7 2 4" xfId="16275" xr:uid="{00000000-0005-0000-0000-000065880000}"/>
    <cellStyle name="Normal 47 13 7 2 4 2" xfId="28244" xr:uid="{00000000-0005-0000-0000-000066880000}"/>
    <cellStyle name="Normal 47 13 7 2 4 2 2" xfId="49850" xr:uid="{00000000-0005-0000-0000-000067880000}"/>
    <cellStyle name="Normal 47 13 7 2 4 3" xfId="22277" xr:uid="{00000000-0005-0000-0000-000068880000}"/>
    <cellStyle name="Normal 47 13 7 2 4 3 2" xfId="43914" xr:uid="{00000000-0005-0000-0000-000069880000}"/>
    <cellStyle name="Normal 47 13 7 2 4 4" xfId="37929" xr:uid="{00000000-0005-0000-0000-00006A880000}"/>
    <cellStyle name="Normal 47 13 7 2 5" xfId="25262" xr:uid="{00000000-0005-0000-0000-00006B880000}"/>
    <cellStyle name="Normal 47 13 7 2 5 2" xfId="46879" xr:uid="{00000000-0005-0000-0000-00006C880000}"/>
    <cellStyle name="Normal 47 13 7 2 6" xfId="19295" xr:uid="{00000000-0005-0000-0000-00006D880000}"/>
    <cellStyle name="Normal 47 13 7 2 6 2" xfId="40937" xr:uid="{00000000-0005-0000-0000-00006E880000}"/>
    <cellStyle name="Normal 47 13 7 2 7" xfId="34923"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0" xr:uid="{00000000-0005-0000-0000-000073880000}"/>
    <cellStyle name="Normal 47 13 7 3 2 2 2 2" xfId="51146" xr:uid="{00000000-0005-0000-0000-000074880000}"/>
    <cellStyle name="Normal 47 13 7 3 2 2 3" xfId="23573" xr:uid="{00000000-0005-0000-0000-000075880000}"/>
    <cellStyle name="Normal 47 13 7 3 2 2 3 2" xfId="45210" xr:uid="{00000000-0005-0000-0000-000076880000}"/>
    <cellStyle name="Normal 47 13 7 3 2 2 4" xfId="39226" xr:uid="{00000000-0005-0000-0000-000077880000}"/>
    <cellStyle name="Normal 47 13 7 3 2 3" xfId="26558" xr:uid="{00000000-0005-0000-0000-000078880000}"/>
    <cellStyle name="Normal 47 13 7 3 2 3 2" xfId="48172" xr:uid="{00000000-0005-0000-0000-000079880000}"/>
    <cellStyle name="Normal 47 13 7 3 2 4" xfId="20591" xr:uid="{00000000-0005-0000-0000-00007A880000}"/>
    <cellStyle name="Normal 47 13 7 3 2 4 2" xfId="42233" xr:uid="{00000000-0005-0000-0000-00007B880000}"/>
    <cellStyle name="Normal 47 13 7 3 2 5" xfId="36223" xr:uid="{00000000-0005-0000-0000-00007C880000}"/>
    <cellStyle name="Normal 47 13 7 3 3" xfId="15461" xr:uid="{00000000-0005-0000-0000-00007D880000}"/>
    <cellStyle name="Normal 47 13 7 3 3 2" xfId="18546" xr:uid="{00000000-0005-0000-0000-00007E880000}"/>
    <cellStyle name="Normal 47 13 7 3 3 2 2" xfId="30512" xr:uid="{00000000-0005-0000-0000-00007F880000}"/>
    <cellStyle name="Normal 47 13 7 3 3 2 2 2" xfId="52118" xr:uid="{00000000-0005-0000-0000-000080880000}"/>
    <cellStyle name="Normal 47 13 7 3 3 2 3" xfId="24545" xr:uid="{00000000-0005-0000-0000-000081880000}"/>
    <cellStyle name="Normal 47 13 7 3 3 2 3 2" xfId="46182" xr:uid="{00000000-0005-0000-0000-000082880000}"/>
    <cellStyle name="Normal 47 13 7 3 3 2 4" xfId="40200" xr:uid="{00000000-0005-0000-0000-000083880000}"/>
    <cellStyle name="Normal 47 13 7 3 3 3" xfId="27530" xr:uid="{00000000-0005-0000-0000-000084880000}"/>
    <cellStyle name="Normal 47 13 7 3 3 3 2" xfId="49144" xr:uid="{00000000-0005-0000-0000-000085880000}"/>
    <cellStyle name="Normal 47 13 7 3 3 4" xfId="21563" xr:uid="{00000000-0005-0000-0000-000086880000}"/>
    <cellStyle name="Normal 47 13 7 3 3 4 2" xfId="43205" xr:uid="{00000000-0005-0000-0000-000087880000}"/>
    <cellStyle name="Normal 47 13 7 3 3 5" xfId="37197" xr:uid="{00000000-0005-0000-0000-000088880000}"/>
    <cellStyle name="Normal 47 13 7 3 4" xfId="16595" xr:uid="{00000000-0005-0000-0000-000089880000}"/>
    <cellStyle name="Normal 47 13 7 3 4 2" xfId="28564" xr:uid="{00000000-0005-0000-0000-00008A880000}"/>
    <cellStyle name="Normal 47 13 7 3 4 2 2" xfId="50170" xr:uid="{00000000-0005-0000-0000-00008B880000}"/>
    <cellStyle name="Normal 47 13 7 3 4 3" xfId="22597" xr:uid="{00000000-0005-0000-0000-00008C880000}"/>
    <cellStyle name="Normal 47 13 7 3 4 3 2" xfId="44234" xr:uid="{00000000-0005-0000-0000-00008D880000}"/>
    <cellStyle name="Normal 47 13 7 3 4 4" xfId="38249" xr:uid="{00000000-0005-0000-0000-00008E880000}"/>
    <cellStyle name="Normal 47 13 7 3 5" xfId="25582" xr:uid="{00000000-0005-0000-0000-00008F880000}"/>
    <cellStyle name="Normal 47 13 7 3 5 2" xfId="47199" xr:uid="{00000000-0005-0000-0000-000090880000}"/>
    <cellStyle name="Normal 47 13 7 3 6" xfId="19615" xr:uid="{00000000-0005-0000-0000-000091880000}"/>
    <cellStyle name="Normal 47 13 7 3 6 2" xfId="41257" xr:uid="{00000000-0005-0000-0000-000092880000}"/>
    <cellStyle name="Normal 47 13 7 3 7" xfId="35243" xr:uid="{00000000-0005-0000-0000-000093880000}"/>
    <cellStyle name="Normal 47 13 7 4" xfId="13846" xr:uid="{00000000-0005-0000-0000-000094880000}"/>
    <cellStyle name="Normal 47 13 7 4 2" xfId="16932" xr:uid="{00000000-0005-0000-0000-000095880000}"/>
    <cellStyle name="Normal 47 13 7 4 2 2" xfId="28900" xr:uid="{00000000-0005-0000-0000-000096880000}"/>
    <cellStyle name="Normal 47 13 7 4 2 2 2" xfId="50506" xr:uid="{00000000-0005-0000-0000-000097880000}"/>
    <cellStyle name="Normal 47 13 7 4 2 3" xfId="22933" xr:uid="{00000000-0005-0000-0000-000098880000}"/>
    <cellStyle name="Normal 47 13 7 4 2 3 2" xfId="44570" xr:uid="{00000000-0005-0000-0000-000099880000}"/>
    <cellStyle name="Normal 47 13 7 4 2 4" xfId="38586" xr:uid="{00000000-0005-0000-0000-00009A880000}"/>
    <cellStyle name="Normal 47 13 7 4 3" xfId="25918" xr:uid="{00000000-0005-0000-0000-00009B880000}"/>
    <cellStyle name="Normal 47 13 7 4 3 2" xfId="47532" xr:uid="{00000000-0005-0000-0000-00009C880000}"/>
    <cellStyle name="Normal 47 13 7 4 4" xfId="19951" xr:uid="{00000000-0005-0000-0000-00009D880000}"/>
    <cellStyle name="Normal 47 13 7 4 4 2" xfId="41593" xr:uid="{00000000-0005-0000-0000-00009E880000}"/>
    <cellStyle name="Normal 47 13 7 4 5" xfId="35582" xr:uid="{00000000-0005-0000-0000-00009F880000}"/>
    <cellStyle name="Normal 47 13 7 5" xfId="14820" xr:uid="{00000000-0005-0000-0000-0000A0880000}"/>
    <cellStyle name="Normal 47 13 7 5 2" xfId="17905" xr:uid="{00000000-0005-0000-0000-0000A1880000}"/>
    <cellStyle name="Normal 47 13 7 5 2 2" xfId="29872" xr:uid="{00000000-0005-0000-0000-0000A2880000}"/>
    <cellStyle name="Normal 47 13 7 5 2 2 2" xfId="51478" xr:uid="{00000000-0005-0000-0000-0000A3880000}"/>
    <cellStyle name="Normal 47 13 7 5 2 3" xfId="23905" xr:uid="{00000000-0005-0000-0000-0000A4880000}"/>
    <cellStyle name="Normal 47 13 7 5 2 3 2" xfId="45542" xr:uid="{00000000-0005-0000-0000-0000A5880000}"/>
    <cellStyle name="Normal 47 13 7 5 2 4" xfId="39559" xr:uid="{00000000-0005-0000-0000-0000A6880000}"/>
    <cellStyle name="Normal 47 13 7 5 3" xfId="26890" xr:uid="{00000000-0005-0000-0000-0000A7880000}"/>
    <cellStyle name="Normal 47 13 7 5 3 2" xfId="48504" xr:uid="{00000000-0005-0000-0000-0000A8880000}"/>
    <cellStyle name="Normal 47 13 7 5 4" xfId="20923" xr:uid="{00000000-0005-0000-0000-0000A9880000}"/>
    <cellStyle name="Normal 47 13 7 5 4 2" xfId="42565" xr:uid="{00000000-0005-0000-0000-0000AA880000}"/>
    <cellStyle name="Normal 47 13 7 5 5" xfId="36556" xr:uid="{00000000-0005-0000-0000-0000AB880000}"/>
    <cellStyle name="Normal 47 13 7 6" xfId="15933" xr:uid="{00000000-0005-0000-0000-0000AC880000}"/>
    <cellStyle name="Normal 47 13 7 6 2" xfId="27904" xr:uid="{00000000-0005-0000-0000-0000AD880000}"/>
    <cellStyle name="Normal 47 13 7 6 2 2" xfId="49510" xr:uid="{00000000-0005-0000-0000-0000AE880000}"/>
    <cellStyle name="Normal 47 13 7 6 3" xfId="21937" xr:uid="{00000000-0005-0000-0000-0000AF880000}"/>
    <cellStyle name="Normal 47 13 7 6 3 2" xfId="43574" xr:uid="{00000000-0005-0000-0000-0000B0880000}"/>
    <cellStyle name="Normal 47 13 7 6 4" xfId="37587" xr:uid="{00000000-0005-0000-0000-0000B1880000}"/>
    <cellStyle name="Normal 47 13 7 7" xfId="24919" xr:uid="{00000000-0005-0000-0000-0000B2880000}"/>
    <cellStyle name="Normal 47 13 7 7 2" xfId="46539" xr:uid="{00000000-0005-0000-0000-0000B3880000}"/>
    <cellStyle name="Normal 47 13 7 8" xfId="18952" xr:uid="{00000000-0005-0000-0000-0000B4880000}"/>
    <cellStyle name="Normal 47 13 7 8 2" xfId="40594" xr:uid="{00000000-0005-0000-0000-0000B5880000}"/>
    <cellStyle name="Normal 47 13 7 9" xfId="31993"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2" xr:uid="{00000000-0005-0000-0000-0000BA880000}"/>
    <cellStyle name="Normal 47 13 8 2 2 2 2" xfId="50568" xr:uid="{00000000-0005-0000-0000-0000BB880000}"/>
    <cellStyle name="Normal 47 13 8 2 2 3" xfId="22995" xr:uid="{00000000-0005-0000-0000-0000BC880000}"/>
    <cellStyle name="Normal 47 13 8 2 2 3 2" xfId="44632" xr:uid="{00000000-0005-0000-0000-0000BD880000}"/>
    <cellStyle name="Normal 47 13 8 2 2 4" xfId="38648" xr:uid="{00000000-0005-0000-0000-0000BE880000}"/>
    <cellStyle name="Normal 47 13 8 2 3" xfId="25980" xr:uid="{00000000-0005-0000-0000-0000BF880000}"/>
    <cellStyle name="Normal 47 13 8 2 3 2" xfId="47594" xr:uid="{00000000-0005-0000-0000-0000C0880000}"/>
    <cellStyle name="Normal 47 13 8 2 4" xfId="20013" xr:uid="{00000000-0005-0000-0000-0000C1880000}"/>
    <cellStyle name="Normal 47 13 8 2 4 2" xfId="41655" xr:uid="{00000000-0005-0000-0000-0000C2880000}"/>
    <cellStyle name="Normal 47 13 8 2 5" xfId="35645" xr:uid="{00000000-0005-0000-0000-0000C3880000}"/>
    <cellStyle name="Normal 47 13 8 3" xfId="14883" xr:uid="{00000000-0005-0000-0000-0000C4880000}"/>
    <cellStyle name="Normal 47 13 8 3 2" xfId="17968" xr:uid="{00000000-0005-0000-0000-0000C5880000}"/>
    <cellStyle name="Normal 47 13 8 3 2 2" xfId="29934" xr:uid="{00000000-0005-0000-0000-0000C6880000}"/>
    <cellStyle name="Normal 47 13 8 3 2 2 2" xfId="51540" xr:uid="{00000000-0005-0000-0000-0000C7880000}"/>
    <cellStyle name="Normal 47 13 8 3 2 3" xfId="23967" xr:uid="{00000000-0005-0000-0000-0000C8880000}"/>
    <cellStyle name="Normal 47 13 8 3 2 3 2" xfId="45604" xr:uid="{00000000-0005-0000-0000-0000C9880000}"/>
    <cellStyle name="Normal 47 13 8 3 2 4" xfId="39622" xr:uid="{00000000-0005-0000-0000-0000CA880000}"/>
    <cellStyle name="Normal 47 13 8 3 3" xfId="26952" xr:uid="{00000000-0005-0000-0000-0000CB880000}"/>
    <cellStyle name="Normal 47 13 8 3 3 2" xfId="48566" xr:uid="{00000000-0005-0000-0000-0000CC880000}"/>
    <cellStyle name="Normal 47 13 8 3 4" xfId="20985" xr:uid="{00000000-0005-0000-0000-0000CD880000}"/>
    <cellStyle name="Normal 47 13 8 3 4 2" xfId="42627" xr:uid="{00000000-0005-0000-0000-0000CE880000}"/>
    <cellStyle name="Normal 47 13 8 3 5" xfId="36619" xr:uid="{00000000-0005-0000-0000-0000CF880000}"/>
    <cellStyle name="Normal 47 13 8 4" xfId="16017" xr:uid="{00000000-0005-0000-0000-0000D0880000}"/>
    <cellStyle name="Normal 47 13 8 4 2" xfId="27986" xr:uid="{00000000-0005-0000-0000-0000D1880000}"/>
    <cellStyle name="Normal 47 13 8 4 2 2" xfId="49592" xr:uid="{00000000-0005-0000-0000-0000D2880000}"/>
    <cellStyle name="Normal 47 13 8 4 3" xfId="22019" xr:uid="{00000000-0005-0000-0000-0000D3880000}"/>
    <cellStyle name="Normal 47 13 8 4 3 2" xfId="43656" xr:uid="{00000000-0005-0000-0000-0000D4880000}"/>
    <cellStyle name="Normal 47 13 8 4 4" xfId="37671" xr:uid="{00000000-0005-0000-0000-0000D5880000}"/>
    <cellStyle name="Normal 47 13 8 5" xfId="25004" xr:uid="{00000000-0005-0000-0000-0000D6880000}"/>
    <cellStyle name="Normal 47 13 8 5 2" xfId="46621" xr:uid="{00000000-0005-0000-0000-0000D7880000}"/>
    <cellStyle name="Normal 47 13 8 6" xfId="19037" xr:uid="{00000000-0005-0000-0000-0000D8880000}"/>
    <cellStyle name="Normal 47 13 8 6 2" xfId="40679" xr:uid="{00000000-0005-0000-0000-0000D9880000}"/>
    <cellStyle name="Normal 47 13 8 7" xfId="34665"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2" xr:uid="{00000000-0005-0000-0000-0000DE880000}"/>
    <cellStyle name="Normal 47 13 9 2 2 2 2" xfId="50888" xr:uid="{00000000-0005-0000-0000-0000DF880000}"/>
    <cellStyle name="Normal 47 13 9 2 2 3" xfId="23315" xr:uid="{00000000-0005-0000-0000-0000E0880000}"/>
    <cellStyle name="Normal 47 13 9 2 2 3 2" xfId="44952" xr:uid="{00000000-0005-0000-0000-0000E1880000}"/>
    <cellStyle name="Normal 47 13 9 2 2 4" xfId="38968" xr:uid="{00000000-0005-0000-0000-0000E2880000}"/>
    <cellStyle name="Normal 47 13 9 2 3" xfId="26300" xr:uid="{00000000-0005-0000-0000-0000E3880000}"/>
    <cellStyle name="Normal 47 13 9 2 3 2" xfId="47914" xr:uid="{00000000-0005-0000-0000-0000E4880000}"/>
    <cellStyle name="Normal 47 13 9 2 4" xfId="20333" xr:uid="{00000000-0005-0000-0000-0000E5880000}"/>
    <cellStyle name="Normal 47 13 9 2 4 2" xfId="41975" xr:uid="{00000000-0005-0000-0000-0000E6880000}"/>
    <cellStyle name="Normal 47 13 9 2 5" xfId="35965" xr:uid="{00000000-0005-0000-0000-0000E7880000}"/>
    <cellStyle name="Normal 47 13 9 3" xfId="15203" xr:uid="{00000000-0005-0000-0000-0000E8880000}"/>
    <cellStyle name="Normal 47 13 9 3 2" xfId="18288" xr:uid="{00000000-0005-0000-0000-0000E9880000}"/>
    <cellStyle name="Normal 47 13 9 3 2 2" xfId="30254" xr:uid="{00000000-0005-0000-0000-0000EA880000}"/>
    <cellStyle name="Normal 47 13 9 3 2 2 2" xfId="51860" xr:uid="{00000000-0005-0000-0000-0000EB880000}"/>
    <cellStyle name="Normal 47 13 9 3 2 3" xfId="24287" xr:uid="{00000000-0005-0000-0000-0000EC880000}"/>
    <cellStyle name="Normal 47 13 9 3 2 3 2" xfId="45924" xr:uid="{00000000-0005-0000-0000-0000ED880000}"/>
    <cellStyle name="Normal 47 13 9 3 2 4" xfId="39942" xr:uid="{00000000-0005-0000-0000-0000EE880000}"/>
    <cellStyle name="Normal 47 13 9 3 3" xfId="27272" xr:uid="{00000000-0005-0000-0000-0000EF880000}"/>
    <cellStyle name="Normal 47 13 9 3 3 2" xfId="48886" xr:uid="{00000000-0005-0000-0000-0000F0880000}"/>
    <cellStyle name="Normal 47 13 9 3 4" xfId="21305" xr:uid="{00000000-0005-0000-0000-0000F1880000}"/>
    <cellStyle name="Normal 47 13 9 3 4 2" xfId="42947" xr:uid="{00000000-0005-0000-0000-0000F2880000}"/>
    <cellStyle name="Normal 47 13 9 3 5" xfId="36939" xr:uid="{00000000-0005-0000-0000-0000F3880000}"/>
    <cellStyle name="Normal 47 13 9 4" xfId="16337" xr:uid="{00000000-0005-0000-0000-0000F4880000}"/>
    <cellStyle name="Normal 47 13 9 4 2" xfId="28306" xr:uid="{00000000-0005-0000-0000-0000F5880000}"/>
    <cellStyle name="Normal 47 13 9 4 2 2" xfId="49912" xr:uid="{00000000-0005-0000-0000-0000F6880000}"/>
    <cellStyle name="Normal 47 13 9 4 3" xfId="22339" xr:uid="{00000000-0005-0000-0000-0000F7880000}"/>
    <cellStyle name="Normal 47 13 9 4 3 2" xfId="43976" xr:uid="{00000000-0005-0000-0000-0000F8880000}"/>
    <cellStyle name="Normal 47 13 9 4 4" xfId="37991" xr:uid="{00000000-0005-0000-0000-0000F9880000}"/>
    <cellStyle name="Normal 47 13 9 5" xfId="25324" xr:uid="{00000000-0005-0000-0000-0000FA880000}"/>
    <cellStyle name="Normal 47 13 9 5 2" xfId="46941" xr:uid="{00000000-0005-0000-0000-0000FB880000}"/>
    <cellStyle name="Normal 47 13 9 6" xfId="19357" xr:uid="{00000000-0005-0000-0000-0000FC880000}"/>
    <cellStyle name="Normal 47 13 9 6 2" xfId="40999" xr:uid="{00000000-0005-0000-0000-0000FD880000}"/>
    <cellStyle name="Normal 47 13 9 7" xfId="34985"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3" xr:uid="{00000000-0005-0000-0000-000002890000}"/>
    <cellStyle name="Normal 47 14 10 2 2 2" xfId="50249" xr:uid="{00000000-0005-0000-0000-000003890000}"/>
    <cellStyle name="Normal 47 14 10 2 3" xfId="22676" xr:uid="{00000000-0005-0000-0000-000004890000}"/>
    <cellStyle name="Normal 47 14 10 2 3 2" xfId="44313" xr:uid="{00000000-0005-0000-0000-000005890000}"/>
    <cellStyle name="Normal 47 14 10 2 4" xfId="38328" xr:uid="{00000000-0005-0000-0000-000006890000}"/>
    <cellStyle name="Normal 47 14 10 3" xfId="25661" xr:uid="{00000000-0005-0000-0000-000007890000}"/>
    <cellStyle name="Normal 47 14 10 3 2" xfId="47275" xr:uid="{00000000-0005-0000-0000-000008890000}"/>
    <cellStyle name="Normal 47 14 10 4" xfId="19694" xr:uid="{00000000-0005-0000-0000-000009890000}"/>
    <cellStyle name="Normal 47 14 10 4 2" xfId="41336" xr:uid="{00000000-0005-0000-0000-00000A890000}"/>
    <cellStyle name="Normal 47 14 10 5" xfId="35324" xr:uid="{00000000-0005-0000-0000-00000B890000}"/>
    <cellStyle name="Normal 47 14 11" xfId="14563" xr:uid="{00000000-0005-0000-0000-00000C890000}"/>
    <cellStyle name="Normal 47 14 11 2" xfId="17648" xr:uid="{00000000-0005-0000-0000-00000D890000}"/>
    <cellStyle name="Normal 47 14 11 2 2" xfId="29615" xr:uid="{00000000-0005-0000-0000-00000E890000}"/>
    <cellStyle name="Normal 47 14 11 2 2 2" xfId="51221" xr:uid="{00000000-0005-0000-0000-00000F890000}"/>
    <cellStyle name="Normal 47 14 11 2 3" xfId="23648" xr:uid="{00000000-0005-0000-0000-000010890000}"/>
    <cellStyle name="Normal 47 14 11 2 3 2" xfId="45285" xr:uid="{00000000-0005-0000-0000-000011890000}"/>
    <cellStyle name="Normal 47 14 11 2 4" xfId="39302" xr:uid="{00000000-0005-0000-0000-000012890000}"/>
    <cellStyle name="Normal 47 14 11 3" xfId="26633" xr:uid="{00000000-0005-0000-0000-000013890000}"/>
    <cellStyle name="Normal 47 14 11 3 2" xfId="48247" xr:uid="{00000000-0005-0000-0000-000014890000}"/>
    <cellStyle name="Normal 47 14 11 4" xfId="20666" xr:uid="{00000000-0005-0000-0000-000015890000}"/>
    <cellStyle name="Normal 47 14 11 4 2" xfId="42308" xr:uid="{00000000-0005-0000-0000-000016890000}"/>
    <cellStyle name="Normal 47 14 11 5" xfId="36299" xr:uid="{00000000-0005-0000-0000-000017890000}"/>
    <cellStyle name="Normal 47 14 12" xfId="15676" xr:uid="{00000000-0005-0000-0000-000018890000}"/>
    <cellStyle name="Normal 47 14 12 2" xfId="27647" xr:uid="{00000000-0005-0000-0000-000019890000}"/>
    <cellStyle name="Normal 47 14 12 2 2" xfId="49253" xr:uid="{00000000-0005-0000-0000-00001A890000}"/>
    <cellStyle name="Normal 47 14 12 3" xfId="21680" xr:uid="{00000000-0005-0000-0000-00001B890000}"/>
    <cellStyle name="Normal 47 14 12 3 2" xfId="43317" xr:uid="{00000000-0005-0000-0000-00001C890000}"/>
    <cellStyle name="Normal 47 14 12 4" xfId="37330" xr:uid="{00000000-0005-0000-0000-00001D890000}"/>
    <cellStyle name="Normal 47 14 13" xfId="24662" xr:uid="{00000000-0005-0000-0000-00001E890000}"/>
    <cellStyle name="Normal 47 14 13 2" xfId="46282" xr:uid="{00000000-0005-0000-0000-00001F890000}"/>
    <cellStyle name="Normal 47 14 14" xfId="18695" xr:uid="{00000000-0005-0000-0000-000020890000}"/>
    <cellStyle name="Normal 47 14 14 2" xfId="40337" xr:uid="{00000000-0005-0000-0000-000021890000}"/>
    <cellStyle name="Normal 47 14 15" xfId="31260"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2" xr:uid="{00000000-0005-0000-0000-000027890000}"/>
    <cellStyle name="Normal 47 14 2 2 2 2 2 2" xfId="50658" xr:uid="{00000000-0005-0000-0000-000028890000}"/>
    <cellStyle name="Normal 47 14 2 2 2 2 3" xfId="23085" xr:uid="{00000000-0005-0000-0000-000029890000}"/>
    <cellStyle name="Normal 47 14 2 2 2 2 3 2" xfId="44722" xr:uid="{00000000-0005-0000-0000-00002A890000}"/>
    <cellStyle name="Normal 47 14 2 2 2 2 4" xfId="38738" xr:uid="{00000000-0005-0000-0000-00002B890000}"/>
    <cellStyle name="Normal 47 14 2 2 2 3" xfId="26070" xr:uid="{00000000-0005-0000-0000-00002C890000}"/>
    <cellStyle name="Normal 47 14 2 2 2 3 2" xfId="47684" xr:uid="{00000000-0005-0000-0000-00002D890000}"/>
    <cellStyle name="Normal 47 14 2 2 2 4" xfId="20103" xr:uid="{00000000-0005-0000-0000-00002E890000}"/>
    <cellStyle name="Normal 47 14 2 2 2 4 2" xfId="41745" xr:uid="{00000000-0005-0000-0000-00002F890000}"/>
    <cellStyle name="Normal 47 14 2 2 2 5" xfId="35735" xr:uid="{00000000-0005-0000-0000-000030890000}"/>
    <cellStyle name="Normal 47 14 2 2 3" xfId="14973" xr:uid="{00000000-0005-0000-0000-000031890000}"/>
    <cellStyle name="Normal 47 14 2 2 3 2" xfId="18058" xr:uid="{00000000-0005-0000-0000-000032890000}"/>
    <cellStyle name="Normal 47 14 2 2 3 2 2" xfId="30024" xr:uid="{00000000-0005-0000-0000-000033890000}"/>
    <cellStyle name="Normal 47 14 2 2 3 2 2 2" xfId="51630" xr:uid="{00000000-0005-0000-0000-000034890000}"/>
    <cellStyle name="Normal 47 14 2 2 3 2 3" xfId="24057" xr:uid="{00000000-0005-0000-0000-000035890000}"/>
    <cellStyle name="Normal 47 14 2 2 3 2 3 2" xfId="45694" xr:uid="{00000000-0005-0000-0000-000036890000}"/>
    <cellStyle name="Normal 47 14 2 2 3 2 4" xfId="39712" xr:uid="{00000000-0005-0000-0000-000037890000}"/>
    <cellStyle name="Normal 47 14 2 2 3 3" xfId="27042" xr:uid="{00000000-0005-0000-0000-000038890000}"/>
    <cellStyle name="Normal 47 14 2 2 3 3 2" xfId="48656" xr:uid="{00000000-0005-0000-0000-000039890000}"/>
    <cellStyle name="Normal 47 14 2 2 3 4" xfId="21075" xr:uid="{00000000-0005-0000-0000-00003A890000}"/>
    <cellStyle name="Normal 47 14 2 2 3 4 2" xfId="42717" xr:uid="{00000000-0005-0000-0000-00003B890000}"/>
    <cellStyle name="Normal 47 14 2 2 3 5" xfId="36709" xr:uid="{00000000-0005-0000-0000-00003C890000}"/>
    <cellStyle name="Normal 47 14 2 2 4" xfId="16107" xr:uid="{00000000-0005-0000-0000-00003D890000}"/>
    <cellStyle name="Normal 47 14 2 2 4 2" xfId="28076" xr:uid="{00000000-0005-0000-0000-00003E890000}"/>
    <cellStyle name="Normal 47 14 2 2 4 2 2" xfId="49682" xr:uid="{00000000-0005-0000-0000-00003F890000}"/>
    <cellStyle name="Normal 47 14 2 2 4 3" xfId="22109" xr:uid="{00000000-0005-0000-0000-000040890000}"/>
    <cellStyle name="Normal 47 14 2 2 4 3 2" xfId="43746" xr:uid="{00000000-0005-0000-0000-000041890000}"/>
    <cellStyle name="Normal 47 14 2 2 4 4" xfId="37761" xr:uid="{00000000-0005-0000-0000-000042890000}"/>
    <cellStyle name="Normal 47 14 2 2 5" xfId="25094" xr:uid="{00000000-0005-0000-0000-000043890000}"/>
    <cellStyle name="Normal 47 14 2 2 5 2" xfId="46711" xr:uid="{00000000-0005-0000-0000-000044890000}"/>
    <cellStyle name="Normal 47 14 2 2 6" xfId="19127" xr:uid="{00000000-0005-0000-0000-000045890000}"/>
    <cellStyle name="Normal 47 14 2 2 6 2" xfId="40769" xr:uid="{00000000-0005-0000-0000-000046890000}"/>
    <cellStyle name="Normal 47 14 2 2 7" xfId="34755"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2" xr:uid="{00000000-0005-0000-0000-00004B890000}"/>
    <cellStyle name="Normal 47 14 2 3 2 2 2 2" xfId="50978" xr:uid="{00000000-0005-0000-0000-00004C890000}"/>
    <cellStyle name="Normal 47 14 2 3 2 2 3" xfId="23405" xr:uid="{00000000-0005-0000-0000-00004D890000}"/>
    <cellStyle name="Normal 47 14 2 3 2 2 3 2" xfId="45042" xr:uid="{00000000-0005-0000-0000-00004E890000}"/>
    <cellStyle name="Normal 47 14 2 3 2 2 4" xfId="39058" xr:uid="{00000000-0005-0000-0000-00004F890000}"/>
    <cellStyle name="Normal 47 14 2 3 2 3" xfId="26390" xr:uid="{00000000-0005-0000-0000-000050890000}"/>
    <cellStyle name="Normal 47 14 2 3 2 3 2" xfId="48004" xr:uid="{00000000-0005-0000-0000-000051890000}"/>
    <cellStyle name="Normal 47 14 2 3 2 4" xfId="20423" xr:uid="{00000000-0005-0000-0000-000052890000}"/>
    <cellStyle name="Normal 47 14 2 3 2 4 2" xfId="42065" xr:uid="{00000000-0005-0000-0000-000053890000}"/>
    <cellStyle name="Normal 47 14 2 3 2 5" xfId="36055" xr:uid="{00000000-0005-0000-0000-000054890000}"/>
    <cellStyle name="Normal 47 14 2 3 3" xfId="15293" xr:uid="{00000000-0005-0000-0000-000055890000}"/>
    <cellStyle name="Normal 47 14 2 3 3 2" xfId="18378" xr:uid="{00000000-0005-0000-0000-000056890000}"/>
    <cellStyle name="Normal 47 14 2 3 3 2 2" xfId="30344" xr:uid="{00000000-0005-0000-0000-000057890000}"/>
    <cellStyle name="Normal 47 14 2 3 3 2 2 2" xfId="51950" xr:uid="{00000000-0005-0000-0000-000058890000}"/>
    <cellStyle name="Normal 47 14 2 3 3 2 3" xfId="24377" xr:uid="{00000000-0005-0000-0000-000059890000}"/>
    <cellStyle name="Normal 47 14 2 3 3 2 3 2" xfId="46014" xr:uid="{00000000-0005-0000-0000-00005A890000}"/>
    <cellStyle name="Normal 47 14 2 3 3 2 4" xfId="40032" xr:uid="{00000000-0005-0000-0000-00005B890000}"/>
    <cellStyle name="Normal 47 14 2 3 3 3" xfId="27362" xr:uid="{00000000-0005-0000-0000-00005C890000}"/>
    <cellStyle name="Normal 47 14 2 3 3 3 2" xfId="48976" xr:uid="{00000000-0005-0000-0000-00005D890000}"/>
    <cellStyle name="Normal 47 14 2 3 3 4" xfId="21395" xr:uid="{00000000-0005-0000-0000-00005E890000}"/>
    <cellStyle name="Normal 47 14 2 3 3 4 2" xfId="43037" xr:uid="{00000000-0005-0000-0000-00005F890000}"/>
    <cellStyle name="Normal 47 14 2 3 3 5" xfId="37029" xr:uid="{00000000-0005-0000-0000-000060890000}"/>
    <cellStyle name="Normal 47 14 2 3 4" xfId="16427" xr:uid="{00000000-0005-0000-0000-000061890000}"/>
    <cellStyle name="Normal 47 14 2 3 4 2" xfId="28396" xr:uid="{00000000-0005-0000-0000-000062890000}"/>
    <cellStyle name="Normal 47 14 2 3 4 2 2" xfId="50002" xr:uid="{00000000-0005-0000-0000-000063890000}"/>
    <cellStyle name="Normal 47 14 2 3 4 3" xfId="22429" xr:uid="{00000000-0005-0000-0000-000064890000}"/>
    <cellStyle name="Normal 47 14 2 3 4 3 2" xfId="44066" xr:uid="{00000000-0005-0000-0000-000065890000}"/>
    <cellStyle name="Normal 47 14 2 3 4 4" xfId="38081" xr:uid="{00000000-0005-0000-0000-000066890000}"/>
    <cellStyle name="Normal 47 14 2 3 5" xfId="25414" xr:uid="{00000000-0005-0000-0000-000067890000}"/>
    <cellStyle name="Normal 47 14 2 3 5 2" xfId="47031" xr:uid="{00000000-0005-0000-0000-000068890000}"/>
    <cellStyle name="Normal 47 14 2 3 6" xfId="19447" xr:uid="{00000000-0005-0000-0000-000069890000}"/>
    <cellStyle name="Normal 47 14 2 3 6 2" xfId="41089" xr:uid="{00000000-0005-0000-0000-00006A890000}"/>
    <cellStyle name="Normal 47 14 2 3 7" xfId="35075" xr:uid="{00000000-0005-0000-0000-00006B890000}"/>
    <cellStyle name="Normal 47 14 2 4" xfId="13678" xr:uid="{00000000-0005-0000-0000-00006C890000}"/>
    <cellStyle name="Normal 47 14 2 4 2" xfId="16764" xr:uid="{00000000-0005-0000-0000-00006D890000}"/>
    <cellStyle name="Normal 47 14 2 4 2 2" xfId="28732" xr:uid="{00000000-0005-0000-0000-00006E890000}"/>
    <cellStyle name="Normal 47 14 2 4 2 2 2" xfId="50338" xr:uid="{00000000-0005-0000-0000-00006F890000}"/>
    <cellStyle name="Normal 47 14 2 4 2 3" xfId="22765" xr:uid="{00000000-0005-0000-0000-000070890000}"/>
    <cellStyle name="Normal 47 14 2 4 2 3 2" xfId="44402" xr:uid="{00000000-0005-0000-0000-000071890000}"/>
    <cellStyle name="Normal 47 14 2 4 2 4" xfId="38418" xr:uid="{00000000-0005-0000-0000-000072890000}"/>
    <cellStyle name="Normal 47 14 2 4 3" xfId="25750" xr:uid="{00000000-0005-0000-0000-000073890000}"/>
    <cellStyle name="Normal 47 14 2 4 3 2" xfId="47364" xr:uid="{00000000-0005-0000-0000-000074890000}"/>
    <cellStyle name="Normal 47 14 2 4 4" xfId="19783" xr:uid="{00000000-0005-0000-0000-000075890000}"/>
    <cellStyle name="Normal 47 14 2 4 4 2" xfId="41425" xr:uid="{00000000-0005-0000-0000-000076890000}"/>
    <cellStyle name="Normal 47 14 2 4 5" xfId="35414" xr:uid="{00000000-0005-0000-0000-000077890000}"/>
    <cellStyle name="Normal 47 14 2 5" xfId="14652" xr:uid="{00000000-0005-0000-0000-000078890000}"/>
    <cellStyle name="Normal 47 14 2 5 2" xfId="17737" xr:uid="{00000000-0005-0000-0000-000079890000}"/>
    <cellStyle name="Normal 47 14 2 5 2 2" xfId="29704" xr:uid="{00000000-0005-0000-0000-00007A890000}"/>
    <cellStyle name="Normal 47 14 2 5 2 2 2" xfId="51310" xr:uid="{00000000-0005-0000-0000-00007B890000}"/>
    <cellStyle name="Normal 47 14 2 5 2 3" xfId="23737" xr:uid="{00000000-0005-0000-0000-00007C890000}"/>
    <cellStyle name="Normal 47 14 2 5 2 3 2" xfId="45374" xr:uid="{00000000-0005-0000-0000-00007D890000}"/>
    <cellStyle name="Normal 47 14 2 5 2 4" xfId="39391" xr:uid="{00000000-0005-0000-0000-00007E890000}"/>
    <cellStyle name="Normal 47 14 2 5 3" xfId="26722" xr:uid="{00000000-0005-0000-0000-00007F890000}"/>
    <cellStyle name="Normal 47 14 2 5 3 2" xfId="48336" xr:uid="{00000000-0005-0000-0000-000080890000}"/>
    <cellStyle name="Normal 47 14 2 5 4" xfId="20755" xr:uid="{00000000-0005-0000-0000-000081890000}"/>
    <cellStyle name="Normal 47 14 2 5 4 2" xfId="42397" xr:uid="{00000000-0005-0000-0000-000082890000}"/>
    <cellStyle name="Normal 47 14 2 5 5" xfId="36388" xr:uid="{00000000-0005-0000-0000-000083890000}"/>
    <cellStyle name="Normal 47 14 2 6" xfId="15765" xr:uid="{00000000-0005-0000-0000-000084890000}"/>
    <cellStyle name="Normal 47 14 2 6 2" xfId="27736" xr:uid="{00000000-0005-0000-0000-000085890000}"/>
    <cellStyle name="Normal 47 14 2 6 2 2" xfId="49342" xr:uid="{00000000-0005-0000-0000-000086890000}"/>
    <cellStyle name="Normal 47 14 2 6 3" xfId="21769" xr:uid="{00000000-0005-0000-0000-000087890000}"/>
    <cellStyle name="Normal 47 14 2 6 3 2" xfId="43406" xr:uid="{00000000-0005-0000-0000-000088890000}"/>
    <cellStyle name="Normal 47 14 2 6 4" xfId="37419" xr:uid="{00000000-0005-0000-0000-000089890000}"/>
    <cellStyle name="Normal 47 14 2 7" xfId="24751" xr:uid="{00000000-0005-0000-0000-00008A890000}"/>
    <cellStyle name="Normal 47 14 2 7 2" xfId="46371" xr:uid="{00000000-0005-0000-0000-00008B890000}"/>
    <cellStyle name="Normal 47 14 2 8" xfId="18784" xr:uid="{00000000-0005-0000-0000-00008C890000}"/>
    <cellStyle name="Normal 47 14 2 8 2" xfId="40426" xr:uid="{00000000-0005-0000-0000-00008D890000}"/>
    <cellStyle name="Normal 47 14 2 9" xfId="31597"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8" xr:uid="{00000000-0005-0000-0000-000093890000}"/>
    <cellStyle name="Normal 47 14 3 2 2 2 2 2" xfId="50614" xr:uid="{00000000-0005-0000-0000-000094890000}"/>
    <cellStyle name="Normal 47 14 3 2 2 2 3" xfId="23041" xr:uid="{00000000-0005-0000-0000-000095890000}"/>
    <cellStyle name="Normal 47 14 3 2 2 2 3 2" xfId="44678" xr:uid="{00000000-0005-0000-0000-000096890000}"/>
    <cellStyle name="Normal 47 14 3 2 2 2 4" xfId="38694" xr:uid="{00000000-0005-0000-0000-000097890000}"/>
    <cellStyle name="Normal 47 14 3 2 2 3" xfId="26026" xr:uid="{00000000-0005-0000-0000-000098890000}"/>
    <cellStyle name="Normal 47 14 3 2 2 3 2" xfId="47640" xr:uid="{00000000-0005-0000-0000-000099890000}"/>
    <cellStyle name="Normal 47 14 3 2 2 4" xfId="20059" xr:uid="{00000000-0005-0000-0000-00009A890000}"/>
    <cellStyle name="Normal 47 14 3 2 2 4 2" xfId="41701" xr:uid="{00000000-0005-0000-0000-00009B890000}"/>
    <cellStyle name="Normal 47 14 3 2 2 5" xfId="35691" xr:uid="{00000000-0005-0000-0000-00009C890000}"/>
    <cellStyle name="Normal 47 14 3 2 3" xfId="14929" xr:uid="{00000000-0005-0000-0000-00009D890000}"/>
    <cellStyle name="Normal 47 14 3 2 3 2" xfId="18014" xr:uid="{00000000-0005-0000-0000-00009E890000}"/>
    <cellStyle name="Normal 47 14 3 2 3 2 2" xfId="29980" xr:uid="{00000000-0005-0000-0000-00009F890000}"/>
    <cellStyle name="Normal 47 14 3 2 3 2 2 2" xfId="51586" xr:uid="{00000000-0005-0000-0000-0000A0890000}"/>
    <cellStyle name="Normal 47 14 3 2 3 2 3" xfId="24013" xr:uid="{00000000-0005-0000-0000-0000A1890000}"/>
    <cellStyle name="Normal 47 14 3 2 3 2 3 2" xfId="45650" xr:uid="{00000000-0005-0000-0000-0000A2890000}"/>
    <cellStyle name="Normal 47 14 3 2 3 2 4" xfId="39668" xr:uid="{00000000-0005-0000-0000-0000A3890000}"/>
    <cellStyle name="Normal 47 14 3 2 3 3" xfId="26998" xr:uid="{00000000-0005-0000-0000-0000A4890000}"/>
    <cellStyle name="Normal 47 14 3 2 3 3 2" xfId="48612" xr:uid="{00000000-0005-0000-0000-0000A5890000}"/>
    <cellStyle name="Normal 47 14 3 2 3 4" xfId="21031" xr:uid="{00000000-0005-0000-0000-0000A6890000}"/>
    <cellStyle name="Normal 47 14 3 2 3 4 2" xfId="42673" xr:uid="{00000000-0005-0000-0000-0000A7890000}"/>
    <cellStyle name="Normal 47 14 3 2 3 5" xfId="36665" xr:uid="{00000000-0005-0000-0000-0000A8890000}"/>
    <cellStyle name="Normal 47 14 3 2 4" xfId="16063" xr:uid="{00000000-0005-0000-0000-0000A9890000}"/>
    <cellStyle name="Normal 47 14 3 2 4 2" xfId="28032" xr:uid="{00000000-0005-0000-0000-0000AA890000}"/>
    <cellStyle name="Normal 47 14 3 2 4 2 2" xfId="49638" xr:uid="{00000000-0005-0000-0000-0000AB890000}"/>
    <cellStyle name="Normal 47 14 3 2 4 3" xfId="22065" xr:uid="{00000000-0005-0000-0000-0000AC890000}"/>
    <cellStyle name="Normal 47 14 3 2 4 3 2" xfId="43702" xr:uid="{00000000-0005-0000-0000-0000AD890000}"/>
    <cellStyle name="Normal 47 14 3 2 4 4" xfId="37717" xr:uid="{00000000-0005-0000-0000-0000AE890000}"/>
    <cellStyle name="Normal 47 14 3 2 5" xfId="25050" xr:uid="{00000000-0005-0000-0000-0000AF890000}"/>
    <cellStyle name="Normal 47 14 3 2 5 2" xfId="46667" xr:uid="{00000000-0005-0000-0000-0000B0890000}"/>
    <cellStyle name="Normal 47 14 3 2 6" xfId="19083" xr:uid="{00000000-0005-0000-0000-0000B1890000}"/>
    <cellStyle name="Normal 47 14 3 2 6 2" xfId="40725" xr:uid="{00000000-0005-0000-0000-0000B2890000}"/>
    <cellStyle name="Normal 47 14 3 2 7" xfId="34711"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8" xr:uid="{00000000-0005-0000-0000-0000B7890000}"/>
    <cellStyle name="Normal 47 14 3 3 2 2 2 2" xfId="50934" xr:uid="{00000000-0005-0000-0000-0000B8890000}"/>
    <cellStyle name="Normal 47 14 3 3 2 2 3" xfId="23361" xr:uid="{00000000-0005-0000-0000-0000B9890000}"/>
    <cellStyle name="Normal 47 14 3 3 2 2 3 2" xfId="44998" xr:uid="{00000000-0005-0000-0000-0000BA890000}"/>
    <cellStyle name="Normal 47 14 3 3 2 2 4" xfId="39014" xr:uid="{00000000-0005-0000-0000-0000BB890000}"/>
    <cellStyle name="Normal 47 14 3 3 2 3" xfId="26346" xr:uid="{00000000-0005-0000-0000-0000BC890000}"/>
    <cellStyle name="Normal 47 14 3 3 2 3 2" xfId="47960" xr:uid="{00000000-0005-0000-0000-0000BD890000}"/>
    <cellStyle name="Normal 47 14 3 3 2 4" xfId="20379" xr:uid="{00000000-0005-0000-0000-0000BE890000}"/>
    <cellStyle name="Normal 47 14 3 3 2 4 2" xfId="42021" xr:uid="{00000000-0005-0000-0000-0000BF890000}"/>
    <cellStyle name="Normal 47 14 3 3 2 5" xfId="36011" xr:uid="{00000000-0005-0000-0000-0000C0890000}"/>
    <cellStyle name="Normal 47 14 3 3 3" xfId="15249" xr:uid="{00000000-0005-0000-0000-0000C1890000}"/>
    <cellStyle name="Normal 47 14 3 3 3 2" xfId="18334" xr:uid="{00000000-0005-0000-0000-0000C2890000}"/>
    <cellStyle name="Normal 47 14 3 3 3 2 2" xfId="30300" xr:uid="{00000000-0005-0000-0000-0000C3890000}"/>
    <cellStyle name="Normal 47 14 3 3 3 2 2 2" xfId="51906" xr:uid="{00000000-0005-0000-0000-0000C4890000}"/>
    <cellStyle name="Normal 47 14 3 3 3 2 3" xfId="24333" xr:uid="{00000000-0005-0000-0000-0000C5890000}"/>
    <cellStyle name="Normal 47 14 3 3 3 2 3 2" xfId="45970" xr:uid="{00000000-0005-0000-0000-0000C6890000}"/>
    <cellStyle name="Normal 47 14 3 3 3 2 4" xfId="39988" xr:uid="{00000000-0005-0000-0000-0000C7890000}"/>
    <cellStyle name="Normal 47 14 3 3 3 3" xfId="27318" xr:uid="{00000000-0005-0000-0000-0000C8890000}"/>
    <cellStyle name="Normal 47 14 3 3 3 3 2" xfId="48932" xr:uid="{00000000-0005-0000-0000-0000C9890000}"/>
    <cellStyle name="Normal 47 14 3 3 3 4" xfId="21351" xr:uid="{00000000-0005-0000-0000-0000CA890000}"/>
    <cellStyle name="Normal 47 14 3 3 3 4 2" xfId="42993" xr:uid="{00000000-0005-0000-0000-0000CB890000}"/>
    <cellStyle name="Normal 47 14 3 3 3 5" xfId="36985" xr:uid="{00000000-0005-0000-0000-0000CC890000}"/>
    <cellStyle name="Normal 47 14 3 3 4" xfId="16383" xr:uid="{00000000-0005-0000-0000-0000CD890000}"/>
    <cellStyle name="Normal 47 14 3 3 4 2" xfId="28352" xr:uid="{00000000-0005-0000-0000-0000CE890000}"/>
    <cellStyle name="Normal 47 14 3 3 4 2 2" xfId="49958" xr:uid="{00000000-0005-0000-0000-0000CF890000}"/>
    <cellStyle name="Normal 47 14 3 3 4 3" xfId="22385" xr:uid="{00000000-0005-0000-0000-0000D0890000}"/>
    <cellStyle name="Normal 47 14 3 3 4 3 2" xfId="44022" xr:uid="{00000000-0005-0000-0000-0000D1890000}"/>
    <cellStyle name="Normal 47 14 3 3 4 4" xfId="38037" xr:uid="{00000000-0005-0000-0000-0000D2890000}"/>
    <cellStyle name="Normal 47 14 3 3 5" xfId="25370" xr:uid="{00000000-0005-0000-0000-0000D3890000}"/>
    <cellStyle name="Normal 47 14 3 3 5 2" xfId="46987" xr:uid="{00000000-0005-0000-0000-0000D4890000}"/>
    <cellStyle name="Normal 47 14 3 3 6" xfId="19403" xr:uid="{00000000-0005-0000-0000-0000D5890000}"/>
    <cellStyle name="Normal 47 14 3 3 6 2" xfId="41045" xr:uid="{00000000-0005-0000-0000-0000D6890000}"/>
    <cellStyle name="Normal 47 14 3 3 7" xfId="35031" xr:uid="{00000000-0005-0000-0000-0000D7890000}"/>
    <cellStyle name="Normal 47 14 3 4" xfId="13634" xr:uid="{00000000-0005-0000-0000-0000D8890000}"/>
    <cellStyle name="Normal 47 14 3 4 2" xfId="16720" xr:uid="{00000000-0005-0000-0000-0000D9890000}"/>
    <cellStyle name="Normal 47 14 3 4 2 2" xfId="28688" xr:uid="{00000000-0005-0000-0000-0000DA890000}"/>
    <cellStyle name="Normal 47 14 3 4 2 2 2" xfId="50294" xr:uid="{00000000-0005-0000-0000-0000DB890000}"/>
    <cellStyle name="Normal 47 14 3 4 2 3" xfId="22721" xr:uid="{00000000-0005-0000-0000-0000DC890000}"/>
    <cellStyle name="Normal 47 14 3 4 2 3 2" xfId="44358" xr:uid="{00000000-0005-0000-0000-0000DD890000}"/>
    <cellStyle name="Normal 47 14 3 4 2 4" xfId="38374" xr:uid="{00000000-0005-0000-0000-0000DE890000}"/>
    <cellStyle name="Normal 47 14 3 4 3" xfId="25706" xr:uid="{00000000-0005-0000-0000-0000DF890000}"/>
    <cellStyle name="Normal 47 14 3 4 3 2" xfId="47320" xr:uid="{00000000-0005-0000-0000-0000E0890000}"/>
    <cellStyle name="Normal 47 14 3 4 4" xfId="19739" xr:uid="{00000000-0005-0000-0000-0000E1890000}"/>
    <cellStyle name="Normal 47 14 3 4 4 2" xfId="41381" xr:uid="{00000000-0005-0000-0000-0000E2890000}"/>
    <cellStyle name="Normal 47 14 3 4 5" xfId="35370" xr:uid="{00000000-0005-0000-0000-0000E3890000}"/>
    <cellStyle name="Normal 47 14 3 5" xfId="14608" xr:uid="{00000000-0005-0000-0000-0000E4890000}"/>
    <cellStyle name="Normal 47 14 3 5 2" xfId="17693" xr:uid="{00000000-0005-0000-0000-0000E5890000}"/>
    <cellStyle name="Normal 47 14 3 5 2 2" xfId="29660" xr:uid="{00000000-0005-0000-0000-0000E6890000}"/>
    <cellStyle name="Normal 47 14 3 5 2 2 2" xfId="51266" xr:uid="{00000000-0005-0000-0000-0000E7890000}"/>
    <cellStyle name="Normal 47 14 3 5 2 3" xfId="23693" xr:uid="{00000000-0005-0000-0000-0000E8890000}"/>
    <cellStyle name="Normal 47 14 3 5 2 3 2" xfId="45330" xr:uid="{00000000-0005-0000-0000-0000E9890000}"/>
    <cellStyle name="Normal 47 14 3 5 2 4" xfId="39347" xr:uid="{00000000-0005-0000-0000-0000EA890000}"/>
    <cellStyle name="Normal 47 14 3 5 3" xfId="26678" xr:uid="{00000000-0005-0000-0000-0000EB890000}"/>
    <cellStyle name="Normal 47 14 3 5 3 2" xfId="48292" xr:uid="{00000000-0005-0000-0000-0000EC890000}"/>
    <cellStyle name="Normal 47 14 3 5 4" xfId="20711" xr:uid="{00000000-0005-0000-0000-0000ED890000}"/>
    <cellStyle name="Normal 47 14 3 5 4 2" xfId="42353" xr:uid="{00000000-0005-0000-0000-0000EE890000}"/>
    <cellStyle name="Normal 47 14 3 5 5" xfId="36344" xr:uid="{00000000-0005-0000-0000-0000EF890000}"/>
    <cellStyle name="Normal 47 14 3 6" xfId="15721" xr:uid="{00000000-0005-0000-0000-0000F0890000}"/>
    <cellStyle name="Normal 47 14 3 6 2" xfId="27692" xr:uid="{00000000-0005-0000-0000-0000F1890000}"/>
    <cellStyle name="Normal 47 14 3 6 2 2" xfId="49298" xr:uid="{00000000-0005-0000-0000-0000F2890000}"/>
    <cellStyle name="Normal 47 14 3 6 3" xfId="21725" xr:uid="{00000000-0005-0000-0000-0000F3890000}"/>
    <cellStyle name="Normal 47 14 3 6 3 2" xfId="43362" xr:uid="{00000000-0005-0000-0000-0000F4890000}"/>
    <cellStyle name="Normal 47 14 3 6 4" xfId="37375" xr:uid="{00000000-0005-0000-0000-0000F5890000}"/>
    <cellStyle name="Normal 47 14 3 7" xfId="24707" xr:uid="{00000000-0005-0000-0000-0000F6890000}"/>
    <cellStyle name="Normal 47 14 3 7 2" xfId="46327" xr:uid="{00000000-0005-0000-0000-0000F7890000}"/>
    <cellStyle name="Normal 47 14 3 8" xfId="18740" xr:uid="{00000000-0005-0000-0000-0000F8890000}"/>
    <cellStyle name="Normal 47 14 3 8 2" xfId="40382" xr:uid="{00000000-0005-0000-0000-0000F9890000}"/>
    <cellStyle name="Normal 47 14 3 9" xfId="31440"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4" xr:uid="{00000000-0005-0000-0000-0000FF890000}"/>
    <cellStyle name="Normal 47 14 4 2 2 2 2 2" xfId="50700" xr:uid="{00000000-0005-0000-0000-0000008A0000}"/>
    <cellStyle name="Normal 47 14 4 2 2 2 3" xfId="23127" xr:uid="{00000000-0005-0000-0000-0000018A0000}"/>
    <cellStyle name="Normal 47 14 4 2 2 2 3 2" xfId="44764" xr:uid="{00000000-0005-0000-0000-0000028A0000}"/>
    <cellStyle name="Normal 47 14 4 2 2 2 4" xfId="38780" xr:uid="{00000000-0005-0000-0000-0000038A0000}"/>
    <cellStyle name="Normal 47 14 4 2 2 3" xfId="26112" xr:uid="{00000000-0005-0000-0000-0000048A0000}"/>
    <cellStyle name="Normal 47 14 4 2 2 3 2" xfId="47726" xr:uid="{00000000-0005-0000-0000-0000058A0000}"/>
    <cellStyle name="Normal 47 14 4 2 2 4" xfId="20145" xr:uid="{00000000-0005-0000-0000-0000068A0000}"/>
    <cellStyle name="Normal 47 14 4 2 2 4 2" xfId="41787" xr:uid="{00000000-0005-0000-0000-0000078A0000}"/>
    <cellStyle name="Normal 47 14 4 2 2 5" xfId="35777" xr:uid="{00000000-0005-0000-0000-0000088A0000}"/>
    <cellStyle name="Normal 47 14 4 2 3" xfId="15015" xr:uid="{00000000-0005-0000-0000-0000098A0000}"/>
    <cellStyle name="Normal 47 14 4 2 3 2" xfId="18100" xr:uid="{00000000-0005-0000-0000-00000A8A0000}"/>
    <cellStyle name="Normal 47 14 4 2 3 2 2" xfId="30066" xr:uid="{00000000-0005-0000-0000-00000B8A0000}"/>
    <cellStyle name="Normal 47 14 4 2 3 2 2 2" xfId="51672" xr:uid="{00000000-0005-0000-0000-00000C8A0000}"/>
    <cellStyle name="Normal 47 14 4 2 3 2 3" xfId="24099" xr:uid="{00000000-0005-0000-0000-00000D8A0000}"/>
    <cellStyle name="Normal 47 14 4 2 3 2 3 2" xfId="45736" xr:uid="{00000000-0005-0000-0000-00000E8A0000}"/>
    <cellStyle name="Normal 47 14 4 2 3 2 4" xfId="39754" xr:uid="{00000000-0005-0000-0000-00000F8A0000}"/>
    <cellStyle name="Normal 47 14 4 2 3 3" xfId="27084" xr:uid="{00000000-0005-0000-0000-0000108A0000}"/>
    <cellStyle name="Normal 47 14 4 2 3 3 2" xfId="48698" xr:uid="{00000000-0005-0000-0000-0000118A0000}"/>
    <cellStyle name="Normal 47 14 4 2 3 4" xfId="21117" xr:uid="{00000000-0005-0000-0000-0000128A0000}"/>
    <cellStyle name="Normal 47 14 4 2 3 4 2" xfId="42759" xr:uid="{00000000-0005-0000-0000-0000138A0000}"/>
    <cellStyle name="Normal 47 14 4 2 3 5" xfId="36751" xr:uid="{00000000-0005-0000-0000-0000148A0000}"/>
    <cellStyle name="Normal 47 14 4 2 4" xfId="16149" xr:uid="{00000000-0005-0000-0000-0000158A0000}"/>
    <cellStyle name="Normal 47 14 4 2 4 2" xfId="28118" xr:uid="{00000000-0005-0000-0000-0000168A0000}"/>
    <cellStyle name="Normal 47 14 4 2 4 2 2" xfId="49724" xr:uid="{00000000-0005-0000-0000-0000178A0000}"/>
    <cellStyle name="Normal 47 14 4 2 4 3" xfId="22151" xr:uid="{00000000-0005-0000-0000-0000188A0000}"/>
    <cellStyle name="Normal 47 14 4 2 4 3 2" xfId="43788" xr:uid="{00000000-0005-0000-0000-0000198A0000}"/>
    <cellStyle name="Normal 47 14 4 2 4 4" xfId="37803" xr:uid="{00000000-0005-0000-0000-00001A8A0000}"/>
    <cellStyle name="Normal 47 14 4 2 5" xfId="25136" xr:uid="{00000000-0005-0000-0000-00001B8A0000}"/>
    <cellStyle name="Normal 47 14 4 2 5 2" xfId="46753" xr:uid="{00000000-0005-0000-0000-00001C8A0000}"/>
    <cellStyle name="Normal 47 14 4 2 6" xfId="19169" xr:uid="{00000000-0005-0000-0000-00001D8A0000}"/>
    <cellStyle name="Normal 47 14 4 2 6 2" xfId="40811" xr:uid="{00000000-0005-0000-0000-00001E8A0000}"/>
    <cellStyle name="Normal 47 14 4 2 7" xfId="34797"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4" xr:uid="{00000000-0005-0000-0000-0000238A0000}"/>
    <cellStyle name="Normal 47 14 4 3 2 2 2 2" xfId="51020" xr:uid="{00000000-0005-0000-0000-0000248A0000}"/>
    <cellStyle name="Normal 47 14 4 3 2 2 3" xfId="23447" xr:uid="{00000000-0005-0000-0000-0000258A0000}"/>
    <cellStyle name="Normal 47 14 4 3 2 2 3 2" xfId="45084" xr:uid="{00000000-0005-0000-0000-0000268A0000}"/>
    <cellStyle name="Normal 47 14 4 3 2 2 4" xfId="39100" xr:uid="{00000000-0005-0000-0000-0000278A0000}"/>
    <cellStyle name="Normal 47 14 4 3 2 3" xfId="26432" xr:uid="{00000000-0005-0000-0000-0000288A0000}"/>
    <cellStyle name="Normal 47 14 4 3 2 3 2" xfId="48046" xr:uid="{00000000-0005-0000-0000-0000298A0000}"/>
    <cellStyle name="Normal 47 14 4 3 2 4" xfId="20465" xr:uid="{00000000-0005-0000-0000-00002A8A0000}"/>
    <cellStyle name="Normal 47 14 4 3 2 4 2" xfId="42107" xr:uid="{00000000-0005-0000-0000-00002B8A0000}"/>
    <cellStyle name="Normal 47 14 4 3 2 5" xfId="36097" xr:uid="{00000000-0005-0000-0000-00002C8A0000}"/>
    <cellStyle name="Normal 47 14 4 3 3" xfId="15335" xr:uid="{00000000-0005-0000-0000-00002D8A0000}"/>
    <cellStyle name="Normal 47 14 4 3 3 2" xfId="18420" xr:uid="{00000000-0005-0000-0000-00002E8A0000}"/>
    <cellStyle name="Normal 47 14 4 3 3 2 2" xfId="30386" xr:uid="{00000000-0005-0000-0000-00002F8A0000}"/>
    <cellStyle name="Normal 47 14 4 3 3 2 2 2" xfId="51992" xr:uid="{00000000-0005-0000-0000-0000308A0000}"/>
    <cellStyle name="Normal 47 14 4 3 3 2 3" xfId="24419" xr:uid="{00000000-0005-0000-0000-0000318A0000}"/>
    <cellStyle name="Normal 47 14 4 3 3 2 3 2" xfId="46056" xr:uid="{00000000-0005-0000-0000-0000328A0000}"/>
    <cellStyle name="Normal 47 14 4 3 3 2 4" xfId="40074" xr:uid="{00000000-0005-0000-0000-0000338A0000}"/>
    <cellStyle name="Normal 47 14 4 3 3 3" xfId="27404" xr:uid="{00000000-0005-0000-0000-0000348A0000}"/>
    <cellStyle name="Normal 47 14 4 3 3 3 2" xfId="49018" xr:uid="{00000000-0005-0000-0000-0000358A0000}"/>
    <cellStyle name="Normal 47 14 4 3 3 4" xfId="21437" xr:uid="{00000000-0005-0000-0000-0000368A0000}"/>
    <cellStyle name="Normal 47 14 4 3 3 4 2" xfId="43079" xr:uid="{00000000-0005-0000-0000-0000378A0000}"/>
    <cellStyle name="Normal 47 14 4 3 3 5" xfId="37071" xr:uid="{00000000-0005-0000-0000-0000388A0000}"/>
    <cellStyle name="Normal 47 14 4 3 4" xfId="16469" xr:uid="{00000000-0005-0000-0000-0000398A0000}"/>
    <cellStyle name="Normal 47 14 4 3 4 2" xfId="28438" xr:uid="{00000000-0005-0000-0000-00003A8A0000}"/>
    <cellStyle name="Normal 47 14 4 3 4 2 2" xfId="50044" xr:uid="{00000000-0005-0000-0000-00003B8A0000}"/>
    <cellStyle name="Normal 47 14 4 3 4 3" xfId="22471" xr:uid="{00000000-0005-0000-0000-00003C8A0000}"/>
    <cellStyle name="Normal 47 14 4 3 4 3 2" xfId="44108" xr:uid="{00000000-0005-0000-0000-00003D8A0000}"/>
    <cellStyle name="Normal 47 14 4 3 4 4" xfId="38123" xr:uid="{00000000-0005-0000-0000-00003E8A0000}"/>
    <cellStyle name="Normal 47 14 4 3 5" xfId="25456" xr:uid="{00000000-0005-0000-0000-00003F8A0000}"/>
    <cellStyle name="Normal 47 14 4 3 5 2" xfId="47073" xr:uid="{00000000-0005-0000-0000-0000408A0000}"/>
    <cellStyle name="Normal 47 14 4 3 6" xfId="19489" xr:uid="{00000000-0005-0000-0000-0000418A0000}"/>
    <cellStyle name="Normal 47 14 4 3 6 2" xfId="41131" xr:uid="{00000000-0005-0000-0000-0000428A0000}"/>
    <cellStyle name="Normal 47 14 4 3 7" xfId="35117" xr:uid="{00000000-0005-0000-0000-0000438A0000}"/>
    <cellStyle name="Normal 47 14 4 4" xfId="13720" xr:uid="{00000000-0005-0000-0000-0000448A0000}"/>
    <cellStyle name="Normal 47 14 4 4 2" xfId="16806" xr:uid="{00000000-0005-0000-0000-0000458A0000}"/>
    <cellStyle name="Normal 47 14 4 4 2 2" xfId="28774" xr:uid="{00000000-0005-0000-0000-0000468A0000}"/>
    <cellStyle name="Normal 47 14 4 4 2 2 2" xfId="50380" xr:uid="{00000000-0005-0000-0000-0000478A0000}"/>
    <cellStyle name="Normal 47 14 4 4 2 3" xfId="22807" xr:uid="{00000000-0005-0000-0000-0000488A0000}"/>
    <cellStyle name="Normal 47 14 4 4 2 3 2" xfId="44444" xr:uid="{00000000-0005-0000-0000-0000498A0000}"/>
    <cellStyle name="Normal 47 14 4 4 2 4" xfId="38460" xr:uid="{00000000-0005-0000-0000-00004A8A0000}"/>
    <cellStyle name="Normal 47 14 4 4 3" xfId="25792" xr:uid="{00000000-0005-0000-0000-00004B8A0000}"/>
    <cellStyle name="Normal 47 14 4 4 3 2" xfId="47406" xr:uid="{00000000-0005-0000-0000-00004C8A0000}"/>
    <cellStyle name="Normal 47 14 4 4 4" xfId="19825" xr:uid="{00000000-0005-0000-0000-00004D8A0000}"/>
    <cellStyle name="Normal 47 14 4 4 4 2" xfId="41467" xr:uid="{00000000-0005-0000-0000-00004E8A0000}"/>
    <cellStyle name="Normal 47 14 4 4 5" xfId="35456" xr:uid="{00000000-0005-0000-0000-00004F8A0000}"/>
    <cellStyle name="Normal 47 14 4 5" xfId="14694" xr:uid="{00000000-0005-0000-0000-0000508A0000}"/>
    <cellStyle name="Normal 47 14 4 5 2" xfId="17779" xr:uid="{00000000-0005-0000-0000-0000518A0000}"/>
    <cellStyle name="Normal 47 14 4 5 2 2" xfId="29746" xr:uid="{00000000-0005-0000-0000-0000528A0000}"/>
    <cellStyle name="Normal 47 14 4 5 2 2 2" xfId="51352" xr:uid="{00000000-0005-0000-0000-0000538A0000}"/>
    <cellStyle name="Normal 47 14 4 5 2 3" xfId="23779" xr:uid="{00000000-0005-0000-0000-0000548A0000}"/>
    <cellStyle name="Normal 47 14 4 5 2 3 2" xfId="45416" xr:uid="{00000000-0005-0000-0000-0000558A0000}"/>
    <cellStyle name="Normal 47 14 4 5 2 4" xfId="39433" xr:uid="{00000000-0005-0000-0000-0000568A0000}"/>
    <cellStyle name="Normal 47 14 4 5 3" xfId="26764" xr:uid="{00000000-0005-0000-0000-0000578A0000}"/>
    <cellStyle name="Normal 47 14 4 5 3 2" xfId="48378" xr:uid="{00000000-0005-0000-0000-0000588A0000}"/>
    <cellStyle name="Normal 47 14 4 5 4" xfId="20797" xr:uid="{00000000-0005-0000-0000-0000598A0000}"/>
    <cellStyle name="Normal 47 14 4 5 4 2" xfId="42439" xr:uid="{00000000-0005-0000-0000-00005A8A0000}"/>
    <cellStyle name="Normal 47 14 4 5 5" xfId="36430" xr:uid="{00000000-0005-0000-0000-00005B8A0000}"/>
    <cellStyle name="Normal 47 14 4 6" xfId="15807" xr:uid="{00000000-0005-0000-0000-00005C8A0000}"/>
    <cellStyle name="Normal 47 14 4 6 2" xfId="27778" xr:uid="{00000000-0005-0000-0000-00005D8A0000}"/>
    <cellStyle name="Normal 47 14 4 6 2 2" xfId="49384" xr:uid="{00000000-0005-0000-0000-00005E8A0000}"/>
    <cellStyle name="Normal 47 14 4 6 3" xfId="21811" xr:uid="{00000000-0005-0000-0000-00005F8A0000}"/>
    <cellStyle name="Normal 47 14 4 6 3 2" xfId="43448" xr:uid="{00000000-0005-0000-0000-0000608A0000}"/>
    <cellStyle name="Normal 47 14 4 6 4" xfId="37461" xr:uid="{00000000-0005-0000-0000-0000618A0000}"/>
    <cellStyle name="Normal 47 14 4 7" xfId="24793" xr:uid="{00000000-0005-0000-0000-0000628A0000}"/>
    <cellStyle name="Normal 47 14 4 7 2" xfId="46413" xr:uid="{00000000-0005-0000-0000-0000638A0000}"/>
    <cellStyle name="Normal 47 14 4 8" xfId="18826" xr:uid="{00000000-0005-0000-0000-0000648A0000}"/>
    <cellStyle name="Normal 47 14 4 8 2" xfId="40468" xr:uid="{00000000-0005-0000-0000-0000658A0000}"/>
    <cellStyle name="Normal 47 14 4 9" xfId="31708"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8" xr:uid="{00000000-0005-0000-0000-00006B8A0000}"/>
    <cellStyle name="Normal 47 14 5 2 2 2 2 2" xfId="50784" xr:uid="{00000000-0005-0000-0000-00006C8A0000}"/>
    <cellStyle name="Normal 47 14 5 2 2 2 3" xfId="23211" xr:uid="{00000000-0005-0000-0000-00006D8A0000}"/>
    <cellStyle name="Normal 47 14 5 2 2 2 3 2" xfId="44848" xr:uid="{00000000-0005-0000-0000-00006E8A0000}"/>
    <cellStyle name="Normal 47 14 5 2 2 2 4" xfId="38864" xr:uid="{00000000-0005-0000-0000-00006F8A0000}"/>
    <cellStyle name="Normal 47 14 5 2 2 3" xfId="26196" xr:uid="{00000000-0005-0000-0000-0000708A0000}"/>
    <cellStyle name="Normal 47 14 5 2 2 3 2" xfId="47810" xr:uid="{00000000-0005-0000-0000-0000718A0000}"/>
    <cellStyle name="Normal 47 14 5 2 2 4" xfId="20229" xr:uid="{00000000-0005-0000-0000-0000728A0000}"/>
    <cellStyle name="Normal 47 14 5 2 2 4 2" xfId="41871" xr:uid="{00000000-0005-0000-0000-0000738A0000}"/>
    <cellStyle name="Normal 47 14 5 2 2 5" xfId="35861" xr:uid="{00000000-0005-0000-0000-0000748A0000}"/>
    <cellStyle name="Normal 47 14 5 2 3" xfId="15099" xr:uid="{00000000-0005-0000-0000-0000758A0000}"/>
    <cellStyle name="Normal 47 14 5 2 3 2" xfId="18184" xr:uid="{00000000-0005-0000-0000-0000768A0000}"/>
    <cellStyle name="Normal 47 14 5 2 3 2 2" xfId="30150" xr:uid="{00000000-0005-0000-0000-0000778A0000}"/>
    <cellStyle name="Normal 47 14 5 2 3 2 2 2" xfId="51756" xr:uid="{00000000-0005-0000-0000-0000788A0000}"/>
    <cellStyle name="Normal 47 14 5 2 3 2 3" xfId="24183" xr:uid="{00000000-0005-0000-0000-0000798A0000}"/>
    <cellStyle name="Normal 47 14 5 2 3 2 3 2" xfId="45820" xr:uid="{00000000-0005-0000-0000-00007A8A0000}"/>
    <cellStyle name="Normal 47 14 5 2 3 2 4" xfId="39838" xr:uid="{00000000-0005-0000-0000-00007B8A0000}"/>
    <cellStyle name="Normal 47 14 5 2 3 3" xfId="27168" xr:uid="{00000000-0005-0000-0000-00007C8A0000}"/>
    <cellStyle name="Normal 47 14 5 2 3 3 2" xfId="48782" xr:uid="{00000000-0005-0000-0000-00007D8A0000}"/>
    <cellStyle name="Normal 47 14 5 2 3 4" xfId="21201" xr:uid="{00000000-0005-0000-0000-00007E8A0000}"/>
    <cellStyle name="Normal 47 14 5 2 3 4 2" xfId="42843" xr:uid="{00000000-0005-0000-0000-00007F8A0000}"/>
    <cellStyle name="Normal 47 14 5 2 3 5" xfId="36835" xr:uid="{00000000-0005-0000-0000-0000808A0000}"/>
    <cellStyle name="Normal 47 14 5 2 4" xfId="16233" xr:uid="{00000000-0005-0000-0000-0000818A0000}"/>
    <cellStyle name="Normal 47 14 5 2 4 2" xfId="28202" xr:uid="{00000000-0005-0000-0000-0000828A0000}"/>
    <cellStyle name="Normal 47 14 5 2 4 2 2" xfId="49808" xr:uid="{00000000-0005-0000-0000-0000838A0000}"/>
    <cellStyle name="Normal 47 14 5 2 4 3" xfId="22235" xr:uid="{00000000-0005-0000-0000-0000848A0000}"/>
    <cellStyle name="Normal 47 14 5 2 4 3 2" xfId="43872" xr:uid="{00000000-0005-0000-0000-0000858A0000}"/>
    <cellStyle name="Normal 47 14 5 2 4 4" xfId="37887" xr:uid="{00000000-0005-0000-0000-0000868A0000}"/>
    <cellStyle name="Normal 47 14 5 2 5" xfId="25220" xr:uid="{00000000-0005-0000-0000-0000878A0000}"/>
    <cellStyle name="Normal 47 14 5 2 5 2" xfId="46837" xr:uid="{00000000-0005-0000-0000-0000888A0000}"/>
    <cellStyle name="Normal 47 14 5 2 6" xfId="19253" xr:uid="{00000000-0005-0000-0000-0000898A0000}"/>
    <cellStyle name="Normal 47 14 5 2 6 2" xfId="40895" xr:uid="{00000000-0005-0000-0000-00008A8A0000}"/>
    <cellStyle name="Normal 47 14 5 2 7" xfId="34881"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8" xr:uid="{00000000-0005-0000-0000-00008F8A0000}"/>
    <cellStyle name="Normal 47 14 5 3 2 2 2 2" xfId="51104" xr:uid="{00000000-0005-0000-0000-0000908A0000}"/>
    <cellStyle name="Normal 47 14 5 3 2 2 3" xfId="23531" xr:uid="{00000000-0005-0000-0000-0000918A0000}"/>
    <cellStyle name="Normal 47 14 5 3 2 2 3 2" xfId="45168" xr:uid="{00000000-0005-0000-0000-0000928A0000}"/>
    <cellStyle name="Normal 47 14 5 3 2 2 4" xfId="39184" xr:uid="{00000000-0005-0000-0000-0000938A0000}"/>
    <cellStyle name="Normal 47 14 5 3 2 3" xfId="26516" xr:uid="{00000000-0005-0000-0000-0000948A0000}"/>
    <cellStyle name="Normal 47 14 5 3 2 3 2" xfId="48130" xr:uid="{00000000-0005-0000-0000-0000958A0000}"/>
    <cellStyle name="Normal 47 14 5 3 2 4" xfId="20549" xr:uid="{00000000-0005-0000-0000-0000968A0000}"/>
    <cellStyle name="Normal 47 14 5 3 2 4 2" xfId="42191" xr:uid="{00000000-0005-0000-0000-0000978A0000}"/>
    <cellStyle name="Normal 47 14 5 3 2 5" xfId="36181" xr:uid="{00000000-0005-0000-0000-0000988A0000}"/>
    <cellStyle name="Normal 47 14 5 3 3" xfId="15419" xr:uid="{00000000-0005-0000-0000-0000998A0000}"/>
    <cellStyle name="Normal 47 14 5 3 3 2" xfId="18504" xr:uid="{00000000-0005-0000-0000-00009A8A0000}"/>
    <cellStyle name="Normal 47 14 5 3 3 2 2" xfId="30470" xr:uid="{00000000-0005-0000-0000-00009B8A0000}"/>
    <cellStyle name="Normal 47 14 5 3 3 2 2 2" xfId="52076" xr:uid="{00000000-0005-0000-0000-00009C8A0000}"/>
    <cellStyle name="Normal 47 14 5 3 3 2 3" xfId="24503" xr:uid="{00000000-0005-0000-0000-00009D8A0000}"/>
    <cellStyle name="Normal 47 14 5 3 3 2 3 2" xfId="46140" xr:uid="{00000000-0005-0000-0000-00009E8A0000}"/>
    <cellStyle name="Normal 47 14 5 3 3 2 4" xfId="40158" xr:uid="{00000000-0005-0000-0000-00009F8A0000}"/>
    <cellStyle name="Normal 47 14 5 3 3 3" xfId="27488" xr:uid="{00000000-0005-0000-0000-0000A08A0000}"/>
    <cellStyle name="Normal 47 14 5 3 3 3 2" xfId="49102" xr:uid="{00000000-0005-0000-0000-0000A18A0000}"/>
    <cellStyle name="Normal 47 14 5 3 3 4" xfId="21521" xr:uid="{00000000-0005-0000-0000-0000A28A0000}"/>
    <cellStyle name="Normal 47 14 5 3 3 4 2" xfId="43163" xr:uid="{00000000-0005-0000-0000-0000A38A0000}"/>
    <cellStyle name="Normal 47 14 5 3 3 5" xfId="37155" xr:uid="{00000000-0005-0000-0000-0000A48A0000}"/>
    <cellStyle name="Normal 47 14 5 3 4" xfId="16553" xr:uid="{00000000-0005-0000-0000-0000A58A0000}"/>
    <cellStyle name="Normal 47 14 5 3 4 2" xfId="28522" xr:uid="{00000000-0005-0000-0000-0000A68A0000}"/>
    <cellStyle name="Normal 47 14 5 3 4 2 2" xfId="50128" xr:uid="{00000000-0005-0000-0000-0000A78A0000}"/>
    <cellStyle name="Normal 47 14 5 3 4 3" xfId="22555" xr:uid="{00000000-0005-0000-0000-0000A88A0000}"/>
    <cellStyle name="Normal 47 14 5 3 4 3 2" xfId="44192" xr:uid="{00000000-0005-0000-0000-0000A98A0000}"/>
    <cellStyle name="Normal 47 14 5 3 4 4" xfId="38207" xr:uid="{00000000-0005-0000-0000-0000AA8A0000}"/>
    <cellStyle name="Normal 47 14 5 3 5" xfId="25540" xr:uid="{00000000-0005-0000-0000-0000AB8A0000}"/>
    <cellStyle name="Normal 47 14 5 3 5 2" xfId="47157" xr:uid="{00000000-0005-0000-0000-0000AC8A0000}"/>
    <cellStyle name="Normal 47 14 5 3 6" xfId="19573" xr:uid="{00000000-0005-0000-0000-0000AD8A0000}"/>
    <cellStyle name="Normal 47 14 5 3 6 2" xfId="41215" xr:uid="{00000000-0005-0000-0000-0000AE8A0000}"/>
    <cellStyle name="Normal 47 14 5 3 7" xfId="35201" xr:uid="{00000000-0005-0000-0000-0000AF8A0000}"/>
    <cellStyle name="Normal 47 14 5 4" xfId="13804" xr:uid="{00000000-0005-0000-0000-0000B08A0000}"/>
    <cellStyle name="Normal 47 14 5 4 2" xfId="16890" xr:uid="{00000000-0005-0000-0000-0000B18A0000}"/>
    <cellStyle name="Normal 47 14 5 4 2 2" xfId="28858" xr:uid="{00000000-0005-0000-0000-0000B28A0000}"/>
    <cellStyle name="Normal 47 14 5 4 2 2 2" xfId="50464" xr:uid="{00000000-0005-0000-0000-0000B38A0000}"/>
    <cellStyle name="Normal 47 14 5 4 2 3" xfId="22891" xr:uid="{00000000-0005-0000-0000-0000B48A0000}"/>
    <cellStyle name="Normal 47 14 5 4 2 3 2" xfId="44528" xr:uid="{00000000-0005-0000-0000-0000B58A0000}"/>
    <cellStyle name="Normal 47 14 5 4 2 4" xfId="38544" xr:uid="{00000000-0005-0000-0000-0000B68A0000}"/>
    <cellStyle name="Normal 47 14 5 4 3" xfId="25876" xr:uid="{00000000-0005-0000-0000-0000B78A0000}"/>
    <cellStyle name="Normal 47 14 5 4 3 2" xfId="47490" xr:uid="{00000000-0005-0000-0000-0000B88A0000}"/>
    <cellStyle name="Normal 47 14 5 4 4" xfId="19909" xr:uid="{00000000-0005-0000-0000-0000B98A0000}"/>
    <cellStyle name="Normal 47 14 5 4 4 2" xfId="41551" xr:uid="{00000000-0005-0000-0000-0000BA8A0000}"/>
    <cellStyle name="Normal 47 14 5 4 5" xfId="35540" xr:uid="{00000000-0005-0000-0000-0000BB8A0000}"/>
    <cellStyle name="Normal 47 14 5 5" xfId="14778" xr:uid="{00000000-0005-0000-0000-0000BC8A0000}"/>
    <cellStyle name="Normal 47 14 5 5 2" xfId="17863" xr:uid="{00000000-0005-0000-0000-0000BD8A0000}"/>
    <cellStyle name="Normal 47 14 5 5 2 2" xfId="29830" xr:uid="{00000000-0005-0000-0000-0000BE8A0000}"/>
    <cellStyle name="Normal 47 14 5 5 2 2 2" xfId="51436" xr:uid="{00000000-0005-0000-0000-0000BF8A0000}"/>
    <cellStyle name="Normal 47 14 5 5 2 3" xfId="23863" xr:uid="{00000000-0005-0000-0000-0000C08A0000}"/>
    <cellStyle name="Normal 47 14 5 5 2 3 2" xfId="45500" xr:uid="{00000000-0005-0000-0000-0000C18A0000}"/>
    <cellStyle name="Normal 47 14 5 5 2 4" xfId="39517" xr:uid="{00000000-0005-0000-0000-0000C28A0000}"/>
    <cellStyle name="Normal 47 14 5 5 3" xfId="26848" xr:uid="{00000000-0005-0000-0000-0000C38A0000}"/>
    <cellStyle name="Normal 47 14 5 5 3 2" xfId="48462" xr:uid="{00000000-0005-0000-0000-0000C48A0000}"/>
    <cellStyle name="Normal 47 14 5 5 4" xfId="20881" xr:uid="{00000000-0005-0000-0000-0000C58A0000}"/>
    <cellStyle name="Normal 47 14 5 5 4 2" xfId="42523" xr:uid="{00000000-0005-0000-0000-0000C68A0000}"/>
    <cellStyle name="Normal 47 14 5 5 5" xfId="36514" xr:uid="{00000000-0005-0000-0000-0000C78A0000}"/>
    <cellStyle name="Normal 47 14 5 6" xfId="15891" xr:uid="{00000000-0005-0000-0000-0000C88A0000}"/>
    <cellStyle name="Normal 47 14 5 6 2" xfId="27862" xr:uid="{00000000-0005-0000-0000-0000C98A0000}"/>
    <cellStyle name="Normal 47 14 5 6 2 2" xfId="49468" xr:uid="{00000000-0005-0000-0000-0000CA8A0000}"/>
    <cellStyle name="Normal 47 14 5 6 3" xfId="21895" xr:uid="{00000000-0005-0000-0000-0000CB8A0000}"/>
    <cellStyle name="Normal 47 14 5 6 3 2" xfId="43532" xr:uid="{00000000-0005-0000-0000-0000CC8A0000}"/>
    <cellStyle name="Normal 47 14 5 6 4" xfId="37545" xr:uid="{00000000-0005-0000-0000-0000CD8A0000}"/>
    <cellStyle name="Normal 47 14 5 7" xfId="24877" xr:uid="{00000000-0005-0000-0000-0000CE8A0000}"/>
    <cellStyle name="Normal 47 14 5 7 2" xfId="46497" xr:uid="{00000000-0005-0000-0000-0000CF8A0000}"/>
    <cellStyle name="Normal 47 14 5 8" xfId="18910" xr:uid="{00000000-0005-0000-0000-0000D08A0000}"/>
    <cellStyle name="Normal 47 14 5 8 2" xfId="40552" xr:uid="{00000000-0005-0000-0000-0000D18A0000}"/>
    <cellStyle name="Normal 47 14 5 9" xfId="31880"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7" xr:uid="{00000000-0005-0000-0000-0000D78A0000}"/>
    <cellStyle name="Normal 47 14 6 2 2 2 2 2" xfId="50733" xr:uid="{00000000-0005-0000-0000-0000D88A0000}"/>
    <cellStyle name="Normal 47 14 6 2 2 2 3" xfId="23160" xr:uid="{00000000-0005-0000-0000-0000D98A0000}"/>
    <cellStyle name="Normal 47 14 6 2 2 2 3 2" xfId="44797" xr:uid="{00000000-0005-0000-0000-0000DA8A0000}"/>
    <cellStyle name="Normal 47 14 6 2 2 2 4" xfId="38813" xr:uid="{00000000-0005-0000-0000-0000DB8A0000}"/>
    <cellStyle name="Normal 47 14 6 2 2 3" xfId="26145" xr:uid="{00000000-0005-0000-0000-0000DC8A0000}"/>
    <cellStyle name="Normal 47 14 6 2 2 3 2" xfId="47759" xr:uid="{00000000-0005-0000-0000-0000DD8A0000}"/>
    <cellStyle name="Normal 47 14 6 2 2 4" xfId="20178" xr:uid="{00000000-0005-0000-0000-0000DE8A0000}"/>
    <cellStyle name="Normal 47 14 6 2 2 4 2" xfId="41820" xr:uid="{00000000-0005-0000-0000-0000DF8A0000}"/>
    <cellStyle name="Normal 47 14 6 2 2 5" xfId="35810" xr:uid="{00000000-0005-0000-0000-0000E08A0000}"/>
    <cellStyle name="Normal 47 14 6 2 3" xfId="15048" xr:uid="{00000000-0005-0000-0000-0000E18A0000}"/>
    <cellStyle name="Normal 47 14 6 2 3 2" xfId="18133" xr:uid="{00000000-0005-0000-0000-0000E28A0000}"/>
    <cellStyle name="Normal 47 14 6 2 3 2 2" xfId="30099" xr:uid="{00000000-0005-0000-0000-0000E38A0000}"/>
    <cellStyle name="Normal 47 14 6 2 3 2 2 2" xfId="51705" xr:uid="{00000000-0005-0000-0000-0000E48A0000}"/>
    <cellStyle name="Normal 47 14 6 2 3 2 3" xfId="24132" xr:uid="{00000000-0005-0000-0000-0000E58A0000}"/>
    <cellStyle name="Normal 47 14 6 2 3 2 3 2" xfId="45769" xr:uid="{00000000-0005-0000-0000-0000E68A0000}"/>
    <cellStyle name="Normal 47 14 6 2 3 2 4" xfId="39787" xr:uid="{00000000-0005-0000-0000-0000E78A0000}"/>
    <cellStyle name="Normal 47 14 6 2 3 3" xfId="27117" xr:uid="{00000000-0005-0000-0000-0000E88A0000}"/>
    <cellStyle name="Normal 47 14 6 2 3 3 2" xfId="48731" xr:uid="{00000000-0005-0000-0000-0000E98A0000}"/>
    <cellStyle name="Normal 47 14 6 2 3 4" xfId="21150" xr:uid="{00000000-0005-0000-0000-0000EA8A0000}"/>
    <cellStyle name="Normal 47 14 6 2 3 4 2" xfId="42792" xr:uid="{00000000-0005-0000-0000-0000EB8A0000}"/>
    <cellStyle name="Normal 47 14 6 2 3 5" xfId="36784" xr:uid="{00000000-0005-0000-0000-0000EC8A0000}"/>
    <cellStyle name="Normal 47 14 6 2 4" xfId="16182" xr:uid="{00000000-0005-0000-0000-0000ED8A0000}"/>
    <cellStyle name="Normal 47 14 6 2 4 2" xfId="28151" xr:uid="{00000000-0005-0000-0000-0000EE8A0000}"/>
    <cellStyle name="Normal 47 14 6 2 4 2 2" xfId="49757" xr:uid="{00000000-0005-0000-0000-0000EF8A0000}"/>
    <cellStyle name="Normal 47 14 6 2 4 3" xfId="22184" xr:uid="{00000000-0005-0000-0000-0000F08A0000}"/>
    <cellStyle name="Normal 47 14 6 2 4 3 2" xfId="43821" xr:uid="{00000000-0005-0000-0000-0000F18A0000}"/>
    <cellStyle name="Normal 47 14 6 2 4 4" xfId="37836" xr:uid="{00000000-0005-0000-0000-0000F28A0000}"/>
    <cellStyle name="Normal 47 14 6 2 5" xfId="25169" xr:uid="{00000000-0005-0000-0000-0000F38A0000}"/>
    <cellStyle name="Normal 47 14 6 2 5 2" xfId="46786" xr:uid="{00000000-0005-0000-0000-0000F48A0000}"/>
    <cellStyle name="Normal 47 14 6 2 6" xfId="19202" xr:uid="{00000000-0005-0000-0000-0000F58A0000}"/>
    <cellStyle name="Normal 47 14 6 2 6 2" xfId="40844" xr:uid="{00000000-0005-0000-0000-0000F68A0000}"/>
    <cellStyle name="Normal 47 14 6 2 7" xfId="34830"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7" xr:uid="{00000000-0005-0000-0000-0000FB8A0000}"/>
    <cellStyle name="Normal 47 14 6 3 2 2 2 2" xfId="51053" xr:uid="{00000000-0005-0000-0000-0000FC8A0000}"/>
    <cellStyle name="Normal 47 14 6 3 2 2 3" xfId="23480" xr:uid="{00000000-0005-0000-0000-0000FD8A0000}"/>
    <cellStyle name="Normal 47 14 6 3 2 2 3 2" xfId="45117" xr:uid="{00000000-0005-0000-0000-0000FE8A0000}"/>
    <cellStyle name="Normal 47 14 6 3 2 2 4" xfId="39133" xr:uid="{00000000-0005-0000-0000-0000FF8A0000}"/>
    <cellStyle name="Normal 47 14 6 3 2 3" xfId="26465" xr:uid="{00000000-0005-0000-0000-0000008B0000}"/>
    <cellStyle name="Normal 47 14 6 3 2 3 2" xfId="48079" xr:uid="{00000000-0005-0000-0000-0000018B0000}"/>
    <cellStyle name="Normal 47 14 6 3 2 4" xfId="20498" xr:uid="{00000000-0005-0000-0000-0000028B0000}"/>
    <cellStyle name="Normal 47 14 6 3 2 4 2" xfId="42140" xr:uid="{00000000-0005-0000-0000-0000038B0000}"/>
    <cellStyle name="Normal 47 14 6 3 2 5" xfId="36130" xr:uid="{00000000-0005-0000-0000-0000048B0000}"/>
    <cellStyle name="Normal 47 14 6 3 3" xfId="15368" xr:uid="{00000000-0005-0000-0000-0000058B0000}"/>
    <cellStyle name="Normal 47 14 6 3 3 2" xfId="18453" xr:uid="{00000000-0005-0000-0000-0000068B0000}"/>
    <cellStyle name="Normal 47 14 6 3 3 2 2" xfId="30419" xr:uid="{00000000-0005-0000-0000-0000078B0000}"/>
    <cellStyle name="Normal 47 14 6 3 3 2 2 2" xfId="52025" xr:uid="{00000000-0005-0000-0000-0000088B0000}"/>
    <cellStyle name="Normal 47 14 6 3 3 2 3" xfId="24452" xr:uid="{00000000-0005-0000-0000-0000098B0000}"/>
    <cellStyle name="Normal 47 14 6 3 3 2 3 2" xfId="46089" xr:uid="{00000000-0005-0000-0000-00000A8B0000}"/>
    <cellStyle name="Normal 47 14 6 3 3 2 4" xfId="40107" xr:uid="{00000000-0005-0000-0000-00000B8B0000}"/>
    <cellStyle name="Normal 47 14 6 3 3 3" xfId="27437" xr:uid="{00000000-0005-0000-0000-00000C8B0000}"/>
    <cellStyle name="Normal 47 14 6 3 3 3 2" xfId="49051" xr:uid="{00000000-0005-0000-0000-00000D8B0000}"/>
    <cellStyle name="Normal 47 14 6 3 3 4" xfId="21470" xr:uid="{00000000-0005-0000-0000-00000E8B0000}"/>
    <cellStyle name="Normal 47 14 6 3 3 4 2" xfId="43112" xr:uid="{00000000-0005-0000-0000-00000F8B0000}"/>
    <cellStyle name="Normal 47 14 6 3 3 5" xfId="37104" xr:uid="{00000000-0005-0000-0000-0000108B0000}"/>
    <cellStyle name="Normal 47 14 6 3 4" xfId="16502" xr:uid="{00000000-0005-0000-0000-0000118B0000}"/>
    <cellStyle name="Normal 47 14 6 3 4 2" xfId="28471" xr:uid="{00000000-0005-0000-0000-0000128B0000}"/>
    <cellStyle name="Normal 47 14 6 3 4 2 2" xfId="50077" xr:uid="{00000000-0005-0000-0000-0000138B0000}"/>
    <cellStyle name="Normal 47 14 6 3 4 3" xfId="22504" xr:uid="{00000000-0005-0000-0000-0000148B0000}"/>
    <cellStyle name="Normal 47 14 6 3 4 3 2" xfId="44141" xr:uid="{00000000-0005-0000-0000-0000158B0000}"/>
    <cellStyle name="Normal 47 14 6 3 4 4" xfId="38156" xr:uid="{00000000-0005-0000-0000-0000168B0000}"/>
    <cellStyle name="Normal 47 14 6 3 5" xfId="25489" xr:uid="{00000000-0005-0000-0000-0000178B0000}"/>
    <cellStyle name="Normal 47 14 6 3 5 2" xfId="47106" xr:uid="{00000000-0005-0000-0000-0000188B0000}"/>
    <cellStyle name="Normal 47 14 6 3 6" xfId="19522" xr:uid="{00000000-0005-0000-0000-0000198B0000}"/>
    <cellStyle name="Normal 47 14 6 3 6 2" xfId="41164" xr:uid="{00000000-0005-0000-0000-00001A8B0000}"/>
    <cellStyle name="Normal 47 14 6 3 7" xfId="35150" xr:uid="{00000000-0005-0000-0000-00001B8B0000}"/>
    <cellStyle name="Normal 47 14 6 4" xfId="13753" xr:uid="{00000000-0005-0000-0000-00001C8B0000}"/>
    <cellStyle name="Normal 47 14 6 4 2" xfId="16839" xr:uid="{00000000-0005-0000-0000-00001D8B0000}"/>
    <cellStyle name="Normal 47 14 6 4 2 2" xfId="28807" xr:uid="{00000000-0005-0000-0000-00001E8B0000}"/>
    <cellStyle name="Normal 47 14 6 4 2 2 2" xfId="50413" xr:uid="{00000000-0005-0000-0000-00001F8B0000}"/>
    <cellStyle name="Normal 47 14 6 4 2 3" xfId="22840" xr:uid="{00000000-0005-0000-0000-0000208B0000}"/>
    <cellStyle name="Normal 47 14 6 4 2 3 2" xfId="44477" xr:uid="{00000000-0005-0000-0000-0000218B0000}"/>
    <cellStyle name="Normal 47 14 6 4 2 4" xfId="38493" xr:uid="{00000000-0005-0000-0000-0000228B0000}"/>
    <cellStyle name="Normal 47 14 6 4 3" xfId="25825" xr:uid="{00000000-0005-0000-0000-0000238B0000}"/>
    <cellStyle name="Normal 47 14 6 4 3 2" xfId="47439" xr:uid="{00000000-0005-0000-0000-0000248B0000}"/>
    <cellStyle name="Normal 47 14 6 4 4" xfId="19858" xr:uid="{00000000-0005-0000-0000-0000258B0000}"/>
    <cellStyle name="Normal 47 14 6 4 4 2" xfId="41500" xr:uid="{00000000-0005-0000-0000-0000268B0000}"/>
    <cellStyle name="Normal 47 14 6 4 5" xfId="35489" xr:uid="{00000000-0005-0000-0000-0000278B0000}"/>
    <cellStyle name="Normal 47 14 6 5" xfId="14727" xr:uid="{00000000-0005-0000-0000-0000288B0000}"/>
    <cellStyle name="Normal 47 14 6 5 2" xfId="17812" xr:uid="{00000000-0005-0000-0000-0000298B0000}"/>
    <cellStyle name="Normal 47 14 6 5 2 2" xfId="29779" xr:uid="{00000000-0005-0000-0000-00002A8B0000}"/>
    <cellStyle name="Normal 47 14 6 5 2 2 2" xfId="51385" xr:uid="{00000000-0005-0000-0000-00002B8B0000}"/>
    <cellStyle name="Normal 47 14 6 5 2 3" xfId="23812" xr:uid="{00000000-0005-0000-0000-00002C8B0000}"/>
    <cellStyle name="Normal 47 14 6 5 2 3 2" xfId="45449" xr:uid="{00000000-0005-0000-0000-00002D8B0000}"/>
    <cellStyle name="Normal 47 14 6 5 2 4" xfId="39466" xr:uid="{00000000-0005-0000-0000-00002E8B0000}"/>
    <cellStyle name="Normal 47 14 6 5 3" xfId="26797" xr:uid="{00000000-0005-0000-0000-00002F8B0000}"/>
    <cellStyle name="Normal 47 14 6 5 3 2" xfId="48411" xr:uid="{00000000-0005-0000-0000-0000308B0000}"/>
    <cellStyle name="Normal 47 14 6 5 4" xfId="20830" xr:uid="{00000000-0005-0000-0000-0000318B0000}"/>
    <cellStyle name="Normal 47 14 6 5 4 2" xfId="42472" xr:uid="{00000000-0005-0000-0000-0000328B0000}"/>
    <cellStyle name="Normal 47 14 6 5 5" xfId="36463" xr:uid="{00000000-0005-0000-0000-0000338B0000}"/>
    <cellStyle name="Normal 47 14 6 6" xfId="15840" xr:uid="{00000000-0005-0000-0000-0000348B0000}"/>
    <cellStyle name="Normal 47 14 6 6 2" xfId="27811" xr:uid="{00000000-0005-0000-0000-0000358B0000}"/>
    <cellStyle name="Normal 47 14 6 6 2 2" xfId="49417" xr:uid="{00000000-0005-0000-0000-0000368B0000}"/>
    <cellStyle name="Normal 47 14 6 6 3" xfId="21844" xr:uid="{00000000-0005-0000-0000-0000378B0000}"/>
    <cellStyle name="Normal 47 14 6 6 3 2" xfId="43481" xr:uid="{00000000-0005-0000-0000-0000388B0000}"/>
    <cellStyle name="Normal 47 14 6 6 4" xfId="37494" xr:uid="{00000000-0005-0000-0000-0000398B0000}"/>
    <cellStyle name="Normal 47 14 6 7" xfId="24826" xr:uid="{00000000-0005-0000-0000-00003A8B0000}"/>
    <cellStyle name="Normal 47 14 6 7 2" xfId="46446" xr:uid="{00000000-0005-0000-0000-00003B8B0000}"/>
    <cellStyle name="Normal 47 14 6 8" xfId="18859" xr:uid="{00000000-0005-0000-0000-00003C8B0000}"/>
    <cellStyle name="Normal 47 14 6 8 2" xfId="40501" xr:uid="{00000000-0005-0000-0000-00003D8B0000}"/>
    <cellStyle name="Normal 47 14 6 9" xfId="31787"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1" xr:uid="{00000000-0005-0000-0000-0000438B0000}"/>
    <cellStyle name="Normal 47 14 7 2 2 2 2 2" xfId="50827" xr:uid="{00000000-0005-0000-0000-0000448B0000}"/>
    <cellStyle name="Normal 47 14 7 2 2 2 3" xfId="23254" xr:uid="{00000000-0005-0000-0000-0000458B0000}"/>
    <cellStyle name="Normal 47 14 7 2 2 2 3 2" xfId="44891" xr:uid="{00000000-0005-0000-0000-0000468B0000}"/>
    <cellStyle name="Normal 47 14 7 2 2 2 4" xfId="38907" xr:uid="{00000000-0005-0000-0000-0000478B0000}"/>
    <cellStyle name="Normal 47 14 7 2 2 3" xfId="26239" xr:uid="{00000000-0005-0000-0000-0000488B0000}"/>
    <cellStyle name="Normal 47 14 7 2 2 3 2" xfId="47853" xr:uid="{00000000-0005-0000-0000-0000498B0000}"/>
    <cellStyle name="Normal 47 14 7 2 2 4" xfId="20272" xr:uid="{00000000-0005-0000-0000-00004A8B0000}"/>
    <cellStyle name="Normal 47 14 7 2 2 4 2" xfId="41914" xr:uid="{00000000-0005-0000-0000-00004B8B0000}"/>
    <cellStyle name="Normal 47 14 7 2 2 5" xfId="35904" xr:uid="{00000000-0005-0000-0000-00004C8B0000}"/>
    <cellStyle name="Normal 47 14 7 2 3" xfId="15142" xr:uid="{00000000-0005-0000-0000-00004D8B0000}"/>
    <cellStyle name="Normal 47 14 7 2 3 2" xfId="18227" xr:uid="{00000000-0005-0000-0000-00004E8B0000}"/>
    <cellStyle name="Normal 47 14 7 2 3 2 2" xfId="30193" xr:uid="{00000000-0005-0000-0000-00004F8B0000}"/>
    <cellStyle name="Normal 47 14 7 2 3 2 2 2" xfId="51799" xr:uid="{00000000-0005-0000-0000-0000508B0000}"/>
    <cellStyle name="Normal 47 14 7 2 3 2 3" xfId="24226" xr:uid="{00000000-0005-0000-0000-0000518B0000}"/>
    <cellStyle name="Normal 47 14 7 2 3 2 3 2" xfId="45863" xr:uid="{00000000-0005-0000-0000-0000528B0000}"/>
    <cellStyle name="Normal 47 14 7 2 3 2 4" xfId="39881" xr:uid="{00000000-0005-0000-0000-0000538B0000}"/>
    <cellStyle name="Normal 47 14 7 2 3 3" xfId="27211" xr:uid="{00000000-0005-0000-0000-0000548B0000}"/>
    <cellStyle name="Normal 47 14 7 2 3 3 2" xfId="48825" xr:uid="{00000000-0005-0000-0000-0000558B0000}"/>
    <cellStyle name="Normal 47 14 7 2 3 4" xfId="21244" xr:uid="{00000000-0005-0000-0000-0000568B0000}"/>
    <cellStyle name="Normal 47 14 7 2 3 4 2" xfId="42886" xr:uid="{00000000-0005-0000-0000-0000578B0000}"/>
    <cellStyle name="Normal 47 14 7 2 3 5" xfId="36878" xr:uid="{00000000-0005-0000-0000-0000588B0000}"/>
    <cellStyle name="Normal 47 14 7 2 4" xfId="16276" xr:uid="{00000000-0005-0000-0000-0000598B0000}"/>
    <cellStyle name="Normal 47 14 7 2 4 2" xfId="28245" xr:uid="{00000000-0005-0000-0000-00005A8B0000}"/>
    <cellStyle name="Normal 47 14 7 2 4 2 2" xfId="49851" xr:uid="{00000000-0005-0000-0000-00005B8B0000}"/>
    <cellStyle name="Normal 47 14 7 2 4 3" xfId="22278" xr:uid="{00000000-0005-0000-0000-00005C8B0000}"/>
    <cellStyle name="Normal 47 14 7 2 4 3 2" xfId="43915" xr:uid="{00000000-0005-0000-0000-00005D8B0000}"/>
    <cellStyle name="Normal 47 14 7 2 4 4" xfId="37930" xr:uid="{00000000-0005-0000-0000-00005E8B0000}"/>
    <cellStyle name="Normal 47 14 7 2 5" xfId="25263" xr:uid="{00000000-0005-0000-0000-00005F8B0000}"/>
    <cellStyle name="Normal 47 14 7 2 5 2" xfId="46880" xr:uid="{00000000-0005-0000-0000-0000608B0000}"/>
    <cellStyle name="Normal 47 14 7 2 6" xfId="19296" xr:uid="{00000000-0005-0000-0000-0000618B0000}"/>
    <cellStyle name="Normal 47 14 7 2 6 2" xfId="40938" xr:uid="{00000000-0005-0000-0000-0000628B0000}"/>
    <cellStyle name="Normal 47 14 7 2 7" xfId="34924"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1" xr:uid="{00000000-0005-0000-0000-0000678B0000}"/>
    <cellStyle name="Normal 47 14 7 3 2 2 2 2" xfId="51147" xr:uid="{00000000-0005-0000-0000-0000688B0000}"/>
    <cellStyle name="Normal 47 14 7 3 2 2 3" xfId="23574" xr:uid="{00000000-0005-0000-0000-0000698B0000}"/>
    <cellStyle name="Normal 47 14 7 3 2 2 3 2" xfId="45211" xr:uid="{00000000-0005-0000-0000-00006A8B0000}"/>
    <cellStyle name="Normal 47 14 7 3 2 2 4" xfId="39227" xr:uid="{00000000-0005-0000-0000-00006B8B0000}"/>
    <cellStyle name="Normal 47 14 7 3 2 3" xfId="26559" xr:uid="{00000000-0005-0000-0000-00006C8B0000}"/>
    <cellStyle name="Normal 47 14 7 3 2 3 2" xfId="48173" xr:uid="{00000000-0005-0000-0000-00006D8B0000}"/>
    <cellStyle name="Normal 47 14 7 3 2 4" xfId="20592" xr:uid="{00000000-0005-0000-0000-00006E8B0000}"/>
    <cellStyle name="Normal 47 14 7 3 2 4 2" xfId="42234" xr:uid="{00000000-0005-0000-0000-00006F8B0000}"/>
    <cellStyle name="Normal 47 14 7 3 2 5" xfId="36224" xr:uid="{00000000-0005-0000-0000-0000708B0000}"/>
    <cellStyle name="Normal 47 14 7 3 3" xfId="15462" xr:uid="{00000000-0005-0000-0000-0000718B0000}"/>
    <cellStyle name="Normal 47 14 7 3 3 2" xfId="18547" xr:uid="{00000000-0005-0000-0000-0000728B0000}"/>
    <cellStyle name="Normal 47 14 7 3 3 2 2" xfId="30513" xr:uid="{00000000-0005-0000-0000-0000738B0000}"/>
    <cellStyle name="Normal 47 14 7 3 3 2 2 2" xfId="52119" xr:uid="{00000000-0005-0000-0000-0000748B0000}"/>
    <cellStyle name="Normal 47 14 7 3 3 2 3" xfId="24546" xr:uid="{00000000-0005-0000-0000-0000758B0000}"/>
    <cellStyle name="Normal 47 14 7 3 3 2 3 2" xfId="46183" xr:uid="{00000000-0005-0000-0000-0000768B0000}"/>
    <cellStyle name="Normal 47 14 7 3 3 2 4" xfId="40201" xr:uid="{00000000-0005-0000-0000-0000778B0000}"/>
    <cellStyle name="Normal 47 14 7 3 3 3" xfId="27531" xr:uid="{00000000-0005-0000-0000-0000788B0000}"/>
    <cellStyle name="Normal 47 14 7 3 3 3 2" xfId="49145" xr:uid="{00000000-0005-0000-0000-0000798B0000}"/>
    <cellStyle name="Normal 47 14 7 3 3 4" xfId="21564" xr:uid="{00000000-0005-0000-0000-00007A8B0000}"/>
    <cellStyle name="Normal 47 14 7 3 3 4 2" xfId="43206" xr:uid="{00000000-0005-0000-0000-00007B8B0000}"/>
    <cellStyle name="Normal 47 14 7 3 3 5" xfId="37198" xr:uid="{00000000-0005-0000-0000-00007C8B0000}"/>
    <cellStyle name="Normal 47 14 7 3 4" xfId="16596" xr:uid="{00000000-0005-0000-0000-00007D8B0000}"/>
    <cellStyle name="Normal 47 14 7 3 4 2" xfId="28565" xr:uid="{00000000-0005-0000-0000-00007E8B0000}"/>
    <cellStyle name="Normal 47 14 7 3 4 2 2" xfId="50171" xr:uid="{00000000-0005-0000-0000-00007F8B0000}"/>
    <cellStyle name="Normal 47 14 7 3 4 3" xfId="22598" xr:uid="{00000000-0005-0000-0000-0000808B0000}"/>
    <cellStyle name="Normal 47 14 7 3 4 3 2" xfId="44235" xr:uid="{00000000-0005-0000-0000-0000818B0000}"/>
    <cellStyle name="Normal 47 14 7 3 4 4" xfId="38250" xr:uid="{00000000-0005-0000-0000-0000828B0000}"/>
    <cellStyle name="Normal 47 14 7 3 5" xfId="25583" xr:uid="{00000000-0005-0000-0000-0000838B0000}"/>
    <cellStyle name="Normal 47 14 7 3 5 2" xfId="47200" xr:uid="{00000000-0005-0000-0000-0000848B0000}"/>
    <cellStyle name="Normal 47 14 7 3 6" xfId="19616" xr:uid="{00000000-0005-0000-0000-0000858B0000}"/>
    <cellStyle name="Normal 47 14 7 3 6 2" xfId="41258" xr:uid="{00000000-0005-0000-0000-0000868B0000}"/>
    <cellStyle name="Normal 47 14 7 3 7" xfId="35244" xr:uid="{00000000-0005-0000-0000-0000878B0000}"/>
    <cellStyle name="Normal 47 14 7 4" xfId="13847" xr:uid="{00000000-0005-0000-0000-0000888B0000}"/>
    <cellStyle name="Normal 47 14 7 4 2" xfId="16933" xr:uid="{00000000-0005-0000-0000-0000898B0000}"/>
    <cellStyle name="Normal 47 14 7 4 2 2" xfId="28901" xr:uid="{00000000-0005-0000-0000-00008A8B0000}"/>
    <cellStyle name="Normal 47 14 7 4 2 2 2" xfId="50507" xr:uid="{00000000-0005-0000-0000-00008B8B0000}"/>
    <cellStyle name="Normal 47 14 7 4 2 3" xfId="22934" xr:uid="{00000000-0005-0000-0000-00008C8B0000}"/>
    <cellStyle name="Normal 47 14 7 4 2 3 2" xfId="44571" xr:uid="{00000000-0005-0000-0000-00008D8B0000}"/>
    <cellStyle name="Normal 47 14 7 4 2 4" xfId="38587" xr:uid="{00000000-0005-0000-0000-00008E8B0000}"/>
    <cellStyle name="Normal 47 14 7 4 3" xfId="25919" xr:uid="{00000000-0005-0000-0000-00008F8B0000}"/>
    <cellStyle name="Normal 47 14 7 4 3 2" xfId="47533" xr:uid="{00000000-0005-0000-0000-0000908B0000}"/>
    <cellStyle name="Normal 47 14 7 4 4" xfId="19952" xr:uid="{00000000-0005-0000-0000-0000918B0000}"/>
    <cellStyle name="Normal 47 14 7 4 4 2" xfId="41594" xr:uid="{00000000-0005-0000-0000-0000928B0000}"/>
    <cellStyle name="Normal 47 14 7 4 5" xfId="35583" xr:uid="{00000000-0005-0000-0000-0000938B0000}"/>
    <cellStyle name="Normal 47 14 7 5" xfId="14821" xr:uid="{00000000-0005-0000-0000-0000948B0000}"/>
    <cellStyle name="Normal 47 14 7 5 2" xfId="17906" xr:uid="{00000000-0005-0000-0000-0000958B0000}"/>
    <cellStyle name="Normal 47 14 7 5 2 2" xfId="29873" xr:uid="{00000000-0005-0000-0000-0000968B0000}"/>
    <cellStyle name="Normal 47 14 7 5 2 2 2" xfId="51479" xr:uid="{00000000-0005-0000-0000-0000978B0000}"/>
    <cellStyle name="Normal 47 14 7 5 2 3" xfId="23906" xr:uid="{00000000-0005-0000-0000-0000988B0000}"/>
    <cellStyle name="Normal 47 14 7 5 2 3 2" xfId="45543" xr:uid="{00000000-0005-0000-0000-0000998B0000}"/>
    <cellStyle name="Normal 47 14 7 5 2 4" xfId="39560" xr:uid="{00000000-0005-0000-0000-00009A8B0000}"/>
    <cellStyle name="Normal 47 14 7 5 3" xfId="26891" xr:uid="{00000000-0005-0000-0000-00009B8B0000}"/>
    <cellStyle name="Normal 47 14 7 5 3 2" xfId="48505" xr:uid="{00000000-0005-0000-0000-00009C8B0000}"/>
    <cellStyle name="Normal 47 14 7 5 4" xfId="20924" xr:uid="{00000000-0005-0000-0000-00009D8B0000}"/>
    <cellStyle name="Normal 47 14 7 5 4 2" xfId="42566" xr:uid="{00000000-0005-0000-0000-00009E8B0000}"/>
    <cellStyle name="Normal 47 14 7 5 5" xfId="36557" xr:uid="{00000000-0005-0000-0000-00009F8B0000}"/>
    <cellStyle name="Normal 47 14 7 6" xfId="15934" xr:uid="{00000000-0005-0000-0000-0000A08B0000}"/>
    <cellStyle name="Normal 47 14 7 6 2" xfId="27905" xr:uid="{00000000-0005-0000-0000-0000A18B0000}"/>
    <cellStyle name="Normal 47 14 7 6 2 2" xfId="49511" xr:uid="{00000000-0005-0000-0000-0000A28B0000}"/>
    <cellStyle name="Normal 47 14 7 6 3" xfId="21938" xr:uid="{00000000-0005-0000-0000-0000A38B0000}"/>
    <cellStyle name="Normal 47 14 7 6 3 2" xfId="43575" xr:uid="{00000000-0005-0000-0000-0000A48B0000}"/>
    <cellStyle name="Normal 47 14 7 6 4" xfId="37588" xr:uid="{00000000-0005-0000-0000-0000A58B0000}"/>
    <cellStyle name="Normal 47 14 7 7" xfId="24920" xr:uid="{00000000-0005-0000-0000-0000A68B0000}"/>
    <cellStyle name="Normal 47 14 7 7 2" xfId="46540" xr:uid="{00000000-0005-0000-0000-0000A78B0000}"/>
    <cellStyle name="Normal 47 14 7 8" xfId="18953" xr:uid="{00000000-0005-0000-0000-0000A88B0000}"/>
    <cellStyle name="Normal 47 14 7 8 2" xfId="40595" xr:uid="{00000000-0005-0000-0000-0000A98B0000}"/>
    <cellStyle name="Normal 47 14 7 9" xfId="31994"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3" xr:uid="{00000000-0005-0000-0000-0000AE8B0000}"/>
    <cellStyle name="Normal 47 14 8 2 2 2 2" xfId="50569" xr:uid="{00000000-0005-0000-0000-0000AF8B0000}"/>
    <cellStyle name="Normal 47 14 8 2 2 3" xfId="22996" xr:uid="{00000000-0005-0000-0000-0000B08B0000}"/>
    <cellStyle name="Normal 47 14 8 2 2 3 2" xfId="44633" xr:uid="{00000000-0005-0000-0000-0000B18B0000}"/>
    <cellStyle name="Normal 47 14 8 2 2 4" xfId="38649" xr:uid="{00000000-0005-0000-0000-0000B28B0000}"/>
    <cellStyle name="Normal 47 14 8 2 3" xfId="25981" xr:uid="{00000000-0005-0000-0000-0000B38B0000}"/>
    <cellStyle name="Normal 47 14 8 2 3 2" xfId="47595" xr:uid="{00000000-0005-0000-0000-0000B48B0000}"/>
    <cellStyle name="Normal 47 14 8 2 4" xfId="20014" xr:uid="{00000000-0005-0000-0000-0000B58B0000}"/>
    <cellStyle name="Normal 47 14 8 2 4 2" xfId="41656" xr:uid="{00000000-0005-0000-0000-0000B68B0000}"/>
    <cellStyle name="Normal 47 14 8 2 5" xfId="35646" xr:uid="{00000000-0005-0000-0000-0000B78B0000}"/>
    <cellStyle name="Normal 47 14 8 3" xfId="14884" xr:uid="{00000000-0005-0000-0000-0000B88B0000}"/>
    <cellStyle name="Normal 47 14 8 3 2" xfId="17969" xr:uid="{00000000-0005-0000-0000-0000B98B0000}"/>
    <cellStyle name="Normal 47 14 8 3 2 2" xfId="29935" xr:uid="{00000000-0005-0000-0000-0000BA8B0000}"/>
    <cellStyle name="Normal 47 14 8 3 2 2 2" xfId="51541" xr:uid="{00000000-0005-0000-0000-0000BB8B0000}"/>
    <cellStyle name="Normal 47 14 8 3 2 3" xfId="23968" xr:uid="{00000000-0005-0000-0000-0000BC8B0000}"/>
    <cellStyle name="Normal 47 14 8 3 2 3 2" xfId="45605" xr:uid="{00000000-0005-0000-0000-0000BD8B0000}"/>
    <cellStyle name="Normal 47 14 8 3 2 4" xfId="39623" xr:uid="{00000000-0005-0000-0000-0000BE8B0000}"/>
    <cellStyle name="Normal 47 14 8 3 3" xfId="26953" xr:uid="{00000000-0005-0000-0000-0000BF8B0000}"/>
    <cellStyle name="Normal 47 14 8 3 3 2" xfId="48567" xr:uid="{00000000-0005-0000-0000-0000C08B0000}"/>
    <cellStyle name="Normal 47 14 8 3 4" xfId="20986" xr:uid="{00000000-0005-0000-0000-0000C18B0000}"/>
    <cellStyle name="Normal 47 14 8 3 4 2" xfId="42628" xr:uid="{00000000-0005-0000-0000-0000C28B0000}"/>
    <cellStyle name="Normal 47 14 8 3 5" xfId="36620" xr:uid="{00000000-0005-0000-0000-0000C38B0000}"/>
    <cellStyle name="Normal 47 14 8 4" xfId="16018" xr:uid="{00000000-0005-0000-0000-0000C48B0000}"/>
    <cellStyle name="Normal 47 14 8 4 2" xfId="27987" xr:uid="{00000000-0005-0000-0000-0000C58B0000}"/>
    <cellStyle name="Normal 47 14 8 4 2 2" xfId="49593" xr:uid="{00000000-0005-0000-0000-0000C68B0000}"/>
    <cellStyle name="Normal 47 14 8 4 3" xfId="22020" xr:uid="{00000000-0005-0000-0000-0000C78B0000}"/>
    <cellStyle name="Normal 47 14 8 4 3 2" xfId="43657" xr:uid="{00000000-0005-0000-0000-0000C88B0000}"/>
    <cellStyle name="Normal 47 14 8 4 4" xfId="37672" xr:uid="{00000000-0005-0000-0000-0000C98B0000}"/>
    <cellStyle name="Normal 47 14 8 5" xfId="25005" xr:uid="{00000000-0005-0000-0000-0000CA8B0000}"/>
    <cellStyle name="Normal 47 14 8 5 2" xfId="46622" xr:uid="{00000000-0005-0000-0000-0000CB8B0000}"/>
    <cellStyle name="Normal 47 14 8 6" xfId="19038" xr:uid="{00000000-0005-0000-0000-0000CC8B0000}"/>
    <cellStyle name="Normal 47 14 8 6 2" xfId="40680" xr:uid="{00000000-0005-0000-0000-0000CD8B0000}"/>
    <cellStyle name="Normal 47 14 8 7" xfId="34666"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3" xr:uid="{00000000-0005-0000-0000-0000D28B0000}"/>
    <cellStyle name="Normal 47 14 9 2 2 2 2" xfId="50889" xr:uid="{00000000-0005-0000-0000-0000D38B0000}"/>
    <cellStyle name="Normal 47 14 9 2 2 3" xfId="23316" xr:uid="{00000000-0005-0000-0000-0000D48B0000}"/>
    <cellStyle name="Normal 47 14 9 2 2 3 2" xfId="44953" xr:uid="{00000000-0005-0000-0000-0000D58B0000}"/>
    <cellStyle name="Normal 47 14 9 2 2 4" xfId="38969" xr:uid="{00000000-0005-0000-0000-0000D68B0000}"/>
    <cellStyle name="Normal 47 14 9 2 3" xfId="26301" xr:uid="{00000000-0005-0000-0000-0000D78B0000}"/>
    <cellStyle name="Normal 47 14 9 2 3 2" xfId="47915" xr:uid="{00000000-0005-0000-0000-0000D88B0000}"/>
    <cellStyle name="Normal 47 14 9 2 4" xfId="20334" xr:uid="{00000000-0005-0000-0000-0000D98B0000}"/>
    <cellStyle name="Normal 47 14 9 2 4 2" xfId="41976" xr:uid="{00000000-0005-0000-0000-0000DA8B0000}"/>
    <cellStyle name="Normal 47 14 9 2 5" xfId="35966" xr:uid="{00000000-0005-0000-0000-0000DB8B0000}"/>
    <cellStyle name="Normal 47 14 9 3" xfId="15204" xr:uid="{00000000-0005-0000-0000-0000DC8B0000}"/>
    <cellStyle name="Normal 47 14 9 3 2" xfId="18289" xr:uid="{00000000-0005-0000-0000-0000DD8B0000}"/>
    <cellStyle name="Normal 47 14 9 3 2 2" xfId="30255" xr:uid="{00000000-0005-0000-0000-0000DE8B0000}"/>
    <cellStyle name="Normal 47 14 9 3 2 2 2" xfId="51861" xr:uid="{00000000-0005-0000-0000-0000DF8B0000}"/>
    <cellStyle name="Normal 47 14 9 3 2 3" xfId="24288" xr:uid="{00000000-0005-0000-0000-0000E08B0000}"/>
    <cellStyle name="Normal 47 14 9 3 2 3 2" xfId="45925" xr:uid="{00000000-0005-0000-0000-0000E18B0000}"/>
    <cellStyle name="Normal 47 14 9 3 2 4" xfId="39943" xr:uid="{00000000-0005-0000-0000-0000E28B0000}"/>
    <cellStyle name="Normal 47 14 9 3 3" xfId="27273" xr:uid="{00000000-0005-0000-0000-0000E38B0000}"/>
    <cellStyle name="Normal 47 14 9 3 3 2" xfId="48887" xr:uid="{00000000-0005-0000-0000-0000E48B0000}"/>
    <cellStyle name="Normal 47 14 9 3 4" xfId="21306" xr:uid="{00000000-0005-0000-0000-0000E58B0000}"/>
    <cellStyle name="Normal 47 14 9 3 4 2" xfId="42948" xr:uid="{00000000-0005-0000-0000-0000E68B0000}"/>
    <cellStyle name="Normal 47 14 9 3 5" xfId="36940" xr:uid="{00000000-0005-0000-0000-0000E78B0000}"/>
    <cellStyle name="Normal 47 14 9 4" xfId="16338" xr:uid="{00000000-0005-0000-0000-0000E88B0000}"/>
    <cellStyle name="Normal 47 14 9 4 2" xfId="28307" xr:uid="{00000000-0005-0000-0000-0000E98B0000}"/>
    <cellStyle name="Normal 47 14 9 4 2 2" xfId="49913" xr:uid="{00000000-0005-0000-0000-0000EA8B0000}"/>
    <cellStyle name="Normal 47 14 9 4 3" xfId="22340" xr:uid="{00000000-0005-0000-0000-0000EB8B0000}"/>
    <cellStyle name="Normal 47 14 9 4 3 2" xfId="43977" xr:uid="{00000000-0005-0000-0000-0000EC8B0000}"/>
    <cellStyle name="Normal 47 14 9 4 4" xfId="37992" xr:uid="{00000000-0005-0000-0000-0000ED8B0000}"/>
    <cellStyle name="Normal 47 14 9 5" xfId="25325" xr:uid="{00000000-0005-0000-0000-0000EE8B0000}"/>
    <cellStyle name="Normal 47 14 9 5 2" xfId="46942" xr:uid="{00000000-0005-0000-0000-0000EF8B0000}"/>
    <cellStyle name="Normal 47 14 9 6" xfId="19358" xr:uid="{00000000-0005-0000-0000-0000F08B0000}"/>
    <cellStyle name="Normal 47 14 9 6 2" xfId="41000" xr:uid="{00000000-0005-0000-0000-0000F18B0000}"/>
    <cellStyle name="Normal 47 14 9 7" xfId="34986"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4" xr:uid="{00000000-0005-0000-0000-0000F68B0000}"/>
    <cellStyle name="Normal 47 15 10 2 2 2" xfId="50250" xr:uid="{00000000-0005-0000-0000-0000F78B0000}"/>
    <cellStyle name="Normal 47 15 10 2 3" xfId="22677" xr:uid="{00000000-0005-0000-0000-0000F88B0000}"/>
    <cellStyle name="Normal 47 15 10 2 3 2" xfId="44314" xr:uid="{00000000-0005-0000-0000-0000F98B0000}"/>
    <cellStyle name="Normal 47 15 10 2 4" xfId="38329" xr:uid="{00000000-0005-0000-0000-0000FA8B0000}"/>
    <cellStyle name="Normal 47 15 10 3" xfId="25662" xr:uid="{00000000-0005-0000-0000-0000FB8B0000}"/>
    <cellStyle name="Normal 47 15 10 3 2" xfId="47276" xr:uid="{00000000-0005-0000-0000-0000FC8B0000}"/>
    <cellStyle name="Normal 47 15 10 4" xfId="19695" xr:uid="{00000000-0005-0000-0000-0000FD8B0000}"/>
    <cellStyle name="Normal 47 15 10 4 2" xfId="41337" xr:uid="{00000000-0005-0000-0000-0000FE8B0000}"/>
    <cellStyle name="Normal 47 15 10 5" xfId="35325" xr:uid="{00000000-0005-0000-0000-0000FF8B0000}"/>
    <cellStyle name="Normal 47 15 11" xfId="14564" xr:uid="{00000000-0005-0000-0000-0000008C0000}"/>
    <cellStyle name="Normal 47 15 11 2" xfId="17649" xr:uid="{00000000-0005-0000-0000-0000018C0000}"/>
    <cellStyle name="Normal 47 15 11 2 2" xfId="29616" xr:uid="{00000000-0005-0000-0000-0000028C0000}"/>
    <cellStyle name="Normal 47 15 11 2 2 2" xfId="51222" xr:uid="{00000000-0005-0000-0000-0000038C0000}"/>
    <cellStyle name="Normal 47 15 11 2 3" xfId="23649" xr:uid="{00000000-0005-0000-0000-0000048C0000}"/>
    <cellStyle name="Normal 47 15 11 2 3 2" xfId="45286" xr:uid="{00000000-0005-0000-0000-0000058C0000}"/>
    <cellStyle name="Normal 47 15 11 2 4" xfId="39303" xr:uid="{00000000-0005-0000-0000-0000068C0000}"/>
    <cellStyle name="Normal 47 15 11 3" xfId="26634" xr:uid="{00000000-0005-0000-0000-0000078C0000}"/>
    <cellStyle name="Normal 47 15 11 3 2" xfId="48248" xr:uid="{00000000-0005-0000-0000-0000088C0000}"/>
    <cellStyle name="Normal 47 15 11 4" xfId="20667" xr:uid="{00000000-0005-0000-0000-0000098C0000}"/>
    <cellStyle name="Normal 47 15 11 4 2" xfId="42309" xr:uid="{00000000-0005-0000-0000-00000A8C0000}"/>
    <cellStyle name="Normal 47 15 11 5" xfId="36300" xr:uid="{00000000-0005-0000-0000-00000B8C0000}"/>
    <cellStyle name="Normal 47 15 12" xfId="15677" xr:uid="{00000000-0005-0000-0000-00000C8C0000}"/>
    <cellStyle name="Normal 47 15 12 2" xfId="27648" xr:uid="{00000000-0005-0000-0000-00000D8C0000}"/>
    <cellStyle name="Normal 47 15 12 2 2" xfId="49254" xr:uid="{00000000-0005-0000-0000-00000E8C0000}"/>
    <cellStyle name="Normal 47 15 12 3" xfId="21681" xr:uid="{00000000-0005-0000-0000-00000F8C0000}"/>
    <cellStyle name="Normal 47 15 12 3 2" xfId="43318" xr:uid="{00000000-0005-0000-0000-0000108C0000}"/>
    <cellStyle name="Normal 47 15 12 4" xfId="37331" xr:uid="{00000000-0005-0000-0000-0000118C0000}"/>
    <cellStyle name="Normal 47 15 13" xfId="24663" xr:uid="{00000000-0005-0000-0000-0000128C0000}"/>
    <cellStyle name="Normal 47 15 13 2" xfId="46283" xr:uid="{00000000-0005-0000-0000-0000138C0000}"/>
    <cellStyle name="Normal 47 15 14" xfId="18696" xr:uid="{00000000-0005-0000-0000-0000148C0000}"/>
    <cellStyle name="Normal 47 15 14 2" xfId="40338" xr:uid="{00000000-0005-0000-0000-0000158C0000}"/>
    <cellStyle name="Normal 47 15 15" xfId="31261"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3" xr:uid="{00000000-0005-0000-0000-00001B8C0000}"/>
    <cellStyle name="Normal 47 15 2 2 2 2 2 2" xfId="50659" xr:uid="{00000000-0005-0000-0000-00001C8C0000}"/>
    <cellStyle name="Normal 47 15 2 2 2 2 3" xfId="23086" xr:uid="{00000000-0005-0000-0000-00001D8C0000}"/>
    <cellStyle name="Normal 47 15 2 2 2 2 3 2" xfId="44723" xr:uid="{00000000-0005-0000-0000-00001E8C0000}"/>
    <cellStyle name="Normal 47 15 2 2 2 2 4" xfId="38739" xr:uid="{00000000-0005-0000-0000-00001F8C0000}"/>
    <cellStyle name="Normal 47 15 2 2 2 3" xfId="26071" xr:uid="{00000000-0005-0000-0000-0000208C0000}"/>
    <cellStyle name="Normal 47 15 2 2 2 3 2" xfId="47685" xr:uid="{00000000-0005-0000-0000-0000218C0000}"/>
    <cellStyle name="Normal 47 15 2 2 2 4" xfId="20104" xr:uid="{00000000-0005-0000-0000-0000228C0000}"/>
    <cellStyle name="Normal 47 15 2 2 2 4 2" xfId="41746" xr:uid="{00000000-0005-0000-0000-0000238C0000}"/>
    <cellStyle name="Normal 47 15 2 2 2 5" xfId="35736" xr:uid="{00000000-0005-0000-0000-0000248C0000}"/>
    <cellStyle name="Normal 47 15 2 2 3" xfId="14974" xr:uid="{00000000-0005-0000-0000-0000258C0000}"/>
    <cellStyle name="Normal 47 15 2 2 3 2" xfId="18059" xr:uid="{00000000-0005-0000-0000-0000268C0000}"/>
    <cellStyle name="Normal 47 15 2 2 3 2 2" xfId="30025" xr:uid="{00000000-0005-0000-0000-0000278C0000}"/>
    <cellStyle name="Normal 47 15 2 2 3 2 2 2" xfId="51631" xr:uid="{00000000-0005-0000-0000-0000288C0000}"/>
    <cellStyle name="Normal 47 15 2 2 3 2 3" xfId="24058" xr:uid="{00000000-0005-0000-0000-0000298C0000}"/>
    <cellStyle name="Normal 47 15 2 2 3 2 3 2" xfId="45695" xr:uid="{00000000-0005-0000-0000-00002A8C0000}"/>
    <cellStyle name="Normal 47 15 2 2 3 2 4" xfId="39713" xr:uid="{00000000-0005-0000-0000-00002B8C0000}"/>
    <cellStyle name="Normal 47 15 2 2 3 3" xfId="27043" xr:uid="{00000000-0005-0000-0000-00002C8C0000}"/>
    <cellStyle name="Normal 47 15 2 2 3 3 2" xfId="48657" xr:uid="{00000000-0005-0000-0000-00002D8C0000}"/>
    <cellStyle name="Normal 47 15 2 2 3 4" xfId="21076" xr:uid="{00000000-0005-0000-0000-00002E8C0000}"/>
    <cellStyle name="Normal 47 15 2 2 3 4 2" xfId="42718" xr:uid="{00000000-0005-0000-0000-00002F8C0000}"/>
    <cellStyle name="Normal 47 15 2 2 3 5" xfId="36710" xr:uid="{00000000-0005-0000-0000-0000308C0000}"/>
    <cellStyle name="Normal 47 15 2 2 4" xfId="16108" xr:uid="{00000000-0005-0000-0000-0000318C0000}"/>
    <cellStyle name="Normal 47 15 2 2 4 2" xfId="28077" xr:uid="{00000000-0005-0000-0000-0000328C0000}"/>
    <cellStyle name="Normal 47 15 2 2 4 2 2" xfId="49683" xr:uid="{00000000-0005-0000-0000-0000338C0000}"/>
    <cellStyle name="Normal 47 15 2 2 4 3" xfId="22110" xr:uid="{00000000-0005-0000-0000-0000348C0000}"/>
    <cellStyle name="Normal 47 15 2 2 4 3 2" xfId="43747" xr:uid="{00000000-0005-0000-0000-0000358C0000}"/>
    <cellStyle name="Normal 47 15 2 2 4 4" xfId="37762" xr:uid="{00000000-0005-0000-0000-0000368C0000}"/>
    <cellStyle name="Normal 47 15 2 2 5" xfId="25095" xr:uid="{00000000-0005-0000-0000-0000378C0000}"/>
    <cellStyle name="Normal 47 15 2 2 5 2" xfId="46712" xr:uid="{00000000-0005-0000-0000-0000388C0000}"/>
    <cellStyle name="Normal 47 15 2 2 6" xfId="19128" xr:uid="{00000000-0005-0000-0000-0000398C0000}"/>
    <cellStyle name="Normal 47 15 2 2 6 2" xfId="40770" xr:uid="{00000000-0005-0000-0000-00003A8C0000}"/>
    <cellStyle name="Normal 47 15 2 2 7" xfId="34756"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3" xr:uid="{00000000-0005-0000-0000-00003F8C0000}"/>
    <cellStyle name="Normal 47 15 2 3 2 2 2 2" xfId="50979" xr:uid="{00000000-0005-0000-0000-0000408C0000}"/>
    <cellStyle name="Normal 47 15 2 3 2 2 3" xfId="23406" xr:uid="{00000000-0005-0000-0000-0000418C0000}"/>
    <cellStyle name="Normal 47 15 2 3 2 2 3 2" xfId="45043" xr:uid="{00000000-0005-0000-0000-0000428C0000}"/>
    <cellStyle name="Normal 47 15 2 3 2 2 4" xfId="39059" xr:uid="{00000000-0005-0000-0000-0000438C0000}"/>
    <cellStyle name="Normal 47 15 2 3 2 3" xfId="26391" xr:uid="{00000000-0005-0000-0000-0000448C0000}"/>
    <cellStyle name="Normal 47 15 2 3 2 3 2" xfId="48005" xr:uid="{00000000-0005-0000-0000-0000458C0000}"/>
    <cellStyle name="Normal 47 15 2 3 2 4" xfId="20424" xr:uid="{00000000-0005-0000-0000-0000468C0000}"/>
    <cellStyle name="Normal 47 15 2 3 2 4 2" xfId="42066" xr:uid="{00000000-0005-0000-0000-0000478C0000}"/>
    <cellStyle name="Normal 47 15 2 3 2 5" xfId="36056" xr:uid="{00000000-0005-0000-0000-0000488C0000}"/>
    <cellStyle name="Normal 47 15 2 3 3" xfId="15294" xr:uid="{00000000-0005-0000-0000-0000498C0000}"/>
    <cellStyle name="Normal 47 15 2 3 3 2" xfId="18379" xr:uid="{00000000-0005-0000-0000-00004A8C0000}"/>
    <cellStyle name="Normal 47 15 2 3 3 2 2" xfId="30345" xr:uid="{00000000-0005-0000-0000-00004B8C0000}"/>
    <cellStyle name="Normal 47 15 2 3 3 2 2 2" xfId="51951" xr:uid="{00000000-0005-0000-0000-00004C8C0000}"/>
    <cellStyle name="Normal 47 15 2 3 3 2 3" xfId="24378" xr:uid="{00000000-0005-0000-0000-00004D8C0000}"/>
    <cellStyle name="Normal 47 15 2 3 3 2 3 2" xfId="46015" xr:uid="{00000000-0005-0000-0000-00004E8C0000}"/>
    <cellStyle name="Normal 47 15 2 3 3 2 4" xfId="40033" xr:uid="{00000000-0005-0000-0000-00004F8C0000}"/>
    <cellStyle name="Normal 47 15 2 3 3 3" xfId="27363" xr:uid="{00000000-0005-0000-0000-0000508C0000}"/>
    <cellStyle name="Normal 47 15 2 3 3 3 2" xfId="48977" xr:uid="{00000000-0005-0000-0000-0000518C0000}"/>
    <cellStyle name="Normal 47 15 2 3 3 4" xfId="21396" xr:uid="{00000000-0005-0000-0000-0000528C0000}"/>
    <cellStyle name="Normal 47 15 2 3 3 4 2" xfId="43038" xr:uid="{00000000-0005-0000-0000-0000538C0000}"/>
    <cellStyle name="Normal 47 15 2 3 3 5" xfId="37030" xr:uid="{00000000-0005-0000-0000-0000548C0000}"/>
    <cellStyle name="Normal 47 15 2 3 4" xfId="16428" xr:uid="{00000000-0005-0000-0000-0000558C0000}"/>
    <cellStyle name="Normal 47 15 2 3 4 2" xfId="28397" xr:uid="{00000000-0005-0000-0000-0000568C0000}"/>
    <cellStyle name="Normal 47 15 2 3 4 2 2" xfId="50003" xr:uid="{00000000-0005-0000-0000-0000578C0000}"/>
    <cellStyle name="Normal 47 15 2 3 4 3" xfId="22430" xr:uid="{00000000-0005-0000-0000-0000588C0000}"/>
    <cellStyle name="Normal 47 15 2 3 4 3 2" xfId="44067" xr:uid="{00000000-0005-0000-0000-0000598C0000}"/>
    <cellStyle name="Normal 47 15 2 3 4 4" xfId="38082" xr:uid="{00000000-0005-0000-0000-00005A8C0000}"/>
    <cellStyle name="Normal 47 15 2 3 5" xfId="25415" xr:uid="{00000000-0005-0000-0000-00005B8C0000}"/>
    <cellStyle name="Normal 47 15 2 3 5 2" xfId="47032" xr:uid="{00000000-0005-0000-0000-00005C8C0000}"/>
    <cellStyle name="Normal 47 15 2 3 6" xfId="19448" xr:uid="{00000000-0005-0000-0000-00005D8C0000}"/>
    <cellStyle name="Normal 47 15 2 3 6 2" xfId="41090" xr:uid="{00000000-0005-0000-0000-00005E8C0000}"/>
    <cellStyle name="Normal 47 15 2 3 7" xfId="35076" xr:uid="{00000000-0005-0000-0000-00005F8C0000}"/>
    <cellStyle name="Normal 47 15 2 4" xfId="13679" xr:uid="{00000000-0005-0000-0000-0000608C0000}"/>
    <cellStyle name="Normal 47 15 2 4 2" xfId="16765" xr:uid="{00000000-0005-0000-0000-0000618C0000}"/>
    <cellStyle name="Normal 47 15 2 4 2 2" xfId="28733" xr:uid="{00000000-0005-0000-0000-0000628C0000}"/>
    <cellStyle name="Normal 47 15 2 4 2 2 2" xfId="50339" xr:uid="{00000000-0005-0000-0000-0000638C0000}"/>
    <cellStyle name="Normal 47 15 2 4 2 3" xfId="22766" xr:uid="{00000000-0005-0000-0000-0000648C0000}"/>
    <cellStyle name="Normal 47 15 2 4 2 3 2" xfId="44403" xr:uid="{00000000-0005-0000-0000-0000658C0000}"/>
    <cellStyle name="Normal 47 15 2 4 2 4" xfId="38419" xr:uid="{00000000-0005-0000-0000-0000668C0000}"/>
    <cellStyle name="Normal 47 15 2 4 3" xfId="25751" xr:uid="{00000000-0005-0000-0000-0000678C0000}"/>
    <cellStyle name="Normal 47 15 2 4 3 2" xfId="47365" xr:uid="{00000000-0005-0000-0000-0000688C0000}"/>
    <cellStyle name="Normal 47 15 2 4 4" xfId="19784" xr:uid="{00000000-0005-0000-0000-0000698C0000}"/>
    <cellStyle name="Normal 47 15 2 4 4 2" xfId="41426" xr:uid="{00000000-0005-0000-0000-00006A8C0000}"/>
    <cellStyle name="Normal 47 15 2 4 5" xfId="35415" xr:uid="{00000000-0005-0000-0000-00006B8C0000}"/>
    <cellStyle name="Normal 47 15 2 5" xfId="14653" xr:uid="{00000000-0005-0000-0000-00006C8C0000}"/>
    <cellStyle name="Normal 47 15 2 5 2" xfId="17738" xr:uid="{00000000-0005-0000-0000-00006D8C0000}"/>
    <cellStyle name="Normal 47 15 2 5 2 2" xfId="29705" xr:uid="{00000000-0005-0000-0000-00006E8C0000}"/>
    <cellStyle name="Normal 47 15 2 5 2 2 2" xfId="51311" xr:uid="{00000000-0005-0000-0000-00006F8C0000}"/>
    <cellStyle name="Normal 47 15 2 5 2 3" xfId="23738" xr:uid="{00000000-0005-0000-0000-0000708C0000}"/>
    <cellStyle name="Normal 47 15 2 5 2 3 2" xfId="45375" xr:uid="{00000000-0005-0000-0000-0000718C0000}"/>
    <cellStyle name="Normal 47 15 2 5 2 4" xfId="39392" xr:uid="{00000000-0005-0000-0000-0000728C0000}"/>
    <cellStyle name="Normal 47 15 2 5 3" xfId="26723" xr:uid="{00000000-0005-0000-0000-0000738C0000}"/>
    <cellStyle name="Normal 47 15 2 5 3 2" xfId="48337" xr:uid="{00000000-0005-0000-0000-0000748C0000}"/>
    <cellStyle name="Normal 47 15 2 5 4" xfId="20756" xr:uid="{00000000-0005-0000-0000-0000758C0000}"/>
    <cellStyle name="Normal 47 15 2 5 4 2" xfId="42398" xr:uid="{00000000-0005-0000-0000-0000768C0000}"/>
    <cellStyle name="Normal 47 15 2 5 5" xfId="36389" xr:uid="{00000000-0005-0000-0000-0000778C0000}"/>
    <cellStyle name="Normal 47 15 2 6" xfId="15766" xr:uid="{00000000-0005-0000-0000-0000788C0000}"/>
    <cellStyle name="Normal 47 15 2 6 2" xfId="27737" xr:uid="{00000000-0005-0000-0000-0000798C0000}"/>
    <cellStyle name="Normal 47 15 2 6 2 2" xfId="49343" xr:uid="{00000000-0005-0000-0000-00007A8C0000}"/>
    <cellStyle name="Normal 47 15 2 6 3" xfId="21770" xr:uid="{00000000-0005-0000-0000-00007B8C0000}"/>
    <cellStyle name="Normal 47 15 2 6 3 2" xfId="43407" xr:uid="{00000000-0005-0000-0000-00007C8C0000}"/>
    <cellStyle name="Normal 47 15 2 6 4" xfId="37420" xr:uid="{00000000-0005-0000-0000-00007D8C0000}"/>
    <cellStyle name="Normal 47 15 2 7" xfId="24752" xr:uid="{00000000-0005-0000-0000-00007E8C0000}"/>
    <cellStyle name="Normal 47 15 2 7 2" xfId="46372" xr:uid="{00000000-0005-0000-0000-00007F8C0000}"/>
    <cellStyle name="Normal 47 15 2 8" xfId="18785" xr:uid="{00000000-0005-0000-0000-0000808C0000}"/>
    <cellStyle name="Normal 47 15 2 8 2" xfId="40427" xr:uid="{00000000-0005-0000-0000-0000818C0000}"/>
    <cellStyle name="Normal 47 15 2 9" xfId="31598"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09" xr:uid="{00000000-0005-0000-0000-0000878C0000}"/>
    <cellStyle name="Normal 47 15 3 2 2 2 2 2" xfId="50615" xr:uid="{00000000-0005-0000-0000-0000888C0000}"/>
    <cellStyle name="Normal 47 15 3 2 2 2 3" xfId="23042" xr:uid="{00000000-0005-0000-0000-0000898C0000}"/>
    <cellStyle name="Normal 47 15 3 2 2 2 3 2" xfId="44679" xr:uid="{00000000-0005-0000-0000-00008A8C0000}"/>
    <cellStyle name="Normal 47 15 3 2 2 2 4" xfId="38695" xr:uid="{00000000-0005-0000-0000-00008B8C0000}"/>
    <cellStyle name="Normal 47 15 3 2 2 3" xfId="26027" xr:uid="{00000000-0005-0000-0000-00008C8C0000}"/>
    <cellStyle name="Normal 47 15 3 2 2 3 2" xfId="47641" xr:uid="{00000000-0005-0000-0000-00008D8C0000}"/>
    <cellStyle name="Normal 47 15 3 2 2 4" xfId="20060" xr:uid="{00000000-0005-0000-0000-00008E8C0000}"/>
    <cellStyle name="Normal 47 15 3 2 2 4 2" xfId="41702" xr:uid="{00000000-0005-0000-0000-00008F8C0000}"/>
    <cellStyle name="Normal 47 15 3 2 2 5" xfId="35692" xr:uid="{00000000-0005-0000-0000-0000908C0000}"/>
    <cellStyle name="Normal 47 15 3 2 3" xfId="14930" xr:uid="{00000000-0005-0000-0000-0000918C0000}"/>
    <cellStyle name="Normal 47 15 3 2 3 2" xfId="18015" xr:uid="{00000000-0005-0000-0000-0000928C0000}"/>
    <cellStyle name="Normal 47 15 3 2 3 2 2" xfId="29981" xr:uid="{00000000-0005-0000-0000-0000938C0000}"/>
    <cellStyle name="Normal 47 15 3 2 3 2 2 2" xfId="51587" xr:uid="{00000000-0005-0000-0000-0000948C0000}"/>
    <cellStyle name="Normal 47 15 3 2 3 2 3" xfId="24014" xr:uid="{00000000-0005-0000-0000-0000958C0000}"/>
    <cellStyle name="Normal 47 15 3 2 3 2 3 2" xfId="45651" xr:uid="{00000000-0005-0000-0000-0000968C0000}"/>
    <cellStyle name="Normal 47 15 3 2 3 2 4" xfId="39669" xr:uid="{00000000-0005-0000-0000-0000978C0000}"/>
    <cellStyle name="Normal 47 15 3 2 3 3" xfId="26999" xr:uid="{00000000-0005-0000-0000-0000988C0000}"/>
    <cellStyle name="Normal 47 15 3 2 3 3 2" xfId="48613" xr:uid="{00000000-0005-0000-0000-0000998C0000}"/>
    <cellStyle name="Normal 47 15 3 2 3 4" xfId="21032" xr:uid="{00000000-0005-0000-0000-00009A8C0000}"/>
    <cellStyle name="Normal 47 15 3 2 3 4 2" xfId="42674" xr:uid="{00000000-0005-0000-0000-00009B8C0000}"/>
    <cellStyle name="Normal 47 15 3 2 3 5" xfId="36666" xr:uid="{00000000-0005-0000-0000-00009C8C0000}"/>
    <cellStyle name="Normal 47 15 3 2 4" xfId="16064" xr:uid="{00000000-0005-0000-0000-00009D8C0000}"/>
    <cellStyle name="Normal 47 15 3 2 4 2" xfId="28033" xr:uid="{00000000-0005-0000-0000-00009E8C0000}"/>
    <cellStyle name="Normal 47 15 3 2 4 2 2" xfId="49639" xr:uid="{00000000-0005-0000-0000-00009F8C0000}"/>
    <cellStyle name="Normal 47 15 3 2 4 3" xfId="22066" xr:uid="{00000000-0005-0000-0000-0000A08C0000}"/>
    <cellStyle name="Normal 47 15 3 2 4 3 2" xfId="43703" xr:uid="{00000000-0005-0000-0000-0000A18C0000}"/>
    <cellStyle name="Normal 47 15 3 2 4 4" xfId="37718" xr:uid="{00000000-0005-0000-0000-0000A28C0000}"/>
    <cellStyle name="Normal 47 15 3 2 5" xfId="25051" xr:uid="{00000000-0005-0000-0000-0000A38C0000}"/>
    <cellStyle name="Normal 47 15 3 2 5 2" xfId="46668" xr:uid="{00000000-0005-0000-0000-0000A48C0000}"/>
    <cellStyle name="Normal 47 15 3 2 6" xfId="19084" xr:uid="{00000000-0005-0000-0000-0000A58C0000}"/>
    <cellStyle name="Normal 47 15 3 2 6 2" xfId="40726" xr:uid="{00000000-0005-0000-0000-0000A68C0000}"/>
    <cellStyle name="Normal 47 15 3 2 7" xfId="34712"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29" xr:uid="{00000000-0005-0000-0000-0000AB8C0000}"/>
    <cellStyle name="Normal 47 15 3 3 2 2 2 2" xfId="50935" xr:uid="{00000000-0005-0000-0000-0000AC8C0000}"/>
    <cellStyle name="Normal 47 15 3 3 2 2 3" xfId="23362" xr:uid="{00000000-0005-0000-0000-0000AD8C0000}"/>
    <cellStyle name="Normal 47 15 3 3 2 2 3 2" xfId="44999" xr:uid="{00000000-0005-0000-0000-0000AE8C0000}"/>
    <cellStyle name="Normal 47 15 3 3 2 2 4" xfId="39015" xr:uid="{00000000-0005-0000-0000-0000AF8C0000}"/>
    <cellStyle name="Normal 47 15 3 3 2 3" xfId="26347" xr:uid="{00000000-0005-0000-0000-0000B08C0000}"/>
    <cellStyle name="Normal 47 15 3 3 2 3 2" xfId="47961" xr:uid="{00000000-0005-0000-0000-0000B18C0000}"/>
    <cellStyle name="Normal 47 15 3 3 2 4" xfId="20380" xr:uid="{00000000-0005-0000-0000-0000B28C0000}"/>
    <cellStyle name="Normal 47 15 3 3 2 4 2" xfId="42022" xr:uid="{00000000-0005-0000-0000-0000B38C0000}"/>
    <cellStyle name="Normal 47 15 3 3 2 5" xfId="36012" xr:uid="{00000000-0005-0000-0000-0000B48C0000}"/>
    <cellStyle name="Normal 47 15 3 3 3" xfId="15250" xr:uid="{00000000-0005-0000-0000-0000B58C0000}"/>
    <cellStyle name="Normal 47 15 3 3 3 2" xfId="18335" xr:uid="{00000000-0005-0000-0000-0000B68C0000}"/>
    <cellStyle name="Normal 47 15 3 3 3 2 2" xfId="30301" xr:uid="{00000000-0005-0000-0000-0000B78C0000}"/>
    <cellStyle name="Normal 47 15 3 3 3 2 2 2" xfId="51907" xr:uid="{00000000-0005-0000-0000-0000B88C0000}"/>
    <cellStyle name="Normal 47 15 3 3 3 2 3" xfId="24334" xr:uid="{00000000-0005-0000-0000-0000B98C0000}"/>
    <cellStyle name="Normal 47 15 3 3 3 2 3 2" xfId="45971" xr:uid="{00000000-0005-0000-0000-0000BA8C0000}"/>
    <cellStyle name="Normal 47 15 3 3 3 2 4" xfId="39989" xr:uid="{00000000-0005-0000-0000-0000BB8C0000}"/>
    <cellStyle name="Normal 47 15 3 3 3 3" xfId="27319" xr:uid="{00000000-0005-0000-0000-0000BC8C0000}"/>
    <cellStyle name="Normal 47 15 3 3 3 3 2" xfId="48933" xr:uid="{00000000-0005-0000-0000-0000BD8C0000}"/>
    <cellStyle name="Normal 47 15 3 3 3 4" xfId="21352" xr:uid="{00000000-0005-0000-0000-0000BE8C0000}"/>
    <cellStyle name="Normal 47 15 3 3 3 4 2" xfId="42994" xr:uid="{00000000-0005-0000-0000-0000BF8C0000}"/>
    <cellStyle name="Normal 47 15 3 3 3 5" xfId="36986" xr:uid="{00000000-0005-0000-0000-0000C08C0000}"/>
    <cellStyle name="Normal 47 15 3 3 4" xfId="16384" xr:uid="{00000000-0005-0000-0000-0000C18C0000}"/>
    <cellStyle name="Normal 47 15 3 3 4 2" xfId="28353" xr:uid="{00000000-0005-0000-0000-0000C28C0000}"/>
    <cellStyle name="Normal 47 15 3 3 4 2 2" xfId="49959" xr:uid="{00000000-0005-0000-0000-0000C38C0000}"/>
    <cellStyle name="Normal 47 15 3 3 4 3" xfId="22386" xr:uid="{00000000-0005-0000-0000-0000C48C0000}"/>
    <cellStyle name="Normal 47 15 3 3 4 3 2" xfId="44023" xr:uid="{00000000-0005-0000-0000-0000C58C0000}"/>
    <cellStyle name="Normal 47 15 3 3 4 4" xfId="38038" xr:uid="{00000000-0005-0000-0000-0000C68C0000}"/>
    <cellStyle name="Normal 47 15 3 3 5" xfId="25371" xr:uid="{00000000-0005-0000-0000-0000C78C0000}"/>
    <cellStyle name="Normal 47 15 3 3 5 2" xfId="46988" xr:uid="{00000000-0005-0000-0000-0000C88C0000}"/>
    <cellStyle name="Normal 47 15 3 3 6" xfId="19404" xr:uid="{00000000-0005-0000-0000-0000C98C0000}"/>
    <cellStyle name="Normal 47 15 3 3 6 2" xfId="41046" xr:uid="{00000000-0005-0000-0000-0000CA8C0000}"/>
    <cellStyle name="Normal 47 15 3 3 7" xfId="35032" xr:uid="{00000000-0005-0000-0000-0000CB8C0000}"/>
    <cellStyle name="Normal 47 15 3 4" xfId="13635" xr:uid="{00000000-0005-0000-0000-0000CC8C0000}"/>
    <cellStyle name="Normal 47 15 3 4 2" xfId="16721" xr:uid="{00000000-0005-0000-0000-0000CD8C0000}"/>
    <cellStyle name="Normal 47 15 3 4 2 2" xfId="28689" xr:uid="{00000000-0005-0000-0000-0000CE8C0000}"/>
    <cellStyle name="Normal 47 15 3 4 2 2 2" xfId="50295" xr:uid="{00000000-0005-0000-0000-0000CF8C0000}"/>
    <cellStyle name="Normal 47 15 3 4 2 3" xfId="22722" xr:uid="{00000000-0005-0000-0000-0000D08C0000}"/>
    <cellStyle name="Normal 47 15 3 4 2 3 2" xfId="44359" xr:uid="{00000000-0005-0000-0000-0000D18C0000}"/>
    <cellStyle name="Normal 47 15 3 4 2 4" xfId="38375" xr:uid="{00000000-0005-0000-0000-0000D28C0000}"/>
    <cellStyle name="Normal 47 15 3 4 3" xfId="25707" xr:uid="{00000000-0005-0000-0000-0000D38C0000}"/>
    <cellStyle name="Normal 47 15 3 4 3 2" xfId="47321" xr:uid="{00000000-0005-0000-0000-0000D48C0000}"/>
    <cellStyle name="Normal 47 15 3 4 4" xfId="19740" xr:uid="{00000000-0005-0000-0000-0000D58C0000}"/>
    <cellStyle name="Normal 47 15 3 4 4 2" xfId="41382" xr:uid="{00000000-0005-0000-0000-0000D68C0000}"/>
    <cellStyle name="Normal 47 15 3 4 5" xfId="35371" xr:uid="{00000000-0005-0000-0000-0000D78C0000}"/>
    <cellStyle name="Normal 47 15 3 5" xfId="14609" xr:uid="{00000000-0005-0000-0000-0000D88C0000}"/>
    <cellStyle name="Normal 47 15 3 5 2" xfId="17694" xr:uid="{00000000-0005-0000-0000-0000D98C0000}"/>
    <cellStyle name="Normal 47 15 3 5 2 2" xfId="29661" xr:uid="{00000000-0005-0000-0000-0000DA8C0000}"/>
    <cellStyle name="Normal 47 15 3 5 2 2 2" xfId="51267" xr:uid="{00000000-0005-0000-0000-0000DB8C0000}"/>
    <cellStyle name="Normal 47 15 3 5 2 3" xfId="23694" xr:uid="{00000000-0005-0000-0000-0000DC8C0000}"/>
    <cellStyle name="Normal 47 15 3 5 2 3 2" xfId="45331" xr:uid="{00000000-0005-0000-0000-0000DD8C0000}"/>
    <cellStyle name="Normal 47 15 3 5 2 4" xfId="39348" xr:uid="{00000000-0005-0000-0000-0000DE8C0000}"/>
    <cellStyle name="Normal 47 15 3 5 3" xfId="26679" xr:uid="{00000000-0005-0000-0000-0000DF8C0000}"/>
    <cellStyle name="Normal 47 15 3 5 3 2" xfId="48293" xr:uid="{00000000-0005-0000-0000-0000E08C0000}"/>
    <cellStyle name="Normal 47 15 3 5 4" xfId="20712" xr:uid="{00000000-0005-0000-0000-0000E18C0000}"/>
    <cellStyle name="Normal 47 15 3 5 4 2" xfId="42354" xr:uid="{00000000-0005-0000-0000-0000E28C0000}"/>
    <cellStyle name="Normal 47 15 3 5 5" xfId="36345" xr:uid="{00000000-0005-0000-0000-0000E38C0000}"/>
    <cellStyle name="Normal 47 15 3 6" xfId="15722" xr:uid="{00000000-0005-0000-0000-0000E48C0000}"/>
    <cellStyle name="Normal 47 15 3 6 2" xfId="27693" xr:uid="{00000000-0005-0000-0000-0000E58C0000}"/>
    <cellStyle name="Normal 47 15 3 6 2 2" xfId="49299" xr:uid="{00000000-0005-0000-0000-0000E68C0000}"/>
    <cellStyle name="Normal 47 15 3 6 3" xfId="21726" xr:uid="{00000000-0005-0000-0000-0000E78C0000}"/>
    <cellStyle name="Normal 47 15 3 6 3 2" xfId="43363" xr:uid="{00000000-0005-0000-0000-0000E88C0000}"/>
    <cellStyle name="Normal 47 15 3 6 4" xfId="37376" xr:uid="{00000000-0005-0000-0000-0000E98C0000}"/>
    <cellStyle name="Normal 47 15 3 7" xfId="24708" xr:uid="{00000000-0005-0000-0000-0000EA8C0000}"/>
    <cellStyle name="Normal 47 15 3 7 2" xfId="46328" xr:uid="{00000000-0005-0000-0000-0000EB8C0000}"/>
    <cellStyle name="Normal 47 15 3 8" xfId="18741" xr:uid="{00000000-0005-0000-0000-0000EC8C0000}"/>
    <cellStyle name="Normal 47 15 3 8 2" xfId="40383" xr:uid="{00000000-0005-0000-0000-0000ED8C0000}"/>
    <cellStyle name="Normal 47 15 3 9" xfId="31441"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5" xr:uid="{00000000-0005-0000-0000-0000F38C0000}"/>
    <cellStyle name="Normal 47 15 4 2 2 2 2 2" xfId="50701" xr:uid="{00000000-0005-0000-0000-0000F48C0000}"/>
    <cellStyle name="Normal 47 15 4 2 2 2 3" xfId="23128" xr:uid="{00000000-0005-0000-0000-0000F58C0000}"/>
    <cellStyle name="Normal 47 15 4 2 2 2 3 2" xfId="44765" xr:uid="{00000000-0005-0000-0000-0000F68C0000}"/>
    <cellStyle name="Normal 47 15 4 2 2 2 4" xfId="38781" xr:uid="{00000000-0005-0000-0000-0000F78C0000}"/>
    <cellStyle name="Normal 47 15 4 2 2 3" xfId="26113" xr:uid="{00000000-0005-0000-0000-0000F88C0000}"/>
    <cellStyle name="Normal 47 15 4 2 2 3 2" xfId="47727" xr:uid="{00000000-0005-0000-0000-0000F98C0000}"/>
    <cellStyle name="Normal 47 15 4 2 2 4" xfId="20146" xr:uid="{00000000-0005-0000-0000-0000FA8C0000}"/>
    <cellStyle name="Normal 47 15 4 2 2 4 2" xfId="41788" xr:uid="{00000000-0005-0000-0000-0000FB8C0000}"/>
    <cellStyle name="Normal 47 15 4 2 2 5" xfId="35778" xr:uid="{00000000-0005-0000-0000-0000FC8C0000}"/>
    <cellStyle name="Normal 47 15 4 2 3" xfId="15016" xr:uid="{00000000-0005-0000-0000-0000FD8C0000}"/>
    <cellStyle name="Normal 47 15 4 2 3 2" xfId="18101" xr:uid="{00000000-0005-0000-0000-0000FE8C0000}"/>
    <cellStyle name="Normal 47 15 4 2 3 2 2" xfId="30067" xr:uid="{00000000-0005-0000-0000-0000FF8C0000}"/>
    <cellStyle name="Normal 47 15 4 2 3 2 2 2" xfId="51673" xr:uid="{00000000-0005-0000-0000-0000008D0000}"/>
    <cellStyle name="Normal 47 15 4 2 3 2 3" xfId="24100" xr:uid="{00000000-0005-0000-0000-0000018D0000}"/>
    <cellStyle name="Normal 47 15 4 2 3 2 3 2" xfId="45737" xr:uid="{00000000-0005-0000-0000-0000028D0000}"/>
    <cellStyle name="Normal 47 15 4 2 3 2 4" xfId="39755" xr:uid="{00000000-0005-0000-0000-0000038D0000}"/>
    <cellStyle name="Normal 47 15 4 2 3 3" xfId="27085" xr:uid="{00000000-0005-0000-0000-0000048D0000}"/>
    <cellStyle name="Normal 47 15 4 2 3 3 2" xfId="48699" xr:uid="{00000000-0005-0000-0000-0000058D0000}"/>
    <cellStyle name="Normal 47 15 4 2 3 4" xfId="21118" xr:uid="{00000000-0005-0000-0000-0000068D0000}"/>
    <cellStyle name="Normal 47 15 4 2 3 4 2" xfId="42760" xr:uid="{00000000-0005-0000-0000-0000078D0000}"/>
    <cellStyle name="Normal 47 15 4 2 3 5" xfId="36752" xr:uid="{00000000-0005-0000-0000-0000088D0000}"/>
    <cellStyle name="Normal 47 15 4 2 4" xfId="16150" xr:uid="{00000000-0005-0000-0000-0000098D0000}"/>
    <cellStyle name="Normal 47 15 4 2 4 2" xfId="28119" xr:uid="{00000000-0005-0000-0000-00000A8D0000}"/>
    <cellStyle name="Normal 47 15 4 2 4 2 2" xfId="49725" xr:uid="{00000000-0005-0000-0000-00000B8D0000}"/>
    <cellStyle name="Normal 47 15 4 2 4 3" xfId="22152" xr:uid="{00000000-0005-0000-0000-00000C8D0000}"/>
    <cellStyle name="Normal 47 15 4 2 4 3 2" xfId="43789" xr:uid="{00000000-0005-0000-0000-00000D8D0000}"/>
    <cellStyle name="Normal 47 15 4 2 4 4" xfId="37804" xr:uid="{00000000-0005-0000-0000-00000E8D0000}"/>
    <cellStyle name="Normal 47 15 4 2 5" xfId="25137" xr:uid="{00000000-0005-0000-0000-00000F8D0000}"/>
    <cellStyle name="Normal 47 15 4 2 5 2" xfId="46754" xr:uid="{00000000-0005-0000-0000-0000108D0000}"/>
    <cellStyle name="Normal 47 15 4 2 6" xfId="19170" xr:uid="{00000000-0005-0000-0000-0000118D0000}"/>
    <cellStyle name="Normal 47 15 4 2 6 2" xfId="40812" xr:uid="{00000000-0005-0000-0000-0000128D0000}"/>
    <cellStyle name="Normal 47 15 4 2 7" xfId="34798"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5" xr:uid="{00000000-0005-0000-0000-0000178D0000}"/>
    <cellStyle name="Normal 47 15 4 3 2 2 2 2" xfId="51021" xr:uid="{00000000-0005-0000-0000-0000188D0000}"/>
    <cellStyle name="Normal 47 15 4 3 2 2 3" xfId="23448" xr:uid="{00000000-0005-0000-0000-0000198D0000}"/>
    <cellStyle name="Normal 47 15 4 3 2 2 3 2" xfId="45085" xr:uid="{00000000-0005-0000-0000-00001A8D0000}"/>
    <cellStyle name="Normal 47 15 4 3 2 2 4" xfId="39101" xr:uid="{00000000-0005-0000-0000-00001B8D0000}"/>
    <cellStyle name="Normal 47 15 4 3 2 3" xfId="26433" xr:uid="{00000000-0005-0000-0000-00001C8D0000}"/>
    <cellStyle name="Normal 47 15 4 3 2 3 2" xfId="48047" xr:uid="{00000000-0005-0000-0000-00001D8D0000}"/>
    <cellStyle name="Normal 47 15 4 3 2 4" xfId="20466" xr:uid="{00000000-0005-0000-0000-00001E8D0000}"/>
    <cellStyle name="Normal 47 15 4 3 2 4 2" xfId="42108" xr:uid="{00000000-0005-0000-0000-00001F8D0000}"/>
    <cellStyle name="Normal 47 15 4 3 2 5" xfId="36098" xr:uid="{00000000-0005-0000-0000-0000208D0000}"/>
    <cellStyle name="Normal 47 15 4 3 3" xfId="15336" xr:uid="{00000000-0005-0000-0000-0000218D0000}"/>
    <cellStyle name="Normal 47 15 4 3 3 2" xfId="18421" xr:uid="{00000000-0005-0000-0000-0000228D0000}"/>
    <cellStyle name="Normal 47 15 4 3 3 2 2" xfId="30387" xr:uid="{00000000-0005-0000-0000-0000238D0000}"/>
    <cellStyle name="Normal 47 15 4 3 3 2 2 2" xfId="51993" xr:uid="{00000000-0005-0000-0000-0000248D0000}"/>
    <cellStyle name="Normal 47 15 4 3 3 2 3" xfId="24420" xr:uid="{00000000-0005-0000-0000-0000258D0000}"/>
    <cellStyle name="Normal 47 15 4 3 3 2 3 2" xfId="46057" xr:uid="{00000000-0005-0000-0000-0000268D0000}"/>
    <cellStyle name="Normal 47 15 4 3 3 2 4" xfId="40075" xr:uid="{00000000-0005-0000-0000-0000278D0000}"/>
    <cellStyle name="Normal 47 15 4 3 3 3" xfId="27405" xr:uid="{00000000-0005-0000-0000-0000288D0000}"/>
    <cellStyle name="Normal 47 15 4 3 3 3 2" xfId="49019" xr:uid="{00000000-0005-0000-0000-0000298D0000}"/>
    <cellStyle name="Normal 47 15 4 3 3 4" xfId="21438" xr:uid="{00000000-0005-0000-0000-00002A8D0000}"/>
    <cellStyle name="Normal 47 15 4 3 3 4 2" xfId="43080" xr:uid="{00000000-0005-0000-0000-00002B8D0000}"/>
    <cellStyle name="Normal 47 15 4 3 3 5" xfId="37072" xr:uid="{00000000-0005-0000-0000-00002C8D0000}"/>
    <cellStyle name="Normal 47 15 4 3 4" xfId="16470" xr:uid="{00000000-0005-0000-0000-00002D8D0000}"/>
    <cellStyle name="Normal 47 15 4 3 4 2" xfId="28439" xr:uid="{00000000-0005-0000-0000-00002E8D0000}"/>
    <cellStyle name="Normal 47 15 4 3 4 2 2" xfId="50045" xr:uid="{00000000-0005-0000-0000-00002F8D0000}"/>
    <cellStyle name="Normal 47 15 4 3 4 3" xfId="22472" xr:uid="{00000000-0005-0000-0000-0000308D0000}"/>
    <cellStyle name="Normal 47 15 4 3 4 3 2" xfId="44109" xr:uid="{00000000-0005-0000-0000-0000318D0000}"/>
    <cellStyle name="Normal 47 15 4 3 4 4" xfId="38124" xr:uid="{00000000-0005-0000-0000-0000328D0000}"/>
    <cellStyle name="Normal 47 15 4 3 5" xfId="25457" xr:uid="{00000000-0005-0000-0000-0000338D0000}"/>
    <cellStyle name="Normal 47 15 4 3 5 2" xfId="47074" xr:uid="{00000000-0005-0000-0000-0000348D0000}"/>
    <cellStyle name="Normal 47 15 4 3 6" xfId="19490" xr:uid="{00000000-0005-0000-0000-0000358D0000}"/>
    <cellStyle name="Normal 47 15 4 3 6 2" xfId="41132" xr:uid="{00000000-0005-0000-0000-0000368D0000}"/>
    <cellStyle name="Normal 47 15 4 3 7" xfId="35118" xr:uid="{00000000-0005-0000-0000-0000378D0000}"/>
    <cellStyle name="Normal 47 15 4 4" xfId="13721" xr:uid="{00000000-0005-0000-0000-0000388D0000}"/>
    <cellStyle name="Normal 47 15 4 4 2" xfId="16807" xr:uid="{00000000-0005-0000-0000-0000398D0000}"/>
    <cellStyle name="Normal 47 15 4 4 2 2" xfId="28775" xr:uid="{00000000-0005-0000-0000-00003A8D0000}"/>
    <cellStyle name="Normal 47 15 4 4 2 2 2" xfId="50381" xr:uid="{00000000-0005-0000-0000-00003B8D0000}"/>
    <cellStyle name="Normal 47 15 4 4 2 3" xfId="22808" xr:uid="{00000000-0005-0000-0000-00003C8D0000}"/>
    <cellStyle name="Normal 47 15 4 4 2 3 2" xfId="44445" xr:uid="{00000000-0005-0000-0000-00003D8D0000}"/>
    <cellStyle name="Normal 47 15 4 4 2 4" xfId="38461" xr:uid="{00000000-0005-0000-0000-00003E8D0000}"/>
    <cellStyle name="Normal 47 15 4 4 3" xfId="25793" xr:uid="{00000000-0005-0000-0000-00003F8D0000}"/>
    <cellStyle name="Normal 47 15 4 4 3 2" xfId="47407" xr:uid="{00000000-0005-0000-0000-0000408D0000}"/>
    <cellStyle name="Normal 47 15 4 4 4" xfId="19826" xr:uid="{00000000-0005-0000-0000-0000418D0000}"/>
    <cellStyle name="Normal 47 15 4 4 4 2" xfId="41468" xr:uid="{00000000-0005-0000-0000-0000428D0000}"/>
    <cellStyle name="Normal 47 15 4 4 5" xfId="35457" xr:uid="{00000000-0005-0000-0000-0000438D0000}"/>
    <cellStyle name="Normal 47 15 4 5" xfId="14695" xr:uid="{00000000-0005-0000-0000-0000448D0000}"/>
    <cellStyle name="Normal 47 15 4 5 2" xfId="17780" xr:uid="{00000000-0005-0000-0000-0000458D0000}"/>
    <cellStyle name="Normal 47 15 4 5 2 2" xfId="29747" xr:uid="{00000000-0005-0000-0000-0000468D0000}"/>
    <cellStyle name="Normal 47 15 4 5 2 2 2" xfId="51353" xr:uid="{00000000-0005-0000-0000-0000478D0000}"/>
    <cellStyle name="Normal 47 15 4 5 2 3" xfId="23780" xr:uid="{00000000-0005-0000-0000-0000488D0000}"/>
    <cellStyle name="Normal 47 15 4 5 2 3 2" xfId="45417" xr:uid="{00000000-0005-0000-0000-0000498D0000}"/>
    <cellStyle name="Normal 47 15 4 5 2 4" xfId="39434" xr:uid="{00000000-0005-0000-0000-00004A8D0000}"/>
    <cellStyle name="Normal 47 15 4 5 3" xfId="26765" xr:uid="{00000000-0005-0000-0000-00004B8D0000}"/>
    <cellStyle name="Normal 47 15 4 5 3 2" xfId="48379" xr:uid="{00000000-0005-0000-0000-00004C8D0000}"/>
    <cellStyle name="Normal 47 15 4 5 4" xfId="20798" xr:uid="{00000000-0005-0000-0000-00004D8D0000}"/>
    <cellStyle name="Normal 47 15 4 5 4 2" xfId="42440" xr:uid="{00000000-0005-0000-0000-00004E8D0000}"/>
    <cellStyle name="Normal 47 15 4 5 5" xfId="36431" xr:uid="{00000000-0005-0000-0000-00004F8D0000}"/>
    <cellStyle name="Normal 47 15 4 6" xfId="15808" xr:uid="{00000000-0005-0000-0000-0000508D0000}"/>
    <cellStyle name="Normal 47 15 4 6 2" xfId="27779" xr:uid="{00000000-0005-0000-0000-0000518D0000}"/>
    <cellStyle name="Normal 47 15 4 6 2 2" xfId="49385" xr:uid="{00000000-0005-0000-0000-0000528D0000}"/>
    <cellStyle name="Normal 47 15 4 6 3" xfId="21812" xr:uid="{00000000-0005-0000-0000-0000538D0000}"/>
    <cellStyle name="Normal 47 15 4 6 3 2" xfId="43449" xr:uid="{00000000-0005-0000-0000-0000548D0000}"/>
    <cellStyle name="Normal 47 15 4 6 4" xfId="37462" xr:uid="{00000000-0005-0000-0000-0000558D0000}"/>
    <cellStyle name="Normal 47 15 4 7" xfId="24794" xr:uid="{00000000-0005-0000-0000-0000568D0000}"/>
    <cellStyle name="Normal 47 15 4 7 2" xfId="46414" xr:uid="{00000000-0005-0000-0000-0000578D0000}"/>
    <cellStyle name="Normal 47 15 4 8" xfId="18827" xr:uid="{00000000-0005-0000-0000-0000588D0000}"/>
    <cellStyle name="Normal 47 15 4 8 2" xfId="40469" xr:uid="{00000000-0005-0000-0000-0000598D0000}"/>
    <cellStyle name="Normal 47 15 4 9" xfId="31709"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79" xr:uid="{00000000-0005-0000-0000-00005F8D0000}"/>
    <cellStyle name="Normal 47 15 5 2 2 2 2 2" xfId="50785" xr:uid="{00000000-0005-0000-0000-0000608D0000}"/>
    <cellStyle name="Normal 47 15 5 2 2 2 3" xfId="23212" xr:uid="{00000000-0005-0000-0000-0000618D0000}"/>
    <cellStyle name="Normal 47 15 5 2 2 2 3 2" xfId="44849" xr:uid="{00000000-0005-0000-0000-0000628D0000}"/>
    <cellStyle name="Normal 47 15 5 2 2 2 4" xfId="38865" xr:uid="{00000000-0005-0000-0000-0000638D0000}"/>
    <cellStyle name="Normal 47 15 5 2 2 3" xfId="26197" xr:uid="{00000000-0005-0000-0000-0000648D0000}"/>
    <cellStyle name="Normal 47 15 5 2 2 3 2" xfId="47811" xr:uid="{00000000-0005-0000-0000-0000658D0000}"/>
    <cellStyle name="Normal 47 15 5 2 2 4" xfId="20230" xr:uid="{00000000-0005-0000-0000-0000668D0000}"/>
    <cellStyle name="Normal 47 15 5 2 2 4 2" xfId="41872" xr:uid="{00000000-0005-0000-0000-0000678D0000}"/>
    <cellStyle name="Normal 47 15 5 2 2 5" xfId="35862" xr:uid="{00000000-0005-0000-0000-0000688D0000}"/>
    <cellStyle name="Normal 47 15 5 2 3" xfId="15100" xr:uid="{00000000-0005-0000-0000-0000698D0000}"/>
    <cellStyle name="Normal 47 15 5 2 3 2" xfId="18185" xr:uid="{00000000-0005-0000-0000-00006A8D0000}"/>
    <cellStyle name="Normal 47 15 5 2 3 2 2" xfId="30151" xr:uid="{00000000-0005-0000-0000-00006B8D0000}"/>
    <cellStyle name="Normal 47 15 5 2 3 2 2 2" xfId="51757" xr:uid="{00000000-0005-0000-0000-00006C8D0000}"/>
    <cellStyle name="Normal 47 15 5 2 3 2 3" xfId="24184" xr:uid="{00000000-0005-0000-0000-00006D8D0000}"/>
    <cellStyle name="Normal 47 15 5 2 3 2 3 2" xfId="45821" xr:uid="{00000000-0005-0000-0000-00006E8D0000}"/>
    <cellStyle name="Normal 47 15 5 2 3 2 4" xfId="39839" xr:uid="{00000000-0005-0000-0000-00006F8D0000}"/>
    <cellStyle name="Normal 47 15 5 2 3 3" xfId="27169" xr:uid="{00000000-0005-0000-0000-0000708D0000}"/>
    <cellStyle name="Normal 47 15 5 2 3 3 2" xfId="48783" xr:uid="{00000000-0005-0000-0000-0000718D0000}"/>
    <cellStyle name="Normal 47 15 5 2 3 4" xfId="21202" xr:uid="{00000000-0005-0000-0000-0000728D0000}"/>
    <cellStyle name="Normal 47 15 5 2 3 4 2" xfId="42844" xr:uid="{00000000-0005-0000-0000-0000738D0000}"/>
    <cellStyle name="Normal 47 15 5 2 3 5" xfId="36836" xr:uid="{00000000-0005-0000-0000-0000748D0000}"/>
    <cellStyle name="Normal 47 15 5 2 4" xfId="16234" xr:uid="{00000000-0005-0000-0000-0000758D0000}"/>
    <cellStyle name="Normal 47 15 5 2 4 2" xfId="28203" xr:uid="{00000000-0005-0000-0000-0000768D0000}"/>
    <cellStyle name="Normal 47 15 5 2 4 2 2" xfId="49809" xr:uid="{00000000-0005-0000-0000-0000778D0000}"/>
    <cellStyle name="Normal 47 15 5 2 4 3" xfId="22236" xr:uid="{00000000-0005-0000-0000-0000788D0000}"/>
    <cellStyle name="Normal 47 15 5 2 4 3 2" xfId="43873" xr:uid="{00000000-0005-0000-0000-0000798D0000}"/>
    <cellStyle name="Normal 47 15 5 2 4 4" xfId="37888" xr:uid="{00000000-0005-0000-0000-00007A8D0000}"/>
    <cellStyle name="Normal 47 15 5 2 5" xfId="25221" xr:uid="{00000000-0005-0000-0000-00007B8D0000}"/>
    <cellStyle name="Normal 47 15 5 2 5 2" xfId="46838" xr:uid="{00000000-0005-0000-0000-00007C8D0000}"/>
    <cellStyle name="Normal 47 15 5 2 6" xfId="19254" xr:uid="{00000000-0005-0000-0000-00007D8D0000}"/>
    <cellStyle name="Normal 47 15 5 2 6 2" xfId="40896" xr:uid="{00000000-0005-0000-0000-00007E8D0000}"/>
    <cellStyle name="Normal 47 15 5 2 7" xfId="34882"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499" xr:uid="{00000000-0005-0000-0000-0000838D0000}"/>
    <cellStyle name="Normal 47 15 5 3 2 2 2 2" xfId="51105" xr:uid="{00000000-0005-0000-0000-0000848D0000}"/>
    <cellStyle name="Normal 47 15 5 3 2 2 3" xfId="23532" xr:uid="{00000000-0005-0000-0000-0000858D0000}"/>
    <cellStyle name="Normal 47 15 5 3 2 2 3 2" xfId="45169" xr:uid="{00000000-0005-0000-0000-0000868D0000}"/>
    <cellStyle name="Normal 47 15 5 3 2 2 4" xfId="39185" xr:uid="{00000000-0005-0000-0000-0000878D0000}"/>
    <cellStyle name="Normal 47 15 5 3 2 3" xfId="26517" xr:uid="{00000000-0005-0000-0000-0000888D0000}"/>
    <cellStyle name="Normal 47 15 5 3 2 3 2" xfId="48131" xr:uid="{00000000-0005-0000-0000-0000898D0000}"/>
    <cellStyle name="Normal 47 15 5 3 2 4" xfId="20550" xr:uid="{00000000-0005-0000-0000-00008A8D0000}"/>
    <cellStyle name="Normal 47 15 5 3 2 4 2" xfId="42192" xr:uid="{00000000-0005-0000-0000-00008B8D0000}"/>
    <cellStyle name="Normal 47 15 5 3 2 5" xfId="36182" xr:uid="{00000000-0005-0000-0000-00008C8D0000}"/>
    <cellStyle name="Normal 47 15 5 3 3" xfId="15420" xr:uid="{00000000-0005-0000-0000-00008D8D0000}"/>
    <cellStyle name="Normal 47 15 5 3 3 2" xfId="18505" xr:uid="{00000000-0005-0000-0000-00008E8D0000}"/>
    <cellStyle name="Normal 47 15 5 3 3 2 2" xfId="30471" xr:uid="{00000000-0005-0000-0000-00008F8D0000}"/>
    <cellStyle name="Normal 47 15 5 3 3 2 2 2" xfId="52077" xr:uid="{00000000-0005-0000-0000-0000908D0000}"/>
    <cellStyle name="Normal 47 15 5 3 3 2 3" xfId="24504" xr:uid="{00000000-0005-0000-0000-0000918D0000}"/>
    <cellStyle name="Normal 47 15 5 3 3 2 3 2" xfId="46141" xr:uid="{00000000-0005-0000-0000-0000928D0000}"/>
    <cellStyle name="Normal 47 15 5 3 3 2 4" xfId="40159" xr:uid="{00000000-0005-0000-0000-0000938D0000}"/>
    <cellStyle name="Normal 47 15 5 3 3 3" xfId="27489" xr:uid="{00000000-0005-0000-0000-0000948D0000}"/>
    <cellStyle name="Normal 47 15 5 3 3 3 2" xfId="49103" xr:uid="{00000000-0005-0000-0000-0000958D0000}"/>
    <cellStyle name="Normal 47 15 5 3 3 4" xfId="21522" xr:uid="{00000000-0005-0000-0000-0000968D0000}"/>
    <cellStyle name="Normal 47 15 5 3 3 4 2" xfId="43164" xr:uid="{00000000-0005-0000-0000-0000978D0000}"/>
    <cellStyle name="Normal 47 15 5 3 3 5" xfId="37156" xr:uid="{00000000-0005-0000-0000-0000988D0000}"/>
    <cellStyle name="Normal 47 15 5 3 4" xfId="16554" xr:uid="{00000000-0005-0000-0000-0000998D0000}"/>
    <cellStyle name="Normal 47 15 5 3 4 2" xfId="28523" xr:uid="{00000000-0005-0000-0000-00009A8D0000}"/>
    <cellStyle name="Normal 47 15 5 3 4 2 2" xfId="50129" xr:uid="{00000000-0005-0000-0000-00009B8D0000}"/>
    <cellStyle name="Normal 47 15 5 3 4 3" xfId="22556" xr:uid="{00000000-0005-0000-0000-00009C8D0000}"/>
    <cellStyle name="Normal 47 15 5 3 4 3 2" xfId="44193" xr:uid="{00000000-0005-0000-0000-00009D8D0000}"/>
    <cellStyle name="Normal 47 15 5 3 4 4" xfId="38208" xr:uid="{00000000-0005-0000-0000-00009E8D0000}"/>
    <cellStyle name="Normal 47 15 5 3 5" xfId="25541" xr:uid="{00000000-0005-0000-0000-00009F8D0000}"/>
    <cellStyle name="Normal 47 15 5 3 5 2" xfId="47158" xr:uid="{00000000-0005-0000-0000-0000A08D0000}"/>
    <cellStyle name="Normal 47 15 5 3 6" xfId="19574" xr:uid="{00000000-0005-0000-0000-0000A18D0000}"/>
    <cellStyle name="Normal 47 15 5 3 6 2" xfId="41216" xr:uid="{00000000-0005-0000-0000-0000A28D0000}"/>
    <cellStyle name="Normal 47 15 5 3 7" xfId="35202" xr:uid="{00000000-0005-0000-0000-0000A38D0000}"/>
    <cellStyle name="Normal 47 15 5 4" xfId="13805" xr:uid="{00000000-0005-0000-0000-0000A48D0000}"/>
    <cellStyle name="Normal 47 15 5 4 2" xfId="16891" xr:uid="{00000000-0005-0000-0000-0000A58D0000}"/>
    <cellStyle name="Normal 47 15 5 4 2 2" xfId="28859" xr:uid="{00000000-0005-0000-0000-0000A68D0000}"/>
    <cellStyle name="Normal 47 15 5 4 2 2 2" xfId="50465" xr:uid="{00000000-0005-0000-0000-0000A78D0000}"/>
    <cellStyle name="Normal 47 15 5 4 2 3" xfId="22892" xr:uid="{00000000-0005-0000-0000-0000A88D0000}"/>
    <cellStyle name="Normal 47 15 5 4 2 3 2" xfId="44529" xr:uid="{00000000-0005-0000-0000-0000A98D0000}"/>
    <cellStyle name="Normal 47 15 5 4 2 4" xfId="38545" xr:uid="{00000000-0005-0000-0000-0000AA8D0000}"/>
    <cellStyle name="Normal 47 15 5 4 3" xfId="25877" xr:uid="{00000000-0005-0000-0000-0000AB8D0000}"/>
    <cellStyle name="Normal 47 15 5 4 3 2" xfId="47491" xr:uid="{00000000-0005-0000-0000-0000AC8D0000}"/>
    <cellStyle name="Normal 47 15 5 4 4" xfId="19910" xr:uid="{00000000-0005-0000-0000-0000AD8D0000}"/>
    <cellStyle name="Normal 47 15 5 4 4 2" xfId="41552" xr:uid="{00000000-0005-0000-0000-0000AE8D0000}"/>
    <cellStyle name="Normal 47 15 5 4 5" xfId="35541" xr:uid="{00000000-0005-0000-0000-0000AF8D0000}"/>
    <cellStyle name="Normal 47 15 5 5" xfId="14779" xr:uid="{00000000-0005-0000-0000-0000B08D0000}"/>
    <cellStyle name="Normal 47 15 5 5 2" xfId="17864" xr:uid="{00000000-0005-0000-0000-0000B18D0000}"/>
    <cellStyle name="Normal 47 15 5 5 2 2" xfId="29831" xr:uid="{00000000-0005-0000-0000-0000B28D0000}"/>
    <cellStyle name="Normal 47 15 5 5 2 2 2" xfId="51437" xr:uid="{00000000-0005-0000-0000-0000B38D0000}"/>
    <cellStyle name="Normal 47 15 5 5 2 3" xfId="23864" xr:uid="{00000000-0005-0000-0000-0000B48D0000}"/>
    <cellStyle name="Normal 47 15 5 5 2 3 2" xfId="45501" xr:uid="{00000000-0005-0000-0000-0000B58D0000}"/>
    <cellStyle name="Normal 47 15 5 5 2 4" xfId="39518" xr:uid="{00000000-0005-0000-0000-0000B68D0000}"/>
    <cellStyle name="Normal 47 15 5 5 3" xfId="26849" xr:uid="{00000000-0005-0000-0000-0000B78D0000}"/>
    <cellStyle name="Normal 47 15 5 5 3 2" xfId="48463" xr:uid="{00000000-0005-0000-0000-0000B88D0000}"/>
    <cellStyle name="Normal 47 15 5 5 4" xfId="20882" xr:uid="{00000000-0005-0000-0000-0000B98D0000}"/>
    <cellStyle name="Normal 47 15 5 5 4 2" xfId="42524" xr:uid="{00000000-0005-0000-0000-0000BA8D0000}"/>
    <cellStyle name="Normal 47 15 5 5 5" xfId="36515" xr:uid="{00000000-0005-0000-0000-0000BB8D0000}"/>
    <cellStyle name="Normal 47 15 5 6" xfId="15892" xr:uid="{00000000-0005-0000-0000-0000BC8D0000}"/>
    <cellStyle name="Normal 47 15 5 6 2" xfId="27863" xr:uid="{00000000-0005-0000-0000-0000BD8D0000}"/>
    <cellStyle name="Normal 47 15 5 6 2 2" xfId="49469" xr:uid="{00000000-0005-0000-0000-0000BE8D0000}"/>
    <cellStyle name="Normal 47 15 5 6 3" xfId="21896" xr:uid="{00000000-0005-0000-0000-0000BF8D0000}"/>
    <cellStyle name="Normal 47 15 5 6 3 2" xfId="43533" xr:uid="{00000000-0005-0000-0000-0000C08D0000}"/>
    <cellStyle name="Normal 47 15 5 6 4" xfId="37546" xr:uid="{00000000-0005-0000-0000-0000C18D0000}"/>
    <cellStyle name="Normal 47 15 5 7" xfId="24878" xr:uid="{00000000-0005-0000-0000-0000C28D0000}"/>
    <cellStyle name="Normal 47 15 5 7 2" xfId="46498" xr:uid="{00000000-0005-0000-0000-0000C38D0000}"/>
    <cellStyle name="Normal 47 15 5 8" xfId="18911" xr:uid="{00000000-0005-0000-0000-0000C48D0000}"/>
    <cellStyle name="Normal 47 15 5 8 2" xfId="40553" xr:uid="{00000000-0005-0000-0000-0000C58D0000}"/>
    <cellStyle name="Normal 47 15 5 9" xfId="31881"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6" xr:uid="{00000000-0005-0000-0000-0000CB8D0000}"/>
    <cellStyle name="Normal 47 15 6 2 2 2 2 2" xfId="50732" xr:uid="{00000000-0005-0000-0000-0000CC8D0000}"/>
    <cellStyle name="Normal 47 15 6 2 2 2 3" xfId="23159" xr:uid="{00000000-0005-0000-0000-0000CD8D0000}"/>
    <cellStyle name="Normal 47 15 6 2 2 2 3 2" xfId="44796" xr:uid="{00000000-0005-0000-0000-0000CE8D0000}"/>
    <cellStyle name="Normal 47 15 6 2 2 2 4" xfId="38812" xr:uid="{00000000-0005-0000-0000-0000CF8D0000}"/>
    <cellStyle name="Normal 47 15 6 2 2 3" xfId="26144" xr:uid="{00000000-0005-0000-0000-0000D08D0000}"/>
    <cellStyle name="Normal 47 15 6 2 2 3 2" xfId="47758" xr:uid="{00000000-0005-0000-0000-0000D18D0000}"/>
    <cellStyle name="Normal 47 15 6 2 2 4" xfId="20177" xr:uid="{00000000-0005-0000-0000-0000D28D0000}"/>
    <cellStyle name="Normal 47 15 6 2 2 4 2" xfId="41819" xr:uid="{00000000-0005-0000-0000-0000D38D0000}"/>
    <cellStyle name="Normal 47 15 6 2 2 5" xfId="35809" xr:uid="{00000000-0005-0000-0000-0000D48D0000}"/>
    <cellStyle name="Normal 47 15 6 2 3" xfId="15047" xr:uid="{00000000-0005-0000-0000-0000D58D0000}"/>
    <cellStyle name="Normal 47 15 6 2 3 2" xfId="18132" xr:uid="{00000000-0005-0000-0000-0000D68D0000}"/>
    <cellStyle name="Normal 47 15 6 2 3 2 2" xfId="30098" xr:uid="{00000000-0005-0000-0000-0000D78D0000}"/>
    <cellStyle name="Normal 47 15 6 2 3 2 2 2" xfId="51704" xr:uid="{00000000-0005-0000-0000-0000D88D0000}"/>
    <cellStyle name="Normal 47 15 6 2 3 2 3" xfId="24131" xr:uid="{00000000-0005-0000-0000-0000D98D0000}"/>
    <cellStyle name="Normal 47 15 6 2 3 2 3 2" xfId="45768" xr:uid="{00000000-0005-0000-0000-0000DA8D0000}"/>
    <cellStyle name="Normal 47 15 6 2 3 2 4" xfId="39786" xr:uid="{00000000-0005-0000-0000-0000DB8D0000}"/>
    <cellStyle name="Normal 47 15 6 2 3 3" xfId="27116" xr:uid="{00000000-0005-0000-0000-0000DC8D0000}"/>
    <cellStyle name="Normal 47 15 6 2 3 3 2" xfId="48730" xr:uid="{00000000-0005-0000-0000-0000DD8D0000}"/>
    <cellStyle name="Normal 47 15 6 2 3 4" xfId="21149" xr:uid="{00000000-0005-0000-0000-0000DE8D0000}"/>
    <cellStyle name="Normal 47 15 6 2 3 4 2" xfId="42791" xr:uid="{00000000-0005-0000-0000-0000DF8D0000}"/>
    <cellStyle name="Normal 47 15 6 2 3 5" xfId="36783" xr:uid="{00000000-0005-0000-0000-0000E08D0000}"/>
    <cellStyle name="Normal 47 15 6 2 4" xfId="16181" xr:uid="{00000000-0005-0000-0000-0000E18D0000}"/>
    <cellStyle name="Normal 47 15 6 2 4 2" xfId="28150" xr:uid="{00000000-0005-0000-0000-0000E28D0000}"/>
    <cellStyle name="Normal 47 15 6 2 4 2 2" xfId="49756" xr:uid="{00000000-0005-0000-0000-0000E38D0000}"/>
    <cellStyle name="Normal 47 15 6 2 4 3" xfId="22183" xr:uid="{00000000-0005-0000-0000-0000E48D0000}"/>
    <cellStyle name="Normal 47 15 6 2 4 3 2" xfId="43820" xr:uid="{00000000-0005-0000-0000-0000E58D0000}"/>
    <cellStyle name="Normal 47 15 6 2 4 4" xfId="37835" xr:uid="{00000000-0005-0000-0000-0000E68D0000}"/>
    <cellStyle name="Normal 47 15 6 2 5" xfId="25168" xr:uid="{00000000-0005-0000-0000-0000E78D0000}"/>
    <cellStyle name="Normal 47 15 6 2 5 2" xfId="46785" xr:uid="{00000000-0005-0000-0000-0000E88D0000}"/>
    <cellStyle name="Normal 47 15 6 2 6" xfId="19201" xr:uid="{00000000-0005-0000-0000-0000E98D0000}"/>
    <cellStyle name="Normal 47 15 6 2 6 2" xfId="40843" xr:uid="{00000000-0005-0000-0000-0000EA8D0000}"/>
    <cellStyle name="Normal 47 15 6 2 7" xfId="34829"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6" xr:uid="{00000000-0005-0000-0000-0000EF8D0000}"/>
    <cellStyle name="Normal 47 15 6 3 2 2 2 2" xfId="51052" xr:uid="{00000000-0005-0000-0000-0000F08D0000}"/>
    <cellStyle name="Normal 47 15 6 3 2 2 3" xfId="23479" xr:uid="{00000000-0005-0000-0000-0000F18D0000}"/>
    <cellStyle name="Normal 47 15 6 3 2 2 3 2" xfId="45116" xr:uid="{00000000-0005-0000-0000-0000F28D0000}"/>
    <cellStyle name="Normal 47 15 6 3 2 2 4" xfId="39132" xr:uid="{00000000-0005-0000-0000-0000F38D0000}"/>
    <cellStyle name="Normal 47 15 6 3 2 3" xfId="26464" xr:uid="{00000000-0005-0000-0000-0000F48D0000}"/>
    <cellStyle name="Normal 47 15 6 3 2 3 2" xfId="48078" xr:uid="{00000000-0005-0000-0000-0000F58D0000}"/>
    <cellStyle name="Normal 47 15 6 3 2 4" xfId="20497" xr:uid="{00000000-0005-0000-0000-0000F68D0000}"/>
    <cellStyle name="Normal 47 15 6 3 2 4 2" xfId="42139" xr:uid="{00000000-0005-0000-0000-0000F78D0000}"/>
    <cellStyle name="Normal 47 15 6 3 2 5" xfId="36129" xr:uid="{00000000-0005-0000-0000-0000F88D0000}"/>
    <cellStyle name="Normal 47 15 6 3 3" xfId="15367" xr:uid="{00000000-0005-0000-0000-0000F98D0000}"/>
    <cellStyle name="Normal 47 15 6 3 3 2" xfId="18452" xr:uid="{00000000-0005-0000-0000-0000FA8D0000}"/>
    <cellStyle name="Normal 47 15 6 3 3 2 2" xfId="30418" xr:uid="{00000000-0005-0000-0000-0000FB8D0000}"/>
    <cellStyle name="Normal 47 15 6 3 3 2 2 2" xfId="52024" xr:uid="{00000000-0005-0000-0000-0000FC8D0000}"/>
    <cellStyle name="Normal 47 15 6 3 3 2 3" xfId="24451" xr:uid="{00000000-0005-0000-0000-0000FD8D0000}"/>
    <cellStyle name="Normal 47 15 6 3 3 2 3 2" xfId="46088" xr:uid="{00000000-0005-0000-0000-0000FE8D0000}"/>
    <cellStyle name="Normal 47 15 6 3 3 2 4" xfId="40106" xr:uid="{00000000-0005-0000-0000-0000FF8D0000}"/>
    <cellStyle name="Normal 47 15 6 3 3 3" xfId="27436" xr:uid="{00000000-0005-0000-0000-0000008E0000}"/>
    <cellStyle name="Normal 47 15 6 3 3 3 2" xfId="49050" xr:uid="{00000000-0005-0000-0000-0000018E0000}"/>
    <cellStyle name="Normal 47 15 6 3 3 4" xfId="21469" xr:uid="{00000000-0005-0000-0000-0000028E0000}"/>
    <cellStyle name="Normal 47 15 6 3 3 4 2" xfId="43111" xr:uid="{00000000-0005-0000-0000-0000038E0000}"/>
    <cellStyle name="Normal 47 15 6 3 3 5" xfId="37103" xr:uid="{00000000-0005-0000-0000-0000048E0000}"/>
    <cellStyle name="Normal 47 15 6 3 4" xfId="16501" xr:uid="{00000000-0005-0000-0000-0000058E0000}"/>
    <cellStyle name="Normal 47 15 6 3 4 2" xfId="28470" xr:uid="{00000000-0005-0000-0000-0000068E0000}"/>
    <cellStyle name="Normal 47 15 6 3 4 2 2" xfId="50076" xr:uid="{00000000-0005-0000-0000-0000078E0000}"/>
    <cellStyle name="Normal 47 15 6 3 4 3" xfId="22503" xr:uid="{00000000-0005-0000-0000-0000088E0000}"/>
    <cellStyle name="Normal 47 15 6 3 4 3 2" xfId="44140" xr:uid="{00000000-0005-0000-0000-0000098E0000}"/>
    <cellStyle name="Normal 47 15 6 3 4 4" xfId="38155" xr:uid="{00000000-0005-0000-0000-00000A8E0000}"/>
    <cellStyle name="Normal 47 15 6 3 5" xfId="25488" xr:uid="{00000000-0005-0000-0000-00000B8E0000}"/>
    <cellStyle name="Normal 47 15 6 3 5 2" xfId="47105" xr:uid="{00000000-0005-0000-0000-00000C8E0000}"/>
    <cellStyle name="Normal 47 15 6 3 6" xfId="19521" xr:uid="{00000000-0005-0000-0000-00000D8E0000}"/>
    <cellStyle name="Normal 47 15 6 3 6 2" xfId="41163" xr:uid="{00000000-0005-0000-0000-00000E8E0000}"/>
    <cellStyle name="Normal 47 15 6 3 7" xfId="35149" xr:uid="{00000000-0005-0000-0000-00000F8E0000}"/>
    <cellStyle name="Normal 47 15 6 4" xfId="13752" xr:uid="{00000000-0005-0000-0000-0000108E0000}"/>
    <cellStyle name="Normal 47 15 6 4 2" xfId="16838" xr:uid="{00000000-0005-0000-0000-0000118E0000}"/>
    <cellStyle name="Normal 47 15 6 4 2 2" xfId="28806" xr:uid="{00000000-0005-0000-0000-0000128E0000}"/>
    <cellStyle name="Normal 47 15 6 4 2 2 2" xfId="50412" xr:uid="{00000000-0005-0000-0000-0000138E0000}"/>
    <cellStyle name="Normal 47 15 6 4 2 3" xfId="22839" xr:uid="{00000000-0005-0000-0000-0000148E0000}"/>
    <cellStyle name="Normal 47 15 6 4 2 3 2" xfId="44476" xr:uid="{00000000-0005-0000-0000-0000158E0000}"/>
    <cellStyle name="Normal 47 15 6 4 2 4" xfId="38492" xr:uid="{00000000-0005-0000-0000-0000168E0000}"/>
    <cellStyle name="Normal 47 15 6 4 3" xfId="25824" xr:uid="{00000000-0005-0000-0000-0000178E0000}"/>
    <cellStyle name="Normal 47 15 6 4 3 2" xfId="47438" xr:uid="{00000000-0005-0000-0000-0000188E0000}"/>
    <cellStyle name="Normal 47 15 6 4 4" xfId="19857" xr:uid="{00000000-0005-0000-0000-0000198E0000}"/>
    <cellStyle name="Normal 47 15 6 4 4 2" xfId="41499" xr:uid="{00000000-0005-0000-0000-00001A8E0000}"/>
    <cellStyle name="Normal 47 15 6 4 5" xfId="35488" xr:uid="{00000000-0005-0000-0000-00001B8E0000}"/>
    <cellStyle name="Normal 47 15 6 5" xfId="14726" xr:uid="{00000000-0005-0000-0000-00001C8E0000}"/>
    <cellStyle name="Normal 47 15 6 5 2" xfId="17811" xr:uid="{00000000-0005-0000-0000-00001D8E0000}"/>
    <cellStyle name="Normal 47 15 6 5 2 2" xfId="29778" xr:uid="{00000000-0005-0000-0000-00001E8E0000}"/>
    <cellStyle name="Normal 47 15 6 5 2 2 2" xfId="51384" xr:uid="{00000000-0005-0000-0000-00001F8E0000}"/>
    <cellStyle name="Normal 47 15 6 5 2 3" xfId="23811" xr:uid="{00000000-0005-0000-0000-0000208E0000}"/>
    <cellStyle name="Normal 47 15 6 5 2 3 2" xfId="45448" xr:uid="{00000000-0005-0000-0000-0000218E0000}"/>
    <cellStyle name="Normal 47 15 6 5 2 4" xfId="39465" xr:uid="{00000000-0005-0000-0000-0000228E0000}"/>
    <cellStyle name="Normal 47 15 6 5 3" xfId="26796" xr:uid="{00000000-0005-0000-0000-0000238E0000}"/>
    <cellStyle name="Normal 47 15 6 5 3 2" xfId="48410" xr:uid="{00000000-0005-0000-0000-0000248E0000}"/>
    <cellStyle name="Normal 47 15 6 5 4" xfId="20829" xr:uid="{00000000-0005-0000-0000-0000258E0000}"/>
    <cellStyle name="Normal 47 15 6 5 4 2" xfId="42471" xr:uid="{00000000-0005-0000-0000-0000268E0000}"/>
    <cellStyle name="Normal 47 15 6 5 5" xfId="36462" xr:uid="{00000000-0005-0000-0000-0000278E0000}"/>
    <cellStyle name="Normal 47 15 6 6" xfId="15839" xr:uid="{00000000-0005-0000-0000-0000288E0000}"/>
    <cellStyle name="Normal 47 15 6 6 2" xfId="27810" xr:uid="{00000000-0005-0000-0000-0000298E0000}"/>
    <cellStyle name="Normal 47 15 6 6 2 2" xfId="49416" xr:uid="{00000000-0005-0000-0000-00002A8E0000}"/>
    <cellStyle name="Normal 47 15 6 6 3" xfId="21843" xr:uid="{00000000-0005-0000-0000-00002B8E0000}"/>
    <cellStyle name="Normal 47 15 6 6 3 2" xfId="43480" xr:uid="{00000000-0005-0000-0000-00002C8E0000}"/>
    <cellStyle name="Normal 47 15 6 6 4" xfId="37493" xr:uid="{00000000-0005-0000-0000-00002D8E0000}"/>
    <cellStyle name="Normal 47 15 6 7" xfId="24825" xr:uid="{00000000-0005-0000-0000-00002E8E0000}"/>
    <cellStyle name="Normal 47 15 6 7 2" xfId="46445" xr:uid="{00000000-0005-0000-0000-00002F8E0000}"/>
    <cellStyle name="Normal 47 15 6 8" xfId="18858" xr:uid="{00000000-0005-0000-0000-0000308E0000}"/>
    <cellStyle name="Normal 47 15 6 8 2" xfId="40500" xr:uid="{00000000-0005-0000-0000-0000318E0000}"/>
    <cellStyle name="Normal 47 15 6 9" xfId="31785"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2" xr:uid="{00000000-0005-0000-0000-0000378E0000}"/>
    <cellStyle name="Normal 47 15 7 2 2 2 2 2" xfId="50828" xr:uid="{00000000-0005-0000-0000-0000388E0000}"/>
    <cellStyle name="Normal 47 15 7 2 2 2 3" xfId="23255" xr:uid="{00000000-0005-0000-0000-0000398E0000}"/>
    <cellStyle name="Normal 47 15 7 2 2 2 3 2" xfId="44892" xr:uid="{00000000-0005-0000-0000-00003A8E0000}"/>
    <cellStyle name="Normal 47 15 7 2 2 2 4" xfId="38908" xr:uid="{00000000-0005-0000-0000-00003B8E0000}"/>
    <cellStyle name="Normal 47 15 7 2 2 3" xfId="26240" xr:uid="{00000000-0005-0000-0000-00003C8E0000}"/>
    <cellStyle name="Normal 47 15 7 2 2 3 2" xfId="47854" xr:uid="{00000000-0005-0000-0000-00003D8E0000}"/>
    <cellStyle name="Normal 47 15 7 2 2 4" xfId="20273" xr:uid="{00000000-0005-0000-0000-00003E8E0000}"/>
    <cellStyle name="Normal 47 15 7 2 2 4 2" xfId="41915" xr:uid="{00000000-0005-0000-0000-00003F8E0000}"/>
    <cellStyle name="Normal 47 15 7 2 2 5" xfId="35905" xr:uid="{00000000-0005-0000-0000-0000408E0000}"/>
    <cellStyle name="Normal 47 15 7 2 3" xfId="15143" xr:uid="{00000000-0005-0000-0000-0000418E0000}"/>
    <cellStyle name="Normal 47 15 7 2 3 2" xfId="18228" xr:uid="{00000000-0005-0000-0000-0000428E0000}"/>
    <cellStyle name="Normal 47 15 7 2 3 2 2" xfId="30194" xr:uid="{00000000-0005-0000-0000-0000438E0000}"/>
    <cellStyle name="Normal 47 15 7 2 3 2 2 2" xfId="51800" xr:uid="{00000000-0005-0000-0000-0000448E0000}"/>
    <cellStyle name="Normal 47 15 7 2 3 2 3" xfId="24227" xr:uid="{00000000-0005-0000-0000-0000458E0000}"/>
    <cellStyle name="Normal 47 15 7 2 3 2 3 2" xfId="45864" xr:uid="{00000000-0005-0000-0000-0000468E0000}"/>
    <cellStyle name="Normal 47 15 7 2 3 2 4" xfId="39882" xr:uid="{00000000-0005-0000-0000-0000478E0000}"/>
    <cellStyle name="Normal 47 15 7 2 3 3" xfId="27212" xr:uid="{00000000-0005-0000-0000-0000488E0000}"/>
    <cellStyle name="Normal 47 15 7 2 3 3 2" xfId="48826" xr:uid="{00000000-0005-0000-0000-0000498E0000}"/>
    <cellStyle name="Normal 47 15 7 2 3 4" xfId="21245" xr:uid="{00000000-0005-0000-0000-00004A8E0000}"/>
    <cellStyle name="Normal 47 15 7 2 3 4 2" xfId="42887" xr:uid="{00000000-0005-0000-0000-00004B8E0000}"/>
    <cellStyle name="Normal 47 15 7 2 3 5" xfId="36879" xr:uid="{00000000-0005-0000-0000-00004C8E0000}"/>
    <cellStyle name="Normal 47 15 7 2 4" xfId="16277" xr:uid="{00000000-0005-0000-0000-00004D8E0000}"/>
    <cellStyle name="Normal 47 15 7 2 4 2" xfId="28246" xr:uid="{00000000-0005-0000-0000-00004E8E0000}"/>
    <cellStyle name="Normal 47 15 7 2 4 2 2" xfId="49852" xr:uid="{00000000-0005-0000-0000-00004F8E0000}"/>
    <cellStyle name="Normal 47 15 7 2 4 3" xfId="22279" xr:uid="{00000000-0005-0000-0000-0000508E0000}"/>
    <cellStyle name="Normal 47 15 7 2 4 3 2" xfId="43916" xr:uid="{00000000-0005-0000-0000-0000518E0000}"/>
    <cellStyle name="Normal 47 15 7 2 4 4" xfId="37931" xr:uid="{00000000-0005-0000-0000-0000528E0000}"/>
    <cellStyle name="Normal 47 15 7 2 5" xfId="25264" xr:uid="{00000000-0005-0000-0000-0000538E0000}"/>
    <cellStyle name="Normal 47 15 7 2 5 2" xfId="46881" xr:uid="{00000000-0005-0000-0000-0000548E0000}"/>
    <cellStyle name="Normal 47 15 7 2 6" xfId="19297" xr:uid="{00000000-0005-0000-0000-0000558E0000}"/>
    <cellStyle name="Normal 47 15 7 2 6 2" xfId="40939" xr:uid="{00000000-0005-0000-0000-0000568E0000}"/>
    <cellStyle name="Normal 47 15 7 2 7" xfId="34925"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2" xr:uid="{00000000-0005-0000-0000-00005B8E0000}"/>
    <cellStyle name="Normal 47 15 7 3 2 2 2 2" xfId="51148" xr:uid="{00000000-0005-0000-0000-00005C8E0000}"/>
    <cellStyle name="Normal 47 15 7 3 2 2 3" xfId="23575" xr:uid="{00000000-0005-0000-0000-00005D8E0000}"/>
    <cellStyle name="Normal 47 15 7 3 2 2 3 2" xfId="45212" xr:uid="{00000000-0005-0000-0000-00005E8E0000}"/>
    <cellStyle name="Normal 47 15 7 3 2 2 4" xfId="39228" xr:uid="{00000000-0005-0000-0000-00005F8E0000}"/>
    <cellStyle name="Normal 47 15 7 3 2 3" xfId="26560" xr:uid="{00000000-0005-0000-0000-0000608E0000}"/>
    <cellStyle name="Normal 47 15 7 3 2 3 2" xfId="48174" xr:uid="{00000000-0005-0000-0000-0000618E0000}"/>
    <cellStyle name="Normal 47 15 7 3 2 4" xfId="20593" xr:uid="{00000000-0005-0000-0000-0000628E0000}"/>
    <cellStyle name="Normal 47 15 7 3 2 4 2" xfId="42235" xr:uid="{00000000-0005-0000-0000-0000638E0000}"/>
    <cellStyle name="Normal 47 15 7 3 2 5" xfId="36225" xr:uid="{00000000-0005-0000-0000-0000648E0000}"/>
    <cellStyle name="Normal 47 15 7 3 3" xfId="15463" xr:uid="{00000000-0005-0000-0000-0000658E0000}"/>
    <cellStyle name="Normal 47 15 7 3 3 2" xfId="18548" xr:uid="{00000000-0005-0000-0000-0000668E0000}"/>
    <cellStyle name="Normal 47 15 7 3 3 2 2" xfId="30514" xr:uid="{00000000-0005-0000-0000-0000678E0000}"/>
    <cellStyle name="Normal 47 15 7 3 3 2 2 2" xfId="52120" xr:uid="{00000000-0005-0000-0000-0000688E0000}"/>
    <cellStyle name="Normal 47 15 7 3 3 2 3" xfId="24547" xr:uid="{00000000-0005-0000-0000-0000698E0000}"/>
    <cellStyle name="Normal 47 15 7 3 3 2 3 2" xfId="46184" xr:uid="{00000000-0005-0000-0000-00006A8E0000}"/>
    <cellStyle name="Normal 47 15 7 3 3 2 4" xfId="40202" xr:uid="{00000000-0005-0000-0000-00006B8E0000}"/>
    <cellStyle name="Normal 47 15 7 3 3 3" xfId="27532" xr:uid="{00000000-0005-0000-0000-00006C8E0000}"/>
    <cellStyle name="Normal 47 15 7 3 3 3 2" xfId="49146" xr:uid="{00000000-0005-0000-0000-00006D8E0000}"/>
    <cellStyle name="Normal 47 15 7 3 3 4" xfId="21565" xr:uid="{00000000-0005-0000-0000-00006E8E0000}"/>
    <cellStyle name="Normal 47 15 7 3 3 4 2" xfId="43207" xr:uid="{00000000-0005-0000-0000-00006F8E0000}"/>
    <cellStyle name="Normal 47 15 7 3 3 5" xfId="37199" xr:uid="{00000000-0005-0000-0000-0000708E0000}"/>
    <cellStyle name="Normal 47 15 7 3 4" xfId="16597" xr:uid="{00000000-0005-0000-0000-0000718E0000}"/>
    <cellStyle name="Normal 47 15 7 3 4 2" xfId="28566" xr:uid="{00000000-0005-0000-0000-0000728E0000}"/>
    <cellStyle name="Normal 47 15 7 3 4 2 2" xfId="50172" xr:uid="{00000000-0005-0000-0000-0000738E0000}"/>
    <cellStyle name="Normal 47 15 7 3 4 3" xfId="22599" xr:uid="{00000000-0005-0000-0000-0000748E0000}"/>
    <cellStyle name="Normal 47 15 7 3 4 3 2" xfId="44236" xr:uid="{00000000-0005-0000-0000-0000758E0000}"/>
    <cellStyle name="Normal 47 15 7 3 4 4" xfId="38251" xr:uid="{00000000-0005-0000-0000-0000768E0000}"/>
    <cellStyle name="Normal 47 15 7 3 5" xfId="25584" xr:uid="{00000000-0005-0000-0000-0000778E0000}"/>
    <cellStyle name="Normal 47 15 7 3 5 2" xfId="47201" xr:uid="{00000000-0005-0000-0000-0000788E0000}"/>
    <cellStyle name="Normal 47 15 7 3 6" xfId="19617" xr:uid="{00000000-0005-0000-0000-0000798E0000}"/>
    <cellStyle name="Normal 47 15 7 3 6 2" xfId="41259" xr:uid="{00000000-0005-0000-0000-00007A8E0000}"/>
    <cellStyle name="Normal 47 15 7 3 7" xfId="35245" xr:uid="{00000000-0005-0000-0000-00007B8E0000}"/>
    <cellStyle name="Normal 47 15 7 4" xfId="13848" xr:uid="{00000000-0005-0000-0000-00007C8E0000}"/>
    <cellStyle name="Normal 47 15 7 4 2" xfId="16934" xr:uid="{00000000-0005-0000-0000-00007D8E0000}"/>
    <cellStyle name="Normal 47 15 7 4 2 2" xfId="28902" xr:uid="{00000000-0005-0000-0000-00007E8E0000}"/>
    <cellStyle name="Normal 47 15 7 4 2 2 2" xfId="50508" xr:uid="{00000000-0005-0000-0000-00007F8E0000}"/>
    <cellStyle name="Normal 47 15 7 4 2 3" xfId="22935" xr:uid="{00000000-0005-0000-0000-0000808E0000}"/>
    <cellStyle name="Normal 47 15 7 4 2 3 2" xfId="44572" xr:uid="{00000000-0005-0000-0000-0000818E0000}"/>
    <cellStyle name="Normal 47 15 7 4 2 4" xfId="38588" xr:uid="{00000000-0005-0000-0000-0000828E0000}"/>
    <cellStyle name="Normal 47 15 7 4 3" xfId="25920" xr:uid="{00000000-0005-0000-0000-0000838E0000}"/>
    <cellStyle name="Normal 47 15 7 4 3 2" xfId="47534" xr:uid="{00000000-0005-0000-0000-0000848E0000}"/>
    <cellStyle name="Normal 47 15 7 4 4" xfId="19953" xr:uid="{00000000-0005-0000-0000-0000858E0000}"/>
    <cellStyle name="Normal 47 15 7 4 4 2" xfId="41595" xr:uid="{00000000-0005-0000-0000-0000868E0000}"/>
    <cellStyle name="Normal 47 15 7 4 5" xfId="35584" xr:uid="{00000000-0005-0000-0000-0000878E0000}"/>
    <cellStyle name="Normal 47 15 7 5" xfId="14822" xr:uid="{00000000-0005-0000-0000-0000888E0000}"/>
    <cellStyle name="Normal 47 15 7 5 2" xfId="17907" xr:uid="{00000000-0005-0000-0000-0000898E0000}"/>
    <cellStyle name="Normal 47 15 7 5 2 2" xfId="29874" xr:uid="{00000000-0005-0000-0000-00008A8E0000}"/>
    <cellStyle name="Normal 47 15 7 5 2 2 2" xfId="51480" xr:uid="{00000000-0005-0000-0000-00008B8E0000}"/>
    <cellStyle name="Normal 47 15 7 5 2 3" xfId="23907" xr:uid="{00000000-0005-0000-0000-00008C8E0000}"/>
    <cellStyle name="Normal 47 15 7 5 2 3 2" xfId="45544" xr:uid="{00000000-0005-0000-0000-00008D8E0000}"/>
    <cellStyle name="Normal 47 15 7 5 2 4" xfId="39561" xr:uid="{00000000-0005-0000-0000-00008E8E0000}"/>
    <cellStyle name="Normal 47 15 7 5 3" xfId="26892" xr:uid="{00000000-0005-0000-0000-00008F8E0000}"/>
    <cellStyle name="Normal 47 15 7 5 3 2" xfId="48506" xr:uid="{00000000-0005-0000-0000-0000908E0000}"/>
    <cellStyle name="Normal 47 15 7 5 4" xfId="20925" xr:uid="{00000000-0005-0000-0000-0000918E0000}"/>
    <cellStyle name="Normal 47 15 7 5 4 2" xfId="42567" xr:uid="{00000000-0005-0000-0000-0000928E0000}"/>
    <cellStyle name="Normal 47 15 7 5 5" xfId="36558" xr:uid="{00000000-0005-0000-0000-0000938E0000}"/>
    <cellStyle name="Normal 47 15 7 6" xfId="15935" xr:uid="{00000000-0005-0000-0000-0000948E0000}"/>
    <cellStyle name="Normal 47 15 7 6 2" xfId="27906" xr:uid="{00000000-0005-0000-0000-0000958E0000}"/>
    <cellStyle name="Normal 47 15 7 6 2 2" xfId="49512" xr:uid="{00000000-0005-0000-0000-0000968E0000}"/>
    <cellStyle name="Normal 47 15 7 6 3" xfId="21939" xr:uid="{00000000-0005-0000-0000-0000978E0000}"/>
    <cellStyle name="Normal 47 15 7 6 3 2" xfId="43576" xr:uid="{00000000-0005-0000-0000-0000988E0000}"/>
    <cellStyle name="Normal 47 15 7 6 4" xfId="37589" xr:uid="{00000000-0005-0000-0000-0000998E0000}"/>
    <cellStyle name="Normal 47 15 7 7" xfId="24921" xr:uid="{00000000-0005-0000-0000-00009A8E0000}"/>
    <cellStyle name="Normal 47 15 7 7 2" xfId="46541" xr:uid="{00000000-0005-0000-0000-00009B8E0000}"/>
    <cellStyle name="Normal 47 15 7 8" xfId="18954" xr:uid="{00000000-0005-0000-0000-00009C8E0000}"/>
    <cellStyle name="Normal 47 15 7 8 2" xfId="40596" xr:uid="{00000000-0005-0000-0000-00009D8E0000}"/>
    <cellStyle name="Normal 47 15 7 9" xfId="31995"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4" xr:uid="{00000000-0005-0000-0000-0000A28E0000}"/>
    <cellStyle name="Normal 47 15 8 2 2 2 2" xfId="50570" xr:uid="{00000000-0005-0000-0000-0000A38E0000}"/>
    <cellStyle name="Normal 47 15 8 2 2 3" xfId="22997" xr:uid="{00000000-0005-0000-0000-0000A48E0000}"/>
    <cellStyle name="Normal 47 15 8 2 2 3 2" xfId="44634" xr:uid="{00000000-0005-0000-0000-0000A58E0000}"/>
    <cellStyle name="Normal 47 15 8 2 2 4" xfId="38650" xr:uid="{00000000-0005-0000-0000-0000A68E0000}"/>
    <cellStyle name="Normal 47 15 8 2 3" xfId="25982" xr:uid="{00000000-0005-0000-0000-0000A78E0000}"/>
    <cellStyle name="Normal 47 15 8 2 3 2" xfId="47596" xr:uid="{00000000-0005-0000-0000-0000A88E0000}"/>
    <cellStyle name="Normal 47 15 8 2 4" xfId="20015" xr:uid="{00000000-0005-0000-0000-0000A98E0000}"/>
    <cellStyle name="Normal 47 15 8 2 4 2" xfId="41657" xr:uid="{00000000-0005-0000-0000-0000AA8E0000}"/>
    <cellStyle name="Normal 47 15 8 2 5" xfId="35647" xr:uid="{00000000-0005-0000-0000-0000AB8E0000}"/>
    <cellStyle name="Normal 47 15 8 3" xfId="14885" xr:uid="{00000000-0005-0000-0000-0000AC8E0000}"/>
    <cellStyle name="Normal 47 15 8 3 2" xfId="17970" xr:uid="{00000000-0005-0000-0000-0000AD8E0000}"/>
    <cellStyle name="Normal 47 15 8 3 2 2" xfId="29936" xr:uid="{00000000-0005-0000-0000-0000AE8E0000}"/>
    <cellStyle name="Normal 47 15 8 3 2 2 2" xfId="51542" xr:uid="{00000000-0005-0000-0000-0000AF8E0000}"/>
    <cellStyle name="Normal 47 15 8 3 2 3" xfId="23969" xr:uid="{00000000-0005-0000-0000-0000B08E0000}"/>
    <cellStyle name="Normal 47 15 8 3 2 3 2" xfId="45606" xr:uid="{00000000-0005-0000-0000-0000B18E0000}"/>
    <cellStyle name="Normal 47 15 8 3 2 4" xfId="39624" xr:uid="{00000000-0005-0000-0000-0000B28E0000}"/>
    <cellStyle name="Normal 47 15 8 3 3" xfId="26954" xr:uid="{00000000-0005-0000-0000-0000B38E0000}"/>
    <cellStyle name="Normal 47 15 8 3 3 2" xfId="48568" xr:uid="{00000000-0005-0000-0000-0000B48E0000}"/>
    <cellStyle name="Normal 47 15 8 3 4" xfId="20987" xr:uid="{00000000-0005-0000-0000-0000B58E0000}"/>
    <cellStyle name="Normal 47 15 8 3 4 2" xfId="42629" xr:uid="{00000000-0005-0000-0000-0000B68E0000}"/>
    <cellStyle name="Normal 47 15 8 3 5" xfId="36621" xr:uid="{00000000-0005-0000-0000-0000B78E0000}"/>
    <cellStyle name="Normal 47 15 8 4" xfId="16019" xr:uid="{00000000-0005-0000-0000-0000B88E0000}"/>
    <cellStyle name="Normal 47 15 8 4 2" xfId="27988" xr:uid="{00000000-0005-0000-0000-0000B98E0000}"/>
    <cellStyle name="Normal 47 15 8 4 2 2" xfId="49594" xr:uid="{00000000-0005-0000-0000-0000BA8E0000}"/>
    <cellStyle name="Normal 47 15 8 4 3" xfId="22021" xr:uid="{00000000-0005-0000-0000-0000BB8E0000}"/>
    <cellStyle name="Normal 47 15 8 4 3 2" xfId="43658" xr:uid="{00000000-0005-0000-0000-0000BC8E0000}"/>
    <cellStyle name="Normal 47 15 8 4 4" xfId="37673" xr:uid="{00000000-0005-0000-0000-0000BD8E0000}"/>
    <cellStyle name="Normal 47 15 8 5" xfId="25006" xr:uid="{00000000-0005-0000-0000-0000BE8E0000}"/>
    <cellStyle name="Normal 47 15 8 5 2" xfId="46623" xr:uid="{00000000-0005-0000-0000-0000BF8E0000}"/>
    <cellStyle name="Normal 47 15 8 6" xfId="19039" xr:uid="{00000000-0005-0000-0000-0000C08E0000}"/>
    <cellStyle name="Normal 47 15 8 6 2" xfId="40681" xr:uid="{00000000-0005-0000-0000-0000C18E0000}"/>
    <cellStyle name="Normal 47 15 8 7" xfId="34667"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4" xr:uid="{00000000-0005-0000-0000-0000C68E0000}"/>
    <cellStyle name="Normal 47 15 9 2 2 2 2" xfId="50890" xr:uid="{00000000-0005-0000-0000-0000C78E0000}"/>
    <cellStyle name="Normal 47 15 9 2 2 3" xfId="23317" xr:uid="{00000000-0005-0000-0000-0000C88E0000}"/>
    <cellStyle name="Normal 47 15 9 2 2 3 2" xfId="44954" xr:uid="{00000000-0005-0000-0000-0000C98E0000}"/>
    <cellStyle name="Normal 47 15 9 2 2 4" xfId="38970" xr:uid="{00000000-0005-0000-0000-0000CA8E0000}"/>
    <cellStyle name="Normal 47 15 9 2 3" xfId="26302" xr:uid="{00000000-0005-0000-0000-0000CB8E0000}"/>
    <cellStyle name="Normal 47 15 9 2 3 2" xfId="47916" xr:uid="{00000000-0005-0000-0000-0000CC8E0000}"/>
    <cellStyle name="Normal 47 15 9 2 4" xfId="20335" xr:uid="{00000000-0005-0000-0000-0000CD8E0000}"/>
    <cellStyle name="Normal 47 15 9 2 4 2" xfId="41977" xr:uid="{00000000-0005-0000-0000-0000CE8E0000}"/>
    <cellStyle name="Normal 47 15 9 2 5" xfId="35967" xr:uid="{00000000-0005-0000-0000-0000CF8E0000}"/>
    <cellStyle name="Normal 47 15 9 3" xfId="15205" xr:uid="{00000000-0005-0000-0000-0000D08E0000}"/>
    <cellStyle name="Normal 47 15 9 3 2" xfId="18290" xr:uid="{00000000-0005-0000-0000-0000D18E0000}"/>
    <cellStyle name="Normal 47 15 9 3 2 2" xfId="30256" xr:uid="{00000000-0005-0000-0000-0000D28E0000}"/>
    <cellStyle name="Normal 47 15 9 3 2 2 2" xfId="51862" xr:uid="{00000000-0005-0000-0000-0000D38E0000}"/>
    <cellStyle name="Normal 47 15 9 3 2 3" xfId="24289" xr:uid="{00000000-0005-0000-0000-0000D48E0000}"/>
    <cellStyle name="Normal 47 15 9 3 2 3 2" xfId="45926" xr:uid="{00000000-0005-0000-0000-0000D58E0000}"/>
    <cellStyle name="Normal 47 15 9 3 2 4" xfId="39944" xr:uid="{00000000-0005-0000-0000-0000D68E0000}"/>
    <cellStyle name="Normal 47 15 9 3 3" xfId="27274" xr:uid="{00000000-0005-0000-0000-0000D78E0000}"/>
    <cellStyle name="Normal 47 15 9 3 3 2" xfId="48888" xr:uid="{00000000-0005-0000-0000-0000D88E0000}"/>
    <cellStyle name="Normal 47 15 9 3 4" xfId="21307" xr:uid="{00000000-0005-0000-0000-0000D98E0000}"/>
    <cellStyle name="Normal 47 15 9 3 4 2" xfId="42949" xr:uid="{00000000-0005-0000-0000-0000DA8E0000}"/>
    <cellStyle name="Normal 47 15 9 3 5" xfId="36941" xr:uid="{00000000-0005-0000-0000-0000DB8E0000}"/>
    <cellStyle name="Normal 47 15 9 4" xfId="16339" xr:uid="{00000000-0005-0000-0000-0000DC8E0000}"/>
    <cellStyle name="Normal 47 15 9 4 2" xfId="28308" xr:uid="{00000000-0005-0000-0000-0000DD8E0000}"/>
    <cellStyle name="Normal 47 15 9 4 2 2" xfId="49914" xr:uid="{00000000-0005-0000-0000-0000DE8E0000}"/>
    <cellStyle name="Normal 47 15 9 4 3" xfId="22341" xr:uid="{00000000-0005-0000-0000-0000DF8E0000}"/>
    <cellStyle name="Normal 47 15 9 4 3 2" xfId="43978" xr:uid="{00000000-0005-0000-0000-0000E08E0000}"/>
    <cellStyle name="Normal 47 15 9 4 4" xfId="37993" xr:uid="{00000000-0005-0000-0000-0000E18E0000}"/>
    <cellStyle name="Normal 47 15 9 5" xfId="25326" xr:uid="{00000000-0005-0000-0000-0000E28E0000}"/>
    <cellStyle name="Normal 47 15 9 5 2" xfId="46943" xr:uid="{00000000-0005-0000-0000-0000E38E0000}"/>
    <cellStyle name="Normal 47 15 9 6" xfId="19359" xr:uid="{00000000-0005-0000-0000-0000E48E0000}"/>
    <cellStyle name="Normal 47 15 9 6 2" xfId="41001" xr:uid="{00000000-0005-0000-0000-0000E58E0000}"/>
    <cellStyle name="Normal 47 15 9 7" xfId="34987"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5" xr:uid="{00000000-0005-0000-0000-0000EA8E0000}"/>
    <cellStyle name="Normal 47 16 10 2 2 2" xfId="50251" xr:uid="{00000000-0005-0000-0000-0000EB8E0000}"/>
    <cellStyle name="Normal 47 16 10 2 3" xfId="22678" xr:uid="{00000000-0005-0000-0000-0000EC8E0000}"/>
    <cellStyle name="Normal 47 16 10 2 3 2" xfId="44315" xr:uid="{00000000-0005-0000-0000-0000ED8E0000}"/>
    <cellStyle name="Normal 47 16 10 2 4" xfId="38330" xr:uid="{00000000-0005-0000-0000-0000EE8E0000}"/>
    <cellStyle name="Normal 47 16 10 3" xfId="25663" xr:uid="{00000000-0005-0000-0000-0000EF8E0000}"/>
    <cellStyle name="Normal 47 16 10 3 2" xfId="47277" xr:uid="{00000000-0005-0000-0000-0000F08E0000}"/>
    <cellStyle name="Normal 47 16 10 4" xfId="19696" xr:uid="{00000000-0005-0000-0000-0000F18E0000}"/>
    <cellStyle name="Normal 47 16 10 4 2" xfId="41338" xr:uid="{00000000-0005-0000-0000-0000F28E0000}"/>
    <cellStyle name="Normal 47 16 10 5" xfId="35326" xr:uid="{00000000-0005-0000-0000-0000F38E0000}"/>
    <cellStyle name="Normal 47 16 11" xfId="14565" xr:uid="{00000000-0005-0000-0000-0000F48E0000}"/>
    <cellStyle name="Normal 47 16 11 2" xfId="17650" xr:uid="{00000000-0005-0000-0000-0000F58E0000}"/>
    <cellStyle name="Normal 47 16 11 2 2" xfId="29617" xr:uid="{00000000-0005-0000-0000-0000F68E0000}"/>
    <cellStyle name="Normal 47 16 11 2 2 2" xfId="51223" xr:uid="{00000000-0005-0000-0000-0000F78E0000}"/>
    <cellStyle name="Normal 47 16 11 2 3" xfId="23650" xr:uid="{00000000-0005-0000-0000-0000F88E0000}"/>
    <cellStyle name="Normal 47 16 11 2 3 2" xfId="45287" xr:uid="{00000000-0005-0000-0000-0000F98E0000}"/>
    <cellStyle name="Normal 47 16 11 2 4" xfId="39304" xr:uid="{00000000-0005-0000-0000-0000FA8E0000}"/>
    <cellStyle name="Normal 47 16 11 3" xfId="26635" xr:uid="{00000000-0005-0000-0000-0000FB8E0000}"/>
    <cellStyle name="Normal 47 16 11 3 2" xfId="48249" xr:uid="{00000000-0005-0000-0000-0000FC8E0000}"/>
    <cellStyle name="Normal 47 16 11 4" xfId="20668" xr:uid="{00000000-0005-0000-0000-0000FD8E0000}"/>
    <cellStyle name="Normal 47 16 11 4 2" xfId="42310" xr:uid="{00000000-0005-0000-0000-0000FE8E0000}"/>
    <cellStyle name="Normal 47 16 11 5" xfId="36301" xr:uid="{00000000-0005-0000-0000-0000FF8E0000}"/>
    <cellStyle name="Normal 47 16 12" xfId="15678" xr:uid="{00000000-0005-0000-0000-0000008F0000}"/>
    <cellStyle name="Normal 47 16 12 2" xfId="27649" xr:uid="{00000000-0005-0000-0000-0000018F0000}"/>
    <cellStyle name="Normal 47 16 12 2 2" xfId="49255" xr:uid="{00000000-0005-0000-0000-0000028F0000}"/>
    <cellStyle name="Normal 47 16 12 3" xfId="21682" xr:uid="{00000000-0005-0000-0000-0000038F0000}"/>
    <cellStyle name="Normal 47 16 12 3 2" xfId="43319" xr:uid="{00000000-0005-0000-0000-0000048F0000}"/>
    <cellStyle name="Normal 47 16 12 4" xfId="37332" xr:uid="{00000000-0005-0000-0000-0000058F0000}"/>
    <cellStyle name="Normal 47 16 13" xfId="24664" xr:uid="{00000000-0005-0000-0000-0000068F0000}"/>
    <cellStyle name="Normal 47 16 13 2" xfId="46284" xr:uid="{00000000-0005-0000-0000-0000078F0000}"/>
    <cellStyle name="Normal 47 16 14" xfId="18697" xr:uid="{00000000-0005-0000-0000-0000088F0000}"/>
    <cellStyle name="Normal 47 16 14 2" xfId="40339" xr:uid="{00000000-0005-0000-0000-0000098F0000}"/>
    <cellStyle name="Normal 47 16 15" xfId="31262"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4" xr:uid="{00000000-0005-0000-0000-00000F8F0000}"/>
    <cellStyle name="Normal 47 16 2 2 2 2 2 2" xfId="50660" xr:uid="{00000000-0005-0000-0000-0000108F0000}"/>
    <cellStyle name="Normal 47 16 2 2 2 2 3" xfId="23087" xr:uid="{00000000-0005-0000-0000-0000118F0000}"/>
    <cellStyle name="Normal 47 16 2 2 2 2 3 2" xfId="44724" xr:uid="{00000000-0005-0000-0000-0000128F0000}"/>
    <cellStyle name="Normal 47 16 2 2 2 2 4" xfId="38740" xr:uid="{00000000-0005-0000-0000-0000138F0000}"/>
    <cellStyle name="Normal 47 16 2 2 2 3" xfId="26072" xr:uid="{00000000-0005-0000-0000-0000148F0000}"/>
    <cellStyle name="Normal 47 16 2 2 2 3 2" xfId="47686" xr:uid="{00000000-0005-0000-0000-0000158F0000}"/>
    <cellStyle name="Normal 47 16 2 2 2 4" xfId="20105" xr:uid="{00000000-0005-0000-0000-0000168F0000}"/>
    <cellStyle name="Normal 47 16 2 2 2 4 2" xfId="41747" xr:uid="{00000000-0005-0000-0000-0000178F0000}"/>
    <cellStyle name="Normal 47 16 2 2 2 5" xfId="35737" xr:uid="{00000000-0005-0000-0000-0000188F0000}"/>
    <cellStyle name="Normal 47 16 2 2 3" xfId="14975" xr:uid="{00000000-0005-0000-0000-0000198F0000}"/>
    <cellStyle name="Normal 47 16 2 2 3 2" xfId="18060" xr:uid="{00000000-0005-0000-0000-00001A8F0000}"/>
    <cellStyle name="Normal 47 16 2 2 3 2 2" xfId="30026" xr:uid="{00000000-0005-0000-0000-00001B8F0000}"/>
    <cellStyle name="Normal 47 16 2 2 3 2 2 2" xfId="51632" xr:uid="{00000000-0005-0000-0000-00001C8F0000}"/>
    <cellStyle name="Normal 47 16 2 2 3 2 3" xfId="24059" xr:uid="{00000000-0005-0000-0000-00001D8F0000}"/>
    <cellStyle name="Normal 47 16 2 2 3 2 3 2" xfId="45696" xr:uid="{00000000-0005-0000-0000-00001E8F0000}"/>
    <cellStyle name="Normal 47 16 2 2 3 2 4" xfId="39714" xr:uid="{00000000-0005-0000-0000-00001F8F0000}"/>
    <cellStyle name="Normal 47 16 2 2 3 3" xfId="27044" xr:uid="{00000000-0005-0000-0000-0000208F0000}"/>
    <cellStyle name="Normal 47 16 2 2 3 3 2" xfId="48658" xr:uid="{00000000-0005-0000-0000-0000218F0000}"/>
    <cellStyle name="Normal 47 16 2 2 3 4" xfId="21077" xr:uid="{00000000-0005-0000-0000-0000228F0000}"/>
    <cellStyle name="Normal 47 16 2 2 3 4 2" xfId="42719" xr:uid="{00000000-0005-0000-0000-0000238F0000}"/>
    <cellStyle name="Normal 47 16 2 2 3 5" xfId="36711" xr:uid="{00000000-0005-0000-0000-0000248F0000}"/>
    <cellStyle name="Normal 47 16 2 2 4" xfId="16109" xr:uid="{00000000-0005-0000-0000-0000258F0000}"/>
    <cellStyle name="Normal 47 16 2 2 4 2" xfId="28078" xr:uid="{00000000-0005-0000-0000-0000268F0000}"/>
    <cellStyle name="Normal 47 16 2 2 4 2 2" xfId="49684" xr:uid="{00000000-0005-0000-0000-0000278F0000}"/>
    <cellStyle name="Normal 47 16 2 2 4 3" xfId="22111" xr:uid="{00000000-0005-0000-0000-0000288F0000}"/>
    <cellStyle name="Normal 47 16 2 2 4 3 2" xfId="43748" xr:uid="{00000000-0005-0000-0000-0000298F0000}"/>
    <cellStyle name="Normal 47 16 2 2 4 4" xfId="37763" xr:uid="{00000000-0005-0000-0000-00002A8F0000}"/>
    <cellStyle name="Normal 47 16 2 2 5" xfId="25096" xr:uid="{00000000-0005-0000-0000-00002B8F0000}"/>
    <cellStyle name="Normal 47 16 2 2 5 2" xfId="46713" xr:uid="{00000000-0005-0000-0000-00002C8F0000}"/>
    <cellStyle name="Normal 47 16 2 2 6" xfId="19129" xr:uid="{00000000-0005-0000-0000-00002D8F0000}"/>
    <cellStyle name="Normal 47 16 2 2 6 2" xfId="40771" xr:uid="{00000000-0005-0000-0000-00002E8F0000}"/>
    <cellStyle name="Normal 47 16 2 2 7" xfId="34757"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4" xr:uid="{00000000-0005-0000-0000-0000338F0000}"/>
    <cellStyle name="Normal 47 16 2 3 2 2 2 2" xfId="50980" xr:uid="{00000000-0005-0000-0000-0000348F0000}"/>
    <cellStyle name="Normal 47 16 2 3 2 2 3" xfId="23407" xr:uid="{00000000-0005-0000-0000-0000358F0000}"/>
    <cellStyle name="Normal 47 16 2 3 2 2 3 2" xfId="45044" xr:uid="{00000000-0005-0000-0000-0000368F0000}"/>
    <cellStyle name="Normal 47 16 2 3 2 2 4" xfId="39060" xr:uid="{00000000-0005-0000-0000-0000378F0000}"/>
    <cellStyle name="Normal 47 16 2 3 2 3" xfId="26392" xr:uid="{00000000-0005-0000-0000-0000388F0000}"/>
    <cellStyle name="Normal 47 16 2 3 2 3 2" xfId="48006" xr:uid="{00000000-0005-0000-0000-0000398F0000}"/>
    <cellStyle name="Normal 47 16 2 3 2 4" xfId="20425" xr:uid="{00000000-0005-0000-0000-00003A8F0000}"/>
    <cellStyle name="Normal 47 16 2 3 2 4 2" xfId="42067" xr:uid="{00000000-0005-0000-0000-00003B8F0000}"/>
    <cellStyle name="Normal 47 16 2 3 2 5" xfId="36057" xr:uid="{00000000-0005-0000-0000-00003C8F0000}"/>
    <cellStyle name="Normal 47 16 2 3 3" xfId="15295" xr:uid="{00000000-0005-0000-0000-00003D8F0000}"/>
    <cellStyle name="Normal 47 16 2 3 3 2" xfId="18380" xr:uid="{00000000-0005-0000-0000-00003E8F0000}"/>
    <cellStyle name="Normal 47 16 2 3 3 2 2" xfId="30346" xr:uid="{00000000-0005-0000-0000-00003F8F0000}"/>
    <cellStyle name="Normal 47 16 2 3 3 2 2 2" xfId="51952" xr:uid="{00000000-0005-0000-0000-0000408F0000}"/>
    <cellStyle name="Normal 47 16 2 3 3 2 3" xfId="24379" xr:uid="{00000000-0005-0000-0000-0000418F0000}"/>
    <cellStyle name="Normal 47 16 2 3 3 2 3 2" xfId="46016" xr:uid="{00000000-0005-0000-0000-0000428F0000}"/>
    <cellStyle name="Normal 47 16 2 3 3 2 4" xfId="40034" xr:uid="{00000000-0005-0000-0000-0000438F0000}"/>
    <cellStyle name="Normal 47 16 2 3 3 3" xfId="27364" xr:uid="{00000000-0005-0000-0000-0000448F0000}"/>
    <cellStyle name="Normal 47 16 2 3 3 3 2" xfId="48978" xr:uid="{00000000-0005-0000-0000-0000458F0000}"/>
    <cellStyle name="Normal 47 16 2 3 3 4" xfId="21397" xr:uid="{00000000-0005-0000-0000-0000468F0000}"/>
    <cellStyle name="Normal 47 16 2 3 3 4 2" xfId="43039" xr:uid="{00000000-0005-0000-0000-0000478F0000}"/>
    <cellStyle name="Normal 47 16 2 3 3 5" xfId="37031" xr:uid="{00000000-0005-0000-0000-0000488F0000}"/>
    <cellStyle name="Normal 47 16 2 3 4" xfId="16429" xr:uid="{00000000-0005-0000-0000-0000498F0000}"/>
    <cellStyle name="Normal 47 16 2 3 4 2" xfId="28398" xr:uid="{00000000-0005-0000-0000-00004A8F0000}"/>
    <cellStyle name="Normal 47 16 2 3 4 2 2" xfId="50004" xr:uid="{00000000-0005-0000-0000-00004B8F0000}"/>
    <cellStyle name="Normal 47 16 2 3 4 3" xfId="22431" xr:uid="{00000000-0005-0000-0000-00004C8F0000}"/>
    <cellStyle name="Normal 47 16 2 3 4 3 2" xfId="44068" xr:uid="{00000000-0005-0000-0000-00004D8F0000}"/>
    <cellStyle name="Normal 47 16 2 3 4 4" xfId="38083" xr:uid="{00000000-0005-0000-0000-00004E8F0000}"/>
    <cellStyle name="Normal 47 16 2 3 5" xfId="25416" xr:uid="{00000000-0005-0000-0000-00004F8F0000}"/>
    <cellStyle name="Normal 47 16 2 3 5 2" xfId="47033" xr:uid="{00000000-0005-0000-0000-0000508F0000}"/>
    <cellStyle name="Normal 47 16 2 3 6" xfId="19449" xr:uid="{00000000-0005-0000-0000-0000518F0000}"/>
    <cellStyle name="Normal 47 16 2 3 6 2" xfId="41091" xr:uid="{00000000-0005-0000-0000-0000528F0000}"/>
    <cellStyle name="Normal 47 16 2 3 7" xfId="35077" xr:uid="{00000000-0005-0000-0000-0000538F0000}"/>
    <cellStyle name="Normal 47 16 2 4" xfId="13680" xr:uid="{00000000-0005-0000-0000-0000548F0000}"/>
    <cellStyle name="Normal 47 16 2 4 2" xfId="16766" xr:uid="{00000000-0005-0000-0000-0000558F0000}"/>
    <cellStyle name="Normal 47 16 2 4 2 2" xfId="28734" xr:uid="{00000000-0005-0000-0000-0000568F0000}"/>
    <cellStyle name="Normal 47 16 2 4 2 2 2" xfId="50340" xr:uid="{00000000-0005-0000-0000-0000578F0000}"/>
    <cellStyle name="Normal 47 16 2 4 2 3" xfId="22767" xr:uid="{00000000-0005-0000-0000-0000588F0000}"/>
    <cellStyle name="Normal 47 16 2 4 2 3 2" xfId="44404" xr:uid="{00000000-0005-0000-0000-0000598F0000}"/>
    <cellStyle name="Normal 47 16 2 4 2 4" xfId="38420" xr:uid="{00000000-0005-0000-0000-00005A8F0000}"/>
    <cellStyle name="Normal 47 16 2 4 3" xfId="25752" xr:uid="{00000000-0005-0000-0000-00005B8F0000}"/>
    <cellStyle name="Normal 47 16 2 4 3 2" xfId="47366" xr:uid="{00000000-0005-0000-0000-00005C8F0000}"/>
    <cellStyle name="Normal 47 16 2 4 4" xfId="19785" xr:uid="{00000000-0005-0000-0000-00005D8F0000}"/>
    <cellStyle name="Normal 47 16 2 4 4 2" xfId="41427" xr:uid="{00000000-0005-0000-0000-00005E8F0000}"/>
    <cellStyle name="Normal 47 16 2 4 5" xfId="35416" xr:uid="{00000000-0005-0000-0000-00005F8F0000}"/>
    <cellStyle name="Normal 47 16 2 5" xfId="14654" xr:uid="{00000000-0005-0000-0000-0000608F0000}"/>
    <cellStyle name="Normal 47 16 2 5 2" xfId="17739" xr:uid="{00000000-0005-0000-0000-0000618F0000}"/>
    <cellStyle name="Normal 47 16 2 5 2 2" xfId="29706" xr:uid="{00000000-0005-0000-0000-0000628F0000}"/>
    <cellStyle name="Normal 47 16 2 5 2 2 2" xfId="51312" xr:uid="{00000000-0005-0000-0000-0000638F0000}"/>
    <cellStyle name="Normal 47 16 2 5 2 3" xfId="23739" xr:uid="{00000000-0005-0000-0000-0000648F0000}"/>
    <cellStyle name="Normal 47 16 2 5 2 3 2" xfId="45376" xr:uid="{00000000-0005-0000-0000-0000658F0000}"/>
    <cellStyle name="Normal 47 16 2 5 2 4" xfId="39393" xr:uid="{00000000-0005-0000-0000-0000668F0000}"/>
    <cellStyle name="Normal 47 16 2 5 3" xfId="26724" xr:uid="{00000000-0005-0000-0000-0000678F0000}"/>
    <cellStyle name="Normal 47 16 2 5 3 2" xfId="48338" xr:uid="{00000000-0005-0000-0000-0000688F0000}"/>
    <cellStyle name="Normal 47 16 2 5 4" xfId="20757" xr:uid="{00000000-0005-0000-0000-0000698F0000}"/>
    <cellStyle name="Normal 47 16 2 5 4 2" xfId="42399" xr:uid="{00000000-0005-0000-0000-00006A8F0000}"/>
    <cellStyle name="Normal 47 16 2 5 5" xfId="36390" xr:uid="{00000000-0005-0000-0000-00006B8F0000}"/>
    <cellStyle name="Normal 47 16 2 6" xfId="15767" xr:uid="{00000000-0005-0000-0000-00006C8F0000}"/>
    <cellStyle name="Normal 47 16 2 6 2" xfId="27738" xr:uid="{00000000-0005-0000-0000-00006D8F0000}"/>
    <cellStyle name="Normal 47 16 2 6 2 2" xfId="49344" xr:uid="{00000000-0005-0000-0000-00006E8F0000}"/>
    <cellStyle name="Normal 47 16 2 6 3" xfId="21771" xr:uid="{00000000-0005-0000-0000-00006F8F0000}"/>
    <cellStyle name="Normal 47 16 2 6 3 2" xfId="43408" xr:uid="{00000000-0005-0000-0000-0000708F0000}"/>
    <cellStyle name="Normal 47 16 2 6 4" xfId="37421" xr:uid="{00000000-0005-0000-0000-0000718F0000}"/>
    <cellStyle name="Normal 47 16 2 7" xfId="24753" xr:uid="{00000000-0005-0000-0000-0000728F0000}"/>
    <cellStyle name="Normal 47 16 2 7 2" xfId="46373" xr:uid="{00000000-0005-0000-0000-0000738F0000}"/>
    <cellStyle name="Normal 47 16 2 8" xfId="18786" xr:uid="{00000000-0005-0000-0000-0000748F0000}"/>
    <cellStyle name="Normal 47 16 2 8 2" xfId="40428" xr:uid="{00000000-0005-0000-0000-0000758F0000}"/>
    <cellStyle name="Normal 47 16 2 9" xfId="31599"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0" xr:uid="{00000000-0005-0000-0000-00007B8F0000}"/>
    <cellStyle name="Normal 47 16 3 2 2 2 2 2" xfId="50616" xr:uid="{00000000-0005-0000-0000-00007C8F0000}"/>
    <cellStyle name="Normal 47 16 3 2 2 2 3" xfId="23043" xr:uid="{00000000-0005-0000-0000-00007D8F0000}"/>
    <cellStyle name="Normal 47 16 3 2 2 2 3 2" xfId="44680" xr:uid="{00000000-0005-0000-0000-00007E8F0000}"/>
    <cellStyle name="Normal 47 16 3 2 2 2 4" xfId="38696" xr:uid="{00000000-0005-0000-0000-00007F8F0000}"/>
    <cellStyle name="Normal 47 16 3 2 2 3" xfId="26028" xr:uid="{00000000-0005-0000-0000-0000808F0000}"/>
    <cellStyle name="Normal 47 16 3 2 2 3 2" xfId="47642" xr:uid="{00000000-0005-0000-0000-0000818F0000}"/>
    <cellStyle name="Normal 47 16 3 2 2 4" xfId="20061" xr:uid="{00000000-0005-0000-0000-0000828F0000}"/>
    <cellStyle name="Normal 47 16 3 2 2 4 2" xfId="41703" xr:uid="{00000000-0005-0000-0000-0000838F0000}"/>
    <cellStyle name="Normal 47 16 3 2 2 5" xfId="35693" xr:uid="{00000000-0005-0000-0000-0000848F0000}"/>
    <cellStyle name="Normal 47 16 3 2 3" xfId="14931" xr:uid="{00000000-0005-0000-0000-0000858F0000}"/>
    <cellStyle name="Normal 47 16 3 2 3 2" xfId="18016" xr:uid="{00000000-0005-0000-0000-0000868F0000}"/>
    <cellStyle name="Normal 47 16 3 2 3 2 2" xfId="29982" xr:uid="{00000000-0005-0000-0000-0000878F0000}"/>
    <cellStyle name="Normal 47 16 3 2 3 2 2 2" xfId="51588" xr:uid="{00000000-0005-0000-0000-0000888F0000}"/>
    <cellStyle name="Normal 47 16 3 2 3 2 3" xfId="24015" xr:uid="{00000000-0005-0000-0000-0000898F0000}"/>
    <cellStyle name="Normal 47 16 3 2 3 2 3 2" xfId="45652" xr:uid="{00000000-0005-0000-0000-00008A8F0000}"/>
    <cellStyle name="Normal 47 16 3 2 3 2 4" xfId="39670" xr:uid="{00000000-0005-0000-0000-00008B8F0000}"/>
    <cellStyle name="Normal 47 16 3 2 3 3" xfId="27000" xr:uid="{00000000-0005-0000-0000-00008C8F0000}"/>
    <cellStyle name="Normal 47 16 3 2 3 3 2" xfId="48614" xr:uid="{00000000-0005-0000-0000-00008D8F0000}"/>
    <cellStyle name="Normal 47 16 3 2 3 4" xfId="21033" xr:uid="{00000000-0005-0000-0000-00008E8F0000}"/>
    <cellStyle name="Normal 47 16 3 2 3 4 2" xfId="42675" xr:uid="{00000000-0005-0000-0000-00008F8F0000}"/>
    <cellStyle name="Normal 47 16 3 2 3 5" xfId="36667" xr:uid="{00000000-0005-0000-0000-0000908F0000}"/>
    <cellStyle name="Normal 47 16 3 2 4" xfId="16065" xr:uid="{00000000-0005-0000-0000-0000918F0000}"/>
    <cellStyle name="Normal 47 16 3 2 4 2" xfId="28034" xr:uid="{00000000-0005-0000-0000-0000928F0000}"/>
    <cellStyle name="Normal 47 16 3 2 4 2 2" xfId="49640" xr:uid="{00000000-0005-0000-0000-0000938F0000}"/>
    <cellStyle name="Normal 47 16 3 2 4 3" xfId="22067" xr:uid="{00000000-0005-0000-0000-0000948F0000}"/>
    <cellStyle name="Normal 47 16 3 2 4 3 2" xfId="43704" xr:uid="{00000000-0005-0000-0000-0000958F0000}"/>
    <cellStyle name="Normal 47 16 3 2 4 4" xfId="37719" xr:uid="{00000000-0005-0000-0000-0000968F0000}"/>
    <cellStyle name="Normal 47 16 3 2 5" xfId="25052" xr:uid="{00000000-0005-0000-0000-0000978F0000}"/>
    <cellStyle name="Normal 47 16 3 2 5 2" xfId="46669" xr:uid="{00000000-0005-0000-0000-0000988F0000}"/>
    <cellStyle name="Normal 47 16 3 2 6" xfId="19085" xr:uid="{00000000-0005-0000-0000-0000998F0000}"/>
    <cellStyle name="Normal 47 16 3 2 6 2" xfId="40727" xr:uid="{00000000-0005-0000-0000-00009A8F0000}"/>
    <cellStyle name="Normal 47 16 3 2 7" xfId="34713"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0" xr:uid="{00000000-0005-0000-0000-00009F8F0000}"/>
    <cellStyle name="Normal 47 16 3 3 2 2 2 2" xfId="50936" xr:uid="{00000000-0005-0000-0000-0000A08F0000}"/>
    <cellStyle name="Normal 47 16 3 3 2 2 3" xfId="23363" xr:uid="{00000000-0005-0000-0000-0000A18F0000}"/>
    <cellStyle name="Normal 47 16 3 3 2 2 3 2" xfId="45000" xr:uid="{00000000-0005-0000-0000-0000A28F0000}"/>
    <cellStyle name="Normal 47 16 3 3 2 2 4" xfId="39016" xr:uid="{00000000-0005-0000-0000-0000A38F0000}"/>
    <cellStyle name="Normal 47 16 3 3 2 3" xfId="26348" xr:uid="{00000000-0005-0000-0000-0000A48F0000}"/>
    <cellStyle name="Normal 47 16 3 3 2 3 2" xfId="47962" xr:uid="{00000000-0005-0000-0000-0000A58F0000}"/>
    <cellStyle name="Normal 47 16 3 3 2 4" xfId="20381" xr:uid="{00000000-0005-0000-0000-0000A68F0000}"/>
    <cellStyle name="Normal 47 16 3 3 2 4 2" xfId="42023" xr:uid="{00000000-0005-0000-0000-0000A78F0000}"/>
    <cellStyle name="Normal 47 16 3 3 2 5" xfId="36013" xr:uid="{00000000-0005-0000-0000-0000A88F0000}"/>
    <cellStyle name="Normal 47 16 3 3 3" xfId="15251" xr:uid="{00000000-0005-0000-0000-0000A98F0000}"/>
    <cellStyle name="Normal 47 16 3 3 3 2" xfId="18336" xr:uid="{00000000-0005-0000-0000-0000AA8F0000}"/>
    <cellStyle name="Normal 47 16 3 3 3 2 2" xfId="30302" xr:uid="{00000000-0005-0000-0000-0000AB8F0000}"/>
    <cellStyle name="Normal 47 16 3 3 3 2 2 2" xfId="51908" xr:uid="{00000000-0005-0000-0000-0000AC8F0000}"/>
    <cellStyle name="Normal 47 16 3 3 3 2 3" xfId="24335" xr:uid="{00000000-0005-0000-0000-0000AD8F0000}"/>
    <cellStyle name="Normal 47 16 3 3 3 2 3 2" xfId="45972" xr:uid="{00000000-0005-0000-0000-0000AE8F0000}"/>
    <cellStyle name="Normal 47 16 3 3 3 2 4" xfId="39990" xr:uid="{00000000-0005-0000-0000-0000AF8F0000}"/>
    <cellStyle name="Normal 47 16 3 3 3 3" xfId="27320" xr:uid="{00000000-0005-0000-0000-0000B08F0000}"/>
    <cellStyle name="Normal 47 16 3 3 3 3 2" xfId="48934" xr:uid="{00000000-0005-0000-0000-0000B18F0000}"/>
    <cellStyle name="Normal 47 16 3 3 3 4" xfId="21353" xr:uid="{00000000-0005-0000-0000-0000B28F0000}"/>
    <cellStyle name="Normal 47 16 3 3 3 4 2" xfId="42995" xr:uid="{00000000-0005-0000-0000-0000B38F0000}"/>
    <cellStyle name="Normal 47 16 3 3 3 5" xfId="36987" xr:uid="{00000000-0005-0000-0000-0000B48F0000}"/>
    <cellStyle name="Normal 47 16 3 3 4" xfId="16385" xr:uid="{00000000-0005-0000-0000-0000B58F0000}"/>
    <cellStyle name="Normal 47 16 3 3 4 2" xfId="28354" xr:uid="{00000000-0005-0000-0000-0000B68F0000}"/>
    <cellStyle name="Normal 47 16 3 3 4 2 2" xfId="49960" xr:uid="{00000000-0005-0000-0000-0000B78F0000}"/>
    <cellStyle name="Normal 47 16 3 3 4 3" xfId="22387" xr:uid="{00000000-0005-0000-0000-0000B88F0000}"/>
    <cellStyle name="Normal 47 16 3 3 4 3 2" xfId="44024" xr:uid="{00000000-0005-0000-0000-0000B98F0000}"/>
    <cellStyle name="Normal 47 16 3 3 4 4" xfId="38039" xr:uid="{00000000-0005-0000-0000-0000BA8F0000}"/>
    <cellStyle name="Normal 47 16 3 3 5" xfId="25372" xr:uid="{00000000-0005-0000-0000-0000BB8F0000}"/>
    <cellStyle name="Normal 47 16 3 3 5 2" xfId="46989" xr:uid="{00000000-0005-0000-0000-0000BC8F0000}"/>
    <cellStyle name="Normal 47 16 3 3 6" xfId="19405" xr:uid="{00000000-0005-0000-0000-0000BD8F0000}"/>
    <cellStyle name="Normal 47 16 3 3 6 2" xfId="41047" xr:uid="{00000000-0005-0000-0000-0000BE8F0000}"/>
    <cellStyle name="Normal 47 16 3 3 7" xfId="35033" xr:uid="{00000000-0005-0000-0000-0000BF8F0000}"/>
    <cellStyle name="Normal 47 16 3 4" xfId="13636" xr:uid="{00000000-0005-0000-0000-0000C08F0000}"/>
    <cellStyle name="Normal 47 16 3 4 2" xfId="16722" xr:uid="{00000000-0005-0000-0000-0000C18F0000}"/>
    <cellStyle name="Normal 47 16 3 4 2 2" xfId="28690" xr:uid="{00000000-0005-0000-0000-0000C28F0000}"/>
    <cellStyle name="Normal 47 16 3 4 2 2 2" xfId="50296" xr:uid="{00000000-0005-0000-0000-0000C38F0000}"/>
    <cellStyle name="Normal 47 16 3 4 2 3" xfId="22723" xr:uid="{00000000-0005-0000-0000-0000C48F0000}"/>
    <cellStyle name="Normal 47 16 3 4 2 3 2" xfId="44360" xr:uid="{00000000-0005-0000-0000-0000C58F0000}"/>
    <cellStyle name="Normal 47 16 3 4 2 4" xfId="38376" xr:uid="{00000000-0005-0000-0000-0000C68F0000}"/>
    <cellStyle name="Normal 47 16 3 4 3" xfId="25708" xr:uid="{00000000-0005-0000-0000-0000C78F0000}"/>
    <cellStyle name="Normal 47 16 3 4 3 2" xfId="47322" xr:uid="{00000000-0005-0000-0000-0000C88F0000}"/>
    <cellStyle name="Normal 47 16 3 4 4" xfId="19741" xr:uid="{00000000-0005-0000-0000-0000C98F0000}"/>
    <cellStyle name="Normal 47 16 3 4 4 2" xfId="41383" xr:uid="{00000000-0005-0000-0000-0000CA8F0000}"/>
    <cellStyle name="Normal 47 16 3 4 5" xfId="35372" xr:uid="{00000000-0005-0000-0000-0000CB8F0000}"/>
    <cellStyle name="Normal 47 16 3 5" xfId="14610" xr:uid="{00000000-0005-0000-0000-0000CC8F0000}"/>
    <cellStyle name="Normal 47 16 3 5 2" xfId="17695" xr:uid="{00000000-0005-0000-0000-0000CD8F0000}"/>
    <cellStyle name="Normal 47 16 3 5 2 2" xfId="29662" xr:uid="{00000000-0005-0000-0000-0000CE8F0000}"/>
    <cellStyle name="Normal 47 16 3 5 2 2 2" xfId="51268" xr:uid="{00000000-0005-0000-0000-0000CF8F0000}"/>
    <cellStyle name="Normal 47 16 3 5 2 3" xfId="23695" xr:uid="{00000000-0005-0000-0000-0000D08F0000}"/>
    <cellStyle name="Normal 47 16 3 5 2 3 2" xfId="45332" xr:uid="{00000000-0005-0000-0000-0000D18F0000}"/>
    <cellStyle name="Normal 47 16 3 5 2 4" xfId="39349" xr:uid="{00000000-0005-0000-0000-0000D28F0000}"/>
    <cellStyle name="Normal 47 16 3 5 3" xfId="26680" xr:uid="{00000000-0005-0000-0000-0000D38F0000}"/>
    <cellStyle name="Normal 47 16 3 5 3 2" xfId="48294" xr:uid="{00000000-0005-0000-0000-0000D48F0000}"/>
    <cellStyle name="Normal 47 16 3 5 4" xfId="20713" xr:uid="{00000000-0005-0000-0000-0000D58F0000}"/>
    <cellStyle name="Normal 47 16 3 5 4 2" xfId="42355" xr:uid="{00000000-0005-0000-0000-0000D68F0000}"/>
    <cellStyle name="Normal 47 16 3 5 5" xfId="36346" xr:uid="{00000000-0005-0000-0000-0000D78F0000}"/>
    <cellStyle name="Normal 47 16 3 6" xfId="15723" xr:uid="{00000000-0005-0000-0000-0000D88F0000}"/>
    <cellStyle name="Normal 47 16 3 6 2" xfId="27694" xr:uid="{00000000-0005-0000-0000-0000D98F0000}"/>
    <cellStyle name="Normal 47 16 3 6 2 2" xfId="49300" xr:uid="{00000000-0005-0000-0000-0000DA8F0000}"/>
    <cellStyle name="Normal 47 16 3 6 3" xfId="21727" xr:uid="{00000000-0005-0000-0000-0000DB8F0000}"/>
    <cellStyle name="Normal 47 16 3 6 3 2" xfId="43364" xr:uid="{00000000-0005-0000-0000-0000DC8F0000}"/>
    <cellStyle name="Normal 47 16 3 6 4" xfId="37377" xr:uid="{00000000-0005-0000-0000-0000DD8F0000}"/>
    <cellStyle name="Normal 47 16 3 7" xfId="24709" xr:uid="{00000000-0005-0000-0000-0000DE8F0000}"/>
    <cellStyle name="Normal 47 16 3 7 2" xfId="46329" xr:uid="{00000000-0005-0000-0000-0000DF8F0000}"/>
    <cellStyle name="Normal 47 16 3 8" xfId="18742" xr:uid="{00000000-0005-0000-0000-0000E08F0000}"/>
    <cellStyle name="Normal 47 16 3 8 2" xfId="40384" xr:uid="{00000000-0005-0000-0000-0000E18F0000}"/>
    <cellStyle name="Normal 47 16 3 9" xfId="31442"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6" xr:uid="{00000000-0005-0000-0000-0000E78F0000}"/>
    <cellStyle name="Normal 47 16 4 2 2 2 2 2" xfId="50702" xr:uid="{00000000-0005-0000-0000-0000E88F0000}"/>
    <cellStyle name="Normal 47 16 4 2 2 2 3" xfId="23129" xr:uid="{00000000-0005-0000-0000-0000E98F0000}"/>
    <cellStyle name="Normal 47 16 4 2 2 2 3 2" xfId="44766" xr:uid="{00000000-0005-0000-0000-0000EA8F0000}"/>
    <cellStyle name="Normal 47 16 4 2 2 2 4" xfId="38782" xr:uid="{00000000-0005-0000-0000-0000EB8F0000}"/>
    <cellStyle name="Normal 47 16 4 2 2 3" xfId="26114" xr:uid="{00000000-0005-0000-0000-0000EC8F0000}"/>
    <cellStyle name="Normal 47 16 4 2 2 3 2" xfId="47728" xr:uid="{00000000-0005-0000-0000-0000ED8F0000}"/>
    <cellStyle name="Normal 47 16 4 2 2 4" xfId="20147" xr:uid="{00000000-0005-0000-0000-0000EE8F0000}"/>
    <cellStyle name="Normal 47 16 4 2 2 4 2" xfId="41789" xr:uid="{00000000-0005-0000-0000-0000EF8F0000}"/>
    <cellStyle name="Normal 47 16 4 2 2 5" xfId="35779" xr:uid="{00000000-0005-0000-0000-0000F08F0000}"/>
    <cellStyle name="Normal 47 16 4 2 3" xfId="15017" xr:uid="{00000000-0005-0000-0000-0000F18F0000}"/>
    <cellStyle name="Normal 47 16 4 2 3 2" xfId="18102" xr:uid="{00000000-0005-0000-0000-0000F28F0000}"/>
    <cellStyle name="Normal 47 16 4 2 3 2 2" xfId="30068" xr:uid="{00000000-0005-0000-0000-0000F38F0000}"/>
    <cellStyle name="Normal 47 16 4 2 3 2 2 2" xfId="51674" xr:uid="{00000000-0005-0000-0000-0000F48F0000}"/>
    <cellStyle name="Normal 47 16 4 2 3 2 3" xfId="24101" xr:uid="{00000000-0005-0000-0000-0000F58F0000}"/>
    <cellStyle name="Normal 47 16 4 2 3 2 3 2" xfId="45738" xr:uid="{00000000-0005-0000-0000-0000F68F0000}"/>
    <cellStyle name="Normal 47 16 4 2 3 2 4" xfId="39756" xr:uid="{00000000-0005-0000-0000-0000F78F0000}"/>
    <cellStyle name="Normal 47 16 4 2 3 3" xfId="27086" xr:uid="{00000000-0005-0000-0000-0000F88F0000}"/>
    <cellStyle name="Normal 47 16 4 2 3 3 2" xfId="48700" xr:uid="{00000000-0005-0000-0000-0000F98F0000}"/>
    <cellStyle name="Normal 47 16 4 2 3 4" xfId="21119" xr:uid="{00000000-0005-0000-0000-0000FA8F0000}"/>
    <cellStyle name="Normal 47 16 4 2 3 4 2" xfId="42761" xr:uid="{00000000-0005-0000-0000-0000FB8F0000}"/>
    <cellStyle name="Normal 47 16 4 2 3 5" xfId="36753" xr:uid="{00000000-0005-0000-0000-0000FC8F0000}"/>
    <cellStyle name="Normal 47 16 4 2 4" xfId="16151" xr:uid="{00000000-0005-0000-0000-0000FD8F0000}"/>
    <cellStyle name="Normal 47 16 4 2 4 2" xfId="28120" xr:uid="{00000000-0005-0000-0000-0000FE8F0000}"/>
    <cellStyle name="Normal 47 16 4 2 4 2 2" xfId="49726" xr:uid="{00000000-0005-0000-0000-0000FF8F0000}"/>
    <cellStyle name="Normal 47 16 4 2 4 3" xfId="22153" xr:uid="{00000000-0005-0000-0000-000000900000}"/>
    <cellStyle name="Normal 47 16 4 2 4 3 2" xfId="43790" xr:uid="{00000000-0005-0000-0000-000001900000}"/>
    <cellStyle name="Normal 47 16 4 2 4 4" xfId="37805" xr:uid="{00000000-0005-0000-0000-000002900000}"/>
    <cellStyle name="Normal 47 16 4 2 5" xfId="25138" xr:uid="{00000000-0005-0000-0000-000003900000}"/>
    <cellStyle name="Normal 47 16 4 2 5 2" xfId="46755" xr:uid="{00000000-0005-0000-0000-000004900000}"/>
    <cellStyle name="Normal 47 16 4 2 6" xfId="19171" xr:uid="{00000000-0005-0000-0000-000005900000}"/>
    <cellStyle name="Normal 47 16 4 2 6 2" xfId="40813" xr:uid="{00000000-0005-0000-0000-000006900000}"/>
    <cellStyle name="Normal 47 16 4 2 7" xfId="34799"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6" xr:uid="{00000000-0005-0000-0000-00000B900000}"/>
    <cellStyle name="Normal 47 16 4 3 2 2 2 2" xfId="51022" xr:uid="{00000000-0005-0000-0000-00000C900000}"/>
    <cellStyle name="Normal 47 16 4 3 2 2 3" xfId="23449" xr:uid="{00000000-0005-0000-0000-00000D900000}"/>
    <cellStyle name="Normal 47 16 4 3 2 2 3 2" xfId="45086" xr:uid="{00000000-0005-0000-0000-00000E900000}"/>
    <cellStyle name="Normal 47 16 4 3 2 2 4" xfId="39102" xr:uid="{00000000-0005-0000-0000-00000F900000}"/>
    <cellStyle name="Normal 47 16 4 3 2 3" xfId="26434" xr:uid="{00000000-0005-0000-0000-000010900000}"/>
    <cellStyle name="Normal 47 16 4 3 2 3 2" xfId="48048" xr:uid="{00000000-0005-0000-0000-000011900000}"/>
    <cellStyle name="Normal 47 16 4 3 2 4" xfId="20467" xr:uid="{00000000-0005-0000-0000-000012900000}"/>
    <cellStyle name="Normal 47 16 4 3 2 4 2" xfId="42109" xr:uid="{00000000-0005-0000-0000-000013900000}"/>
    <cellStyle name="Normal 47 16 4 3 2 5" xfId="36099" xr:uid="{00000000-0005-0000-0000-000014900000}"/>
    <cellStyle name="Normal 47 16 4 3 3" xfId="15337" xr:uid="{00000000-0005-0000-0000-000015900000}"/>
    <cellStyle name="Normal 47 16 4 3 3 2" xfId="18422" xr:uid="{00000000-0005-0000-0000-000016900000}"/>
    <cellStyle name="Normal 47 16 4 3 3 2 2" xfId="30388" xr:uid="{00000000-0005-0000-0000-000017900000}"/>
    <cellStyle name="Normal 47 16 4 3 3 2 2 2" xfId="51994" xr:uid="{00000000-0005-0000-0000-000018900000}"/>
    <cellStyle name="Normal 47 16 4 3 3 2 3" xfId="24421" xr:uid="{00000000-0005-0000-0000-000019900000}"/>
    <cellStyle name="Normal 47 16 4 3 3 2 3 2" xfId="46058" xr:uid="{00000000-0005-0000-0000-00001A900000}"/>
    <cellStyle name="Normal 47 16 4 3 3 2 4" xfId="40076" xr:uid="{00000000-0005-0000-0000-00001B900000}"/>
    <cellStyle name="Normal 47 16 4 3 3 3" xfId="27406" xr:uid="{00000000-0005-0000-0000-00001C900000}"/>
    <cellStyle name="Normal 47 16 4 3 3 3 2" xfId="49020" xr:uid="{00000000-0005-0000-0000-00001D900000}"/>
    <cellStyle name="Normal 47 16 4 3 3 4" xfId="21439" xr:uid="{00000000-0005-0000-0000-00001E900000}"/>
    <cellStyle name="Normal 47 16 4 3 3 4 2" xfId="43081" xr:uid="{00000000-0005-0000-0000-00001F900000}"/>
    <cellStyle name="Normal 47 16 4 3 3 5" xfId="37073" xr:uid="{00000000-0005-0000-0000-000020900000}"/>
    <cellStyle name="Normal 47 16 4 3 4" xfId="16471" xr:uid="{00000000-0005-0000-0000-000021900000}"/>
    <cellStyle name="Normal 47 16 4 3 4 2" xfId="28440" xr:uid="{00000000-0005-0000-0000-000022900000}"/>
    <cellStyle name="Normal 47 16 4 3 4 2 2" xfId="50046" xr:uid="{00000000-0005-0000-0000-000023900000}"/>
    <cellStyle name="Normal 47 16 4 3 4 3" xfId="22473" xr:uid="{00000000-0005-0000-0000-000024900000}"/>
    <cellStyle name="Normal 47 16 4 3 4 3 2" xfId="44110" xr:uid="{00000000-0005-0000-0000-000025900000}"/>
    <cellStyle name="Normal 47 16 4 3 4 4" xfId="38125" xr:uid="{00000000-0005-0000-0000-000026900000}"/>
    <cellStyle name="Normal 47 16 4 3 5" xfId="25458" xr:uid="{00000000-0005-0000-0000-000027900000}"/>
    <cellStyle name="Normal 47 16 4 3 5 2" xfId="47075" xr:uid="{00000000-0005-0000-0000-000028900000}"/>
    <cellStyle name="Normal 47 16 4 3 6" xfId="19491" xr:uid="{00000000-0005-0000-0000-000029900000}"/>
    <cellStyle name="Normal 47 16 4 3 6 2" xfId="41133" xr:uid="{00000000-0005-0000-0000-00002A900000}"/>
    <cellStyle name="Normal 47 16 4 3 7" xfId="35119" xr:uid="{00000000-0005-0000-0000-00002B900000}"/>
    <cellStyle name="Normal 47 16 4 4" xfId="13722" xr:uid="{00000000-0005-0000-0000-00002C900000}"/>
    <cellStyle name="Normal 47 16 4 4 2" xfId="16808" xr:uid="{00000000-0005-0000-0000-00002D900000}"/>
    <cellStyle name="Normal 47 16 4 4 2 2" xfId="28776" xr:uid="{00000000-0005-0000-0000-00002E900000}"/>
    <cellStyle name="Normal 47 16 4 4 2 2 2" xfId="50382" xr:uid="{00000000-0005-0000-0000-00002F900000}"/>
    <cellStyle name="Normal 47 16 4 4 2 3" xfId="22809" xr:uid="{00000000-0005-0000-0000-000030900000}"/>
    <cellStyle name="Normal 47 16 4 4 2 3 2" xfId="44446" xr:uid="{00000000-0005-0000-0000-000031900000}"/>
    <cellStyle name="Normal 47 16 4 4 2 4" xfId="38462" xr:uid="{00000000-0005-0000-0000-000032900000}"/>
    <cellStyle name="Normal 47 16 4 4 3" xfId="25794" xr:uid="{00000000-0005-0000-0000-000033900000}"/>
    <cellStyle name="Normal 47 16 4 4 3 2" xfId="47408" xr:uid="{00000000-0005-0000-0000-000034900000}"/>
    <cellStyle name="Normal 47 16 4 4 4" xfId="19827" xr:uid="{00000000-0005-0000-0000-000035900000}"/>
    <cellStyle name="Normal 47 16 4 4 4 2" xfId="41469" xr:uid="{00000000-0005-0000-0000-000036900000}"/>
    <cellStyle name="Normal 47 16 4 4 5" xfId="35458" xr:uid="{00000000-0005-0000-0000-000037900000}"/>
    <cellStyle name="Normal 47 16 4 5" xfId="14696" xr:uid="{00000000-0005-0000-0000-000038900000}"/>
    <cellStyle name="Normal 47 16 4 5 2" xfId="17781" xr:uid="{00000000-0005-0000-0000-000039900000}"/>
    <cellStyle name="Normal 47 16 4 5 2 2" xfId="29748" xr:uid="{00000000-0005-0000-0000-00003A900000}"/>
    <cellStyle name="Normal 47 16 4 5 2 2 2" xfId="51354" xr:uid="{00000000-0005-0000-0000-00003B900000}"/>
    <cellStyle name="Normal 47 16 4 5 2 3" xfId="23781" xr:uid="{00000000-0005-0000-0000-00003C900000}"/>
    <cellStyle name="Normal 47 16 4 5 2 3 2" xfId="45418" xr:uid="{00000000-0005-0000-0000-00003D900000}"/>
    <cellStyle name="Normal 47 16 4 5 2 4" xfId="39435" xr:uid="{00000000-0005-0000-0000-00003E900000}"/>
    <cellStyle name="Normal 47 16 4 5 3" xfId="26766" xr:uid="{00000000-0005-0000-0000-00003F900000}"/>
    <cellStyle name="Normal 47 16 4 5 3 2" xfId="48380" xr:uid="{00000000-0005-0000-0000-000040900000}"/>
    <cellStyle name="Normal 47 16 4 5 4" xfId="20799" xr:uid="{00000000-0005-0000-0000-000041900000}"/>
    <cellStyle name="Normal 47 16 4 5 4 2" xfId="42441" xr:uid="{00000000-0005-0000-0000-000042900000}"/>
    <cellStyle name="Normal 47 16 4 5 5" xfId="36432" xr:uid="{00000000-0005-0000-0000-000043900000}"/>
    <cellStyle name="Normal 47 16 4 6" xfId="15809" xr:uid="{00000000-0005-0000-0000-000044900000}"/>
    <cellStyle name="Normal 47 16 4 6 2" xfId="27780" xr:uid="{00000000-0005-0000-0000-000045900000}"/>
    <cellStyle name="Normal 47 16 4 6 2 2" xfId="49386" xr:uid="{00000000-0005-0000-0000-000046900000}"/>
    <cellStyle name="Normal 47 16 4 6 3" xfId="21813" xr:uid="{00000000-0005-0000-0000-000047900000}"/>
    <cellStyle name="Normal 47 16 4 6 3 2" xfId="43450" xr:uid="{00000000-0005-0000-0000-000048900000}"/>
    <cellStyle name="Normal 47 16 4 6 4" xfId="37463" xr:uid="{00000000-0005-0000-0000-000049900000}"/>
    <cellStyle name="Normal 47 16 4 7" xfId="24795" xr:uid="{00000000-0005-0000-0000-00004A900000}"/>
    <cellStyle name="Normal 47 16 4 7 2" xfId="46415" xr:uid="{00000000-0005-0000-0000-00004B900000}"/>
    <cellStyle name="Normal 47 16 4 8" xfId="18828" xr:uid="{00000000-0005-0000-0000-00004C900000}"/>
    <cellStyle name="Normal 47 16 4 8 2" xfId="40470" xr:uid="{00000000-0005-0000-0000-00004D900000}"/>
    <cellStyle name="Normal 47 16 4 9" xfId="31710"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0" xr:uid="{00000000-0005-0000-0000-000053900000}"/>
    <cellStyle name="Normal 47 16 5 2 2 2 2 2" xfId="50786" xr:uid="{00000000-0005-0000-0000-000054900000}"/>
    <cellStyle name="Normal 47 16 5 2 2 2 3" xfId="23213" xr:uid="{00000000-0005-0000-0000-000055900000}"/>
    <cellStyle name="Normal 47 16 5 2 2 2 3 2" xfId="44850" xr:uid="{00000000-0005-0000-0000-000056900000}"/>
    <cellStyle name="Normal 47 16 5 2 2 2 4" xfId="38866" xr:uid="{00000000-0005-0000-0000-000057900000}"/>
    <cellStyle name="Normal 47 16 5 2 2 3" xfId="26198" xr:uid="{00000000-0005-0000-0000-000058900000}"/>
    <cellStyle name="Normal 47 16 5 2 2 3 2" xfId="47812" xr:uid="{00000000-0005-0000-0000-000059900000}"/>
    <cellStyle name="Normal 47 16 5 2 2 4" xfId="20231" xr:uid="{00000000-0005-0000-0000-00005A900000}"/>
    <cellStyle name="Normal 47 16 5 2 2 4 2" xfId="41873" xr:uid="{00000000-0005-0000-0000-00005B900000}"/>
    <cellStyle name="Normal 47 16 5 2 2 5" xfId="35863" xr:uid="{00000000-0005-0000-0000-00005C900000}"/>
    <cellStyle name="Normal 47 16 5 2 3" xfId="15101" xr:uid="{00000000-0005-0000-0000-00005D900000}"/>
    <cellStyle name="Normal 47 16 5 2 3 2" xfId="18186" xr:uid="{00000000-0005-0000-0000-00005E900000}"/>
    <cellStyle name="Normal 47 16 5 2 3 2 2" xfId="30152" xr:uid="{00000000-0005-0000-0000-00005F900000}"/>
    <cellStyle name="Normal 47 16 5 2 3 2 2 2" xfId="51758" xr:uid="{00000000-0005-0000-0000-000060900000}"/>
    <cellStyle name="Normal 47 16 5 2 3 2 3" xfId="24185" xr:uid="{00000000-0005-0000-0000-000061900000}"/>
    <cellStyle name="Normal 47 16 5 2 3 2 3 2" xfId="45822" xr:uid="{00000000-0005-0000-0000-000062900000}"/>
    <cellStyle name="Normal 47 16 5 2 3 2 4" xfId="39840" xr:uid="{00000000-0005-0000-0000-000063900000}"/>
    <cellStyle name="Normal 47 16 5 2 3 3" xfId="27170" xr:uid="{00000000-0005-0000-0000-000064900000}"/>
    <cellStyle name="Normal 47 16 5 2 3 3 2" xfId="48784" xr:uid="{00000000-0005-0000-0000-000065900000}"/>
    <cellStyle name="Normal 47 16 5 2 3 4" xfId="21203" xr:uid="{00000000-0005-0000-0000-000066900000}"/>
    <cellStyle name="Normal 47 16 5 2 3 4 2" xfId="42845" xr:uid="{00000000-0005-0000-0000-000067900000}"/>
    <cellStyle name="Normal 47 16 5 2 3 5" xfId="36837" xr:uid="{00000000-0005-0000-0000-000068900000}"/>
    <cellStyle name="Normal 47 16 5 2 4" xfId="16235" xr:uid="{00000000-0005-0000-0000-000069900000}"/>
    <cellStyle name="Normal 47 16 5 2 4 2" xfId="28204" xr:uid="{00000000-0005-0000-0000-00006A900000}"/>
    <cellStyle name="Normal 47 16 5 2 4 2 2" xfId="49810" xr:uid="{00000000-0005-0000-0000-00006B900000}"/>
    <cellStyle name="Normal 47 16 5 2 4 3" xfId="22237" xr:uid="{00000000-0005-0000-0000-00006C900000}"/>
    <cellStyle name="Normal 47 16 5 2 4 3 2" xfId="43874" xr:uid="{00000000-0005-0000-0000-00006D900000}"/>
    <cellStyle name="Normal 47 16 5 2 4 4" xfId="37889" xr:uid="{00000000-0005-0000-0000-00006E900000}"/>
    <cellStyle name="Normal 47 16 5 2 5" xfId="25222" xr:uid="{00000000-0005-0000-0000-00006F900000}"/>
    <cellStyle name="Normal 47 16 5 2 5 2" xfId="46839" xr:uid="{00000000-0005-0000-0000-000070900000}"/>
    <cellStyle name="Normal 47 16 5 2 6" xfId="19255" xr:uid="{00000000-0005-0000-0000-000071900000}"/>
    <cellStyle name="Normal 47 16 5 2 6 2" xfId="40897" xr:uid="{00000000-0005-0000-0000-000072900000}"/>
    <cellStyle name="Normal 47 16 5 2 7" xfId="34883"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0" xr:uid="{00000000-0005-0000-0000-000077900000}"/>
    <cellStyle name="Normal 47 16 5 3 2 2 2 2" xfId="51106" xr:uid="{00000000-0005-0000-0000-000078900000}"/>
    <cellStyle name="Normal 47 16 5 3 2 2 3" xfId="23533" xr:uid="{00000000-0005-0000-0000-000079900000}"/>
    <cellStyle name="Normal 47 16 5 3 2 2 3 2" xfId="45170" xr:uid="{00000000-0005-0000-0000-00007A900000}"/>
    <cellStyle name="Normal 47 16 5 3 2 2 4" xfId="39186" xr:uid="{00000000-0005-0000-0000-00007B900000}"/>
    <cellStyle name="Normal 47 16 5 3 2 3" xfId="26518" xr:uid="{00000000-0005-0000-0000-00007C900000}"/>
    <cellStyle name="Normal 47 16 5 3 2 3 2" xfId="48132" xr:uid="{00000000-0005-0000-0000-00007D900000}"/>
    <cellStyle name="Normal 47 16 5 3 2 4" xfId="20551" xr:uid="{00000000-0005-0000-0000-00007E900000}"/>
    <cellStyle name="Normal 47 16 5 3 2 4 2" xfId="42193" xr:uid="{00000000-0005-0000-0000-00007F900000}"/>
    <cellStyle name="Normal 47 16 5 3 2 5" xfId="36183" xr:uid="{00000000-0005-0000-0000-000080900000}"/>
    <cellStyle name="Normal 47 16 5 3 3" xfId="15421" xr:uid="{00000000-0005-0000-0000-000081900000}"/>
    <cellStyle name="Normal 47 16 5 3 3 2" xfId="18506" xr:uid="{00000000-0005-0000-0000-000082900000}"/>
    <cellStyle name="Normal 47 16 5 3 3 2 2" xfId="30472" xr:uid="{00000000-0005-0000-0000-000083900000}"/>
    <cellStyle name="Normal 47 16 5 3 3 2 2 2" xfId="52078" xr:uid="{00000000-0005-0000-0000-000084900000}"/>
    <cellStyle name="Normal 47 16 5 3 3 2 3" xfId="24505" xr:uid="{00000000-0005-0000-0000-000085900000}"/>
    <cellStyle name="Normal 47 16 5 3 3 2 3 2" xfId="46142" xr:uid="{00000000-0005-0000-0000-000086900000}"/>
    <cellStyle name="Normal 47 16 5 3 3 2 4" xfId="40160" xr:uid="{00000000-0005-0000-0000-000087900000}"/>
    <cellStyle name="Normal 47 16 5 3 3 3" xfId="27490" xr:uid="{00000000-0005-0000-0000-000088900000}"/>
    <cellStyle name="Normal 47 16 5 3 3 3 2" xfId="49104" xr:uid="{00000000-0005-0000-0000-000089900000}"/>
    <cellStyle name="Normal 47 16 5 3 3 4" xfId="21523" xr:uid="{00000000-0005-0000-0000-00008A900000}"/>
    <cellStyle name="Normal 47 16 5 3 3 4 2" xfId="43165" xr:uid="{00000000-0005-0000-0000-00008B900000}"/>
    <cellStyle name="Normal 47 16 5 3 3 5" xfId="37157" xr:uid="{00000000-0005-0000-0000-00008C900000}"/>
    <cellStyle name="Normal 47 16 5 3 4" xfId="16555" xr:uid="{00000000-0005-0000-0000-00008D900000}"/>
    <cellStyle name="Normal 47 16 5 3 4 2" xfId="28524" xr:uid="{00000000-0005-0000-0000-00008E900000}"/>
    <cellStyle name="Normal 47 16 5 3 4 2 2" xfId="50130" xr:uid="{00000000-0005-0000-0000-00008F900000}"/>
    <cellStyle name="Normal 47 16 5 3 4 3" xfId="22557" xr:uid="{00000000-0005-0000-0000-000090900000}"/>
    <cellStyle name="Normal 47 16 5 3 4 3 2" xfId="44194" xr:uid="{00000000-0005-0000-0000-000091900000}"/>
    <cellStyle name="Normal 47 16 5 3 4 4" xfId="38209" xr:uid="{00000000-0005-0000-0000-000092900000}"/>
    <cellStyle name="Normal 47 16 5 3 5" xfId="25542" xr:uid="{00000000-0005-0000-0000-000093900000}"/>
    <cellStyle name="Normal 47 16 5 3 5 2" xfId="47159" xr:uid="{00000000-0005-0000-0000-000094900000}"/>
    <cellStyle name="Normal 47 16 5 3 6" xfId="19575" xr:uid="{00000000-0005-0000-0000-000095900000}"/>
    <cellStyle name="Normal 47 16 5 3 6 2" xfId="41217" xr:uid="{00000000-0005-0000-0000-000096900000}"/>
    <cellStyle name="Normal 47 16 5 3 7" xfId="35203" xr:uid="{00000000-0005-0000-0000-000097900000}"/>
    <cellStyle name="Normal 47 16 5 4" xfId="13806" xr:uid="{00000000-0005-0000-0000-000098900000}"/>
    <cellStyle name="Normal 47 16 5 4 2" xfId="16892" xr:uid="{00000000-0005-0000-0000-000099900000}"/>
    <cellStyle name="Normal 47 16 5 4 2 2" xfId="28860" xr:uid="{00000000-0005-0000-0000-00009A900000}"/>
    <cellStyle name="Normal 47 16 5 4 2 2 2" xfId="50466" xr:uid="{00000000-0005-0000-0000-00009B900000}"/>
    <cellStyle name="Normal 47 16 5 4 2 3" xfId="22893" xr:uid="{00000000-0005-0000-0000-00009C900000}"/>
    <cellStyle name="Normal 47 16 5 4 2 3 2" xfId="44530" xr:uid="{00000000-0005-0000-0000-00009D900000}"/>
    <cellStyle name="Normal 47 16 5 4 2 4" xfId="38546" xr:uid="{00000000-0005-0000-0000-00009E900000}"/>
    <cellStyle name="Normal 47 16 5 4 3" xfId="25878" xr:uid="{00000000-0005-0000-0000-00009F900000}"/>
    <cellStyle name="Normal 47 16 5 4 3 2" xfId="47492" xr:uid="{00000000-0005-0000-0000-0000A0900000}"/>
    <cellStyle name="Normal 47 16 5 4 4" xfId="19911" xr:uid="{00000000-0005-0000-0000-0000A1900000}"/>
    <cellStyle name="Normal 47 16 5 4 4 2" xfId="41553" xr:uid="{00000000-0005-0000-0000-0000A2900000}"/>
    <cellStyle name="Normal 47 16 5 4 5" xfId="35542" xr:uid="{00000000-0005-0000-0000-0000A3900000}"/>
    <cellStyle name="Normal 47 16 5 5" xfId="14780" xr:uid="{00000000-0005-0000-0000-0000A4900000}"/>
    <cellStyle name="Normal 47 16 5 5 2" xfId="17865" xr:uid="{00000000-0005-0000-0000-0000A5900000}"/>
    <cellStyle name="Normal 47 16 5 5 2 2" xfId="29832" xr:uid="{00000000-0005-0000-0000-0000A6900000}"/>
    <cellStyle name="Normal 47 16 5 5 2 2 2" xfId="51438" xr:uid="{00000000-0005-0000-0000-0000A7900000}"/>
    <cellStyle name="Normal 47 16 5 5 2 3" xfId="23865" xr:uid="{00000000-0005-0000-0000-0000A8900000}"/>
    <cellStyle name="Normal 47 16 5 5 2 3 2" xfId="45502" xr:uid="{00000000-0005-0000-0000-0000A9900000}"/>
    <cellStyle name="Normal 47 16 5 5 2 4" xfId="39519" xr:uid="{00000000-0005-0000-0000-0000AA900000}"/>
    <cellStyle name="Normal 47 16 5 5 3" xfId="26850" xr:uid="{00000000-0005-0000-0000-0000AB900000}"/>
    <cellStyle name="Normal 47 16 5 5 3 2" xfId="48464" xr:uid="{00000000-0005-0000-0000-0000AC900000}"/>
    <cellStyle name="Normal 47 16 5 5 4" xfId="20883" xr:uid="{00000000-0005-0000-0000-0000AD900000}"/>
    <cellStyle name="Normal 47 16 5 5 4 2" xfId="42525" xr:uid="{00000000-0005-0000-0000-0000AE900000}"/>
    <cellStyle name="Normal 47 16 5 5 5" xfId="36516" xr:uid="{00000000-0005-0000-0000-0000AF900000}"/>
    <cellStyle name="Normal 47 16 5 6" xfId="15893" xr:uid="{00000000-0005-0000-0000-0000B0900000}"/>
    <cellStyle name="Normal 47 16 5 6 2" xfId="27864" xr:uid="{00000000-0005-0000-0000-0000B1900000}"/>
    <cellStyle name="Normal 47 16 5 6 2 2" xfId="49470" xr:uid="{00000000-0005-0000-0000-0000B2900000}"/>
    <cellStyle name="Normal 47 16 5 6 3" xfId="21897" xr:uid="{00000000-0005-0000-0000-0000B3900000}"/>
    <cellStyle name="Normal 47 16 5 6 3 2" xfId="43534" xr:uid="{00000000-0005-0000-0000-0000B4900000}"/>
    <cellStyle name="Normal 47 16 5 6 4" xfId="37547" xr:uid="{00000000-0005-0000-0000-0000B5900000}"/>
    <cellStyle name="Normal 47 16 5 7" xfId="24879" xr:uid="{00000000-0005-0000-0000-0000B6900000}"/>
    <cellStyle name="Normal 47 16 5 7 2" xfId="46499" xr:uid="{00000000-0005-0000-0000-0000B7900000}"/>
    <cellStyle name="Normal 47 16 5 8" xfId="18912" xr:uid="{00000000-0005-0000-0000-0000B8900000}"/>
    <cellStyle name="Normal 47 16 5 8 2" xfId="40554" xr:uid="{00000000-0005-0000-0000-0000B9900000}"/>
    <cellStyle name="Normal 47 16 5 9" xfId="31882"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5" xr:uid="{00000000-0005-0000-0000-0000BF900000}"/>
    <cellStyle name="Normal 47 16 6 2 2 2 2 2" xfId="50731" xr:uid="{00000000-0005-0000-0000-0000C0900000}"/>
    <cellStyle name="Normal 47 16 6 2 2 2 3" xfId="23158" xr:uid="{00000000-0005-0000-0000-0000C1900000}"/>
    <cellStyle name="Normal 47 16 6 2 2 2 3 2" xfId="44795" xr:uid="{00000000-0005-0000-0000-0000C2900000}"/>
    <cellStyle name="Normal 47 16 6 2 2 2 4" xfId="38811" xr:uid="{00000000-0005-0000-0000-0000C3900000}"/>
    <cellStyle name="Normal 47 16 6 2 2 3" xfId="26143" xr:uid="{00000000-0005-0000-0000-0000C4900000}"/>
    <cellStyle name="Normal 47 16 6 2 2 3 2" xfId="47757" xr:uid="{00000000-0005-0000-0000-0000C5900000}"/>
    <cellStyle name="Normal 47 16 6 2 2 4" xfId="20176" xr:uid="{00000000-0005-0000-0000-0000C6900000}"/>
    <cellStyle name="Normal 47 16 6 2 2 4 2" xfId="41818" xr:uid="{00000000-0005-0000-0000-0000C7900000}"/>
    <cellStyle name="Normal 47 16 6 2 2 5" xfId="35808" xr:uid="{00000000-0005-0000-0000-0000C8900000}"/>
    <cellStyle name="Normal 47 16 6 2 3" xfId="15046" xr:uid="{00000000-0005-0000-0000-0000C9900000}"/>
    <cellStyle name="Normal 47 16 6 2 3 2" xfId="18131" xr:uid="{00000000-0005-0000-0000-0000CA900000}"/>
    <cellStyle name="Normal 47 16 6 2 3 2 2" xfId="30097" xr:uid="{00000000-0005-0000-0000-0000CB900000}"/>
    <cellStyle name="Normal 47 16 6 2 3 2 2 2" xfId="51703" xr:uid="{00000000-0005-0000-0000-0000CC900000}"/>
    <cellStyle name="Normal 47 16 6 2 3 2 3" xfId="24130" xr:uid="{00000000-0005-0000-0000-0000CD900000}"/>
    <cellStyle name="Normal 47 16 6 2 3 2 3 2" xfId="45767" xr:uid="{00000000-0005-0000-0000-0000CE900000}"/>
    <cellStyle name="Normal 47 16 6 2 3 2 4" xfId="39785" xr:uid="{00000000-0005-0000-0000-0000CF900000}"/>
    <cellStyle name="Normal 47 16 6 2 3 3" xfId="27115" xr:uid="{00000000-0005-0000-0000-0000D0900000}"/>
    <cellStyle name="Normal 47 16 6 2 3 3 2" xfId="48729" xr:uid="{00000000-0005-0000-0000-0000D1900000}"/>
    <cellStyle name="Normal 47 16 6 2 3 4" xfId="21148" xr:uid="{00000000-0005-0000-0000-0000D2900000}"/>
    <cellStyle name="Normal 47 16 6 2 3 4 2" xfId="42790" xr:uid="{00000000-0005-0000-0000-0000D3900000}"/>
    <cellStyle name="Normal 47 16 6 2 3 5" xfId="36782" xr:uid="{00000000-0005-0000-0000-0000D4900000}"/>
    <cellStyle name="Normal 47 16 6 2 4" xfId="16180" xr:uid="{00000000-0005-0000-0000-0000D5900000}"/>
    <cellStyle name="Normal 47 16 6 2 4 2" xfId="28149" xr:uid="{00000000-0005-0000-0000-0000D6900000}"/>
    <cellStyle name="Normal 47 16 6 2 4 2 2" xfId="49755" xr:uid="{00000000-0005-0000-0000-0000D7900000}"/>
    <cellStyle name="Normal 47 16 6 2 4 3" xfId="22182" xr:uid="{00000000-0005-0000-0000-0000D8900000}"/>
    <cellStyle name="Normal 47 16 6 2 4 3 2" xfId="43819" xr:uid="{00000000-0005-0000-0000-0000D9900000}"/>
    <cellStyle name="Normal 47 16 6 2 4 4" xfId="37834" xr:uid="{00000000-0005-0000-0000-0000DA900000}"/>
    <cellStyle name="Normal 47 16 6 2 5" xfId="25167" xr:uid="{00000000-0005-0000-0000-0000DB900000}"/>
    <cellStyle name="Normal 47 16 6 2 5 2" xfId="46784" xr:uid="{00000000-0005-0000-0000-0000DC900000}"/>
    <cellStyle name="Normal 47 16 6 2 6" xfId="19200" xr:uid="{00000000-0005-0000-0000-0000DD900000}"/>
    <cellStyle name="Normal 47 16 6 2 6 2" xfId="40842" xr:uid="{00000000-0005-0000-0000-0000DE900000}"/>
    <cellStyle name="Normal 47 16 6 2 7" xfId="34828"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5" xr:uid="{00000000-0005-0000-0000-0000E3900000}"/>
    <cellStyle name="Normal 47 16 6 3 2 2 2 2" xfId="51051" xr:uid="{00000000-0005-0000-0000-0000E4900000}"/>
    <cellStyle name="Normal 47 16 6 3 2 2 3" xfId="23478" xr:uid="{00000000-0005-0000-0000-0000E5900000}"/>
    <cellStyle name="Normal 47 16 6 3 2 2 3 2" xfId="45115" xr:uid="{00000000-0005-0000-0000-0000E6900000}"/>
    <cellStyle name="Normal 47 16 6 3 2 2 4" xfId="39131" xr:uid="{00000000-0005-0000-0000-0000E7900000}"/>
    <cellStyle name="Normal 47 16 6 3 2 3" xfId="26463" xr:uid="{00000000-0005-0000-0000-0000E8900000}"/>
    <cellStyle name="Normal 47 16 6 3 2 3 2" xfId="48077" xr:uid="{00000000-0005-0000-0000-0000E9900000}"/>
    <cellStyle name="Normal 47 16 6 3 2 4" xfId="20496" xr:uid="{00000000-0005-0000-0000-0000EA900000}"/>
    <cellStyle name="Normal 47 16 6 3 2 4 2" xfId="42138" xr:uid="{00000000-0005-0000-0000-0000EB900000}"/>
    <cellStyle name="Normal 47 16 6 3 2 5" xfId="36128" xr:uid="{00000000-0005-0000-0000-0000EC900000}"/>
    <cellStyle name="Normal 47 16 6 3 3" xfId="15366" xr:uid="{00000000-0005-0000-0000-0000ED900000}"/>
    <cellStyle name="Normal 47 16 6 3 3 2" xfId="18451" xr:uid="{00000000-0005-0000-0000-0000EE900000}"/>
    <cellStyle name="Normal 47 16 6 3 3 2 2" xfId="30417" xr:uid="{00000000-0005-0000-0000-0000EF900000}"/>
    <cellStyle name="Normal 47 16 6 3 3 2 2 2" xfId="52023" xr:uid="{00000000-0005-0000-0000-0000F0900000}"/>
    <cellStyle name="Normal 47 16 6 3 3 2 3" xfId="24450" xr:uid="{00000000-0005-0000-0000-0000F1900000}"/>
    <cellStyle name="Normal 47 16 6 3 3 2 3 2" xfId="46087" xr:uid="{00000000-0005-0000-0000-0000F2900000}"/>
    <cellStyle name="Normal 47 16 6 3 3 2 4" xfId="40105" xr:uid="{00000000-0005-0000-0000-0000F3900000}"/>
    <cellStyle name="Normal 47 16 6 3 3 3" xfId="27435" xr:uid="{00000000-0005-0000-0000-0000F4900000}"/>
    <cellStyle name="Normal 47 16 6 3 3 3 2" xfId="49049" xr:uid="{00000000-0005-0000-0000-0000F5900000}"/>
    <cellStyle name="Normal 47 16 6 3 3 4" xfId="21468" xr:uid="{00000000-0005-0000-0000-0000F6900000}"/>
    <cellStyle name="Normal 47 16 6 3 3 4 2" xfId="43110" xr:uid="{00000000-0005-0000-0000-0000F7900000}"/>
    <cellStyle name="Normal 47 16 6 3 3 5" xfId="37102" xr:uid="{00000000-0005-0000-0000-0000F8900000}"/>
    <cellStyle name="Normal 47 16 6 3 4" xfId="16500" xr:uid="{00000000-0005-0000-0000-0000F9900000}"/>
    <cellStyle name="Normal 47 16 6 3 4 2" xfId="28469" xr:uid="{00000000-0005-0000-0000-0000FA900000}"/>
    <cellStyle name="Normal 47 16 6 3 4 2 2" xfId="50075" xr:uid="{00000000-0005-0000-0000-0000FB900000}"/>
    <cellStyle name="Normal 47 16 6 3 4 3" xfId="22502" xr:uid="{00000000-0005-0000-0000-0000FC900000}"/>
    <cellStyle name="Normal 47 16 6 3 4 3 2" xfId="44139" xr:uid="{00000000-0005-0000-0000-0000FD900000}"/>
    <cellStyle name="Normal 47 16 6 3 4 4" xfId="38154" xr:uid="{00000000-0005-0000-0000-0000FE900000}"/>
    <cellStyle name="Normal 47 16 6 3 5" xfId="25487" xr:uid="{00000000-0005-0000-0000-0000FF900000}"/>
    <cellStyle name="Normal 47 16 6 3 5 2" xfId="47104" xr:uid="{00000000-0005-0000-0000-000000910000}"/>
    <cellStyle name="Normal 47 16 6 3 6" xfId="19520" xr:uid="{00000000-0005-0000-0000-000001910000}"/>
    <cellStyle name="Normal 47 16 6 3 6 2" xfId="41162" xr:uid="{00000000-0005-0000-0000-000002910000}"/>
    <cellStyle name="Normal 47 16 6 3 7" xfId="35148" xr:uid="{00000000-0005-0000-0000-000003910000}"/>
    <cellStyle name="Normal 47 16 6 4" xfId="13751" xr:uid="{00000000-0005-0000-0000-000004910000}"/>
    <cellStyle name="Normal 47 16 6 4 2" xfId="16837" xr:uid="{00000000-0005-0000-0000-000005910000}"/>
    <cellStyle name="Normal 47 16 6 4 2 2" xfId="28805" xr:uid="{00000000-0005-0000-0000-000006910000}"/>
    <cellStyle name="Normal 47 16 6 4 2 2 2" xfId="50411" xr:uid="{00000000-0005-0000-0000-000007910000}"/>
    <cellStyle name="Normal 47 16 6 4 2 3" xfId="22838" xr:uid="{00000000-0005-0000-0000-000008910000}"/>
    <cellStyle name="Normal 47 16 6 4 2 3 2" xfId="44475" xr:uid="{00000000-0005-0000-0000-000009910000}"/>
    <cellStyle name="Normal 47 16 6 4 2 4" xfId="38491" xr:uid="{00000000-0005-0000-0000-00000A910000}"/>
    <cellStyle name="Normal 47 16 6 4 3" xfId="25823" xr:uid="{00000000-0005-0000-0000-00000B910000}"/>
    <cellStyle name="Normal 47 16 6 4 3 2" xfId="47437" xr:uid="{00000000-0005-0000-0000-00000C910000}"/>
    <cellStyle name="Normal 47 16 6 4 4" xfId="19856" xr:uid="{00000000-0005-0000-0000-00000D910000}"/>
    <cellStyle name="Normal 47 16 6 4 4 2" xfId="41498" xr:uid="{00000000-0005-0000-0000-00000E910000}"/>
    <cellStyle name="Normal 47 16 6 4 5" xfId="35487" xr:uid="{00000000-0005-0000-0000-00000F910000}"/>
    <cellStyle name="Normal 47 16 6 5" xfId="14725" xr:uid="{00000000-0005-0000-0000-000010910000}"/>
    <cellStyle name="Normal 47 16 6 5 2" xfId="17810" xr:uid="{00000000-0005-0000-0000-000011910000}"/>
    <cellStyle name="Normal 47 16 6 5 2 2" xfId="29777" xr:uid="{00000000-0005-0000-0000-000012910000}"/>
    <cellStyle name="Normal 47 16 6 5 2 2 2" xfId="51383" xr:uid="{00000000-0005-0000-0000-000013910000}"/>
    <cellStyle name="Normal 47 16 6 5 2 3" xfId="23810" xr:uid="{00000000-0005-0000-0000-000014910000}"/>
    <cellStyle name="Normal 47 16 6 5 2 3 2" xfId="45447" xr:uid="{00000000-0005-0000-0000-000015910000}"/>
    <cellStyle name="Normal 47 16 6 5 2 4" xfId="39464" xr:uid="{00000000-0005-0000-0000-000016910000}"/>
    <cellStyle name="Normal 47 16 6 5 3" xfId="26795" xr:uid="{00000000-0005-0000-0000-000017910000}"/>
    <cellStyle name="Normal 47 16 6 5 3 2" xfId="48409" xr:uid="{00000000-0005-0000-0000-000018910000}"/>
    <cellStyle name="Normal 47 16 6 5 4" xfId="20828" xr:uid="{00000000-0005-0000-0000-000019910000}"/>
    <cellStyle name="Normal 47 16 6 5 4 2" xfId="42470" xr:uid="{00000000-0005-0000-0000-00001A910000}"/>
    <cellStyle name="Normal 47 16 6 5 5" xfId="36461" xr:uid="{00000000-0005-0000-0000-00001B910000}"/>
    <cellStyle name="Normal 47 16 6 6" xfId="15838" xr:uid="{00000000-0005-0000-0000-00001C910000}"/>
    <cellStyle name="Normal 47 16 6 6 2" xfId="27809" xr:uid="{00000000-0005-0000-0000-00001D910000}"/>
    <cellStyle name="Normal 47 16 6 6 2 2" xfId="49415" xr:uid="{00000000-0005-0000-0000-00001E910000}"/>
    <cellStyle name="Normal 47 16 6 6 3" xfId="21842" xr:uid="{00000000-0005-0000-0000-00001F910000}"/>
    <cellStyle name="Normal 47 16 6 6 3 2" xfId="43479" xr:uid="{00000000-0005-0000-0000-000020910000}"/>
    <cellStyle name="Normal 47 16 6 6 4" xfId="37492" xr:uid="{00000000-0005-0000-0000-000021910000}"/>
    <cellStyle name="Normal 47 16 6 7" xfId="24824" xr:uid="{00000000-0005-0000-0000-000022910000}"/>
    <cellStyle name="Normal 47 16 6 7 2" xfId="46444" xr:uid="{00000000-0005-0000-0000-000023910000}"/>
    <cellStyle name="Normal 47 16 6 8" xfId="18857" xr:uid="{00000000-0005-0000-0000-000024910000}"/>
    <cellStyle name="Normal 47 16 6 8 2" xfId="40499" xr:uid="{00000000-0005-0000-0000-000025910000}"/>
    <cellStyle name="Normal 47 16 6 9" xfId="31784"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3" xr:uid="{00000000-0005-0000-0000-00002B910000}"/>
    <cellStyle name="Normal 47 16 7 2 2 2 2 2" xfId="50829" xr:uid="{00000000-0005-0000-0000-00002C910000}"/>
    <cellStyle name="Normal 47 16 7 2 2 2 3" xfId="23256" xr:uid="{00000000-0005-0000-0000-00002D910000}"/>
    <cellStyle name="Normal 47 16 7 2 2 2 3 2" xfId="44893" xr:uid="{00000000-0005-0000-0000-00002E910000}"/>
    <cellStyle name="Normal 47 16 7 2 2 2 4" xfId="38909" xr:uid="{00000000-0005-0000-0000-00002F910000}"/>
    <cellStyle name="Normal 47 16 7 2 2 3" xfId="26241" xr:uid="{00000000-0005-0000-0000-000030910000}"/>
    <cellStyle name="Normal 47 16 7 2 2 3 2" xfId="47855" xr:uid="{00000000-0005-0000-0000-000031910000}"/>
    <cellStyle name="Normal 47 16 7 2 2 4" xfId="20274" xr:uid="{00000000-0005-0000-0000-000032910000}"/>
    <cellStyle name="Normal 47 16 7 2 2 4 2" xfId="41916" xr:uid="{00000000-0005-0000-0000-000033910000}"/>
    <cellStyle name="Normal 47 16 7 2 2 5" xfId="35906" xr:uid="{00000000-0005-0000-0000-000034910000}"/>
    <cellStyle name="Normal 47 16 7 2 3" xfId="15144" xr:uid="{00000000-0005-0000-0000-000035910000}"/>
    <cellStyle name="Normal 47 16 7 2 3 2" xfId="18229" xr:uid="{00000000-0005-0000-0000-000036910000}"/>
    <cellStyle name="Normal 47 16 7 2 3 2 2" xfId="30195" xr:uid="{00000000-0005-0000-0000-000037910000}"/>
    <cellStyle name="Normal 47 16 7 2 3 2 2 2" xfId="51801" xr:uid="{00000000-0005-0000-0000-000038910000}"/>
    <cellStyle name="Normal 47 16 7 2 3 2 3" xfId="24228" xr:uid="{00000000-0005-0000-0000-000039910000}"/>
    <cellStyle name="Normal 47 16 7 2 3 2 3 2" xfId="45865" xr:uid="{00000000-0005-0000-0000-00003A910000}"/>
    <cellStyle name="Normal 47 16 7 2 3 2 4" xfId="39883" xr:uid="{00000000-0005-0000-0000-00003B910000}"/>
    <cellStyle name="Normal 47 16 7 2 3 3" xfId="27213" xr:uid="{00000000-0005-0000-0000-00003C910000}"/>
    <cellStyle name="Normal 47 16 7 2 3 3 2" xfId="48827" xr:uid="{00000000-0005-0000-0000-00003D910000}"/>
    <cellStyle name="Normal 47 16 7 2 3 4" xfId="21246" xr:uid="{00000000-0005-0000-0000-00003E910000}"/>
    <cellStyle name="Normal 47 16 7 2 3 4 2" xfId="42888" xr:uid="{00000000-0005-0000-0000-00003F910000}"/>
    <cellStyle name="Normal 47 16 7 2 3 5" xfId="36880" xr:uid="{00000000-0005-0000-0000-000040910000}"/>
    <cellStyle name="Normal 47 16 7 2 4" xfId="16278" xr:uid="{00000000-0005-0000-0000-000041910000}"/>
    <cellStyle name="Normal 47 16 7 2 4 2" xfId="28247" xr:uid="{00000000-0005-0000-0000-000042910000}"/>
    <cellStyle name="Normal 47 16 7 2 4 2 2" xfId="49853" xr:uid="{00000000-0005-0000-0000-000043910000}"/>
    <cellStyle name="Normal 47 16 7 2 4 3" xfId="22280" xr:uid="{00000000-0005-0000-0000-000044910000}"/>
    <cellStyle name="Normal 47 16 7 2 4 3 2" xfId="43917" xr:uid="{00000000-0005-0000-0000-000045910000}"/>
    <cellStyle name="Normal 47 16 7 2 4 4" xfId="37932" xr:uid="{00000000-0005-0000-0000-000046910000}"/>
    <cellStyle name="Normal 47 16 7 2 5" xfId="25265" xr:uid="{00000000-0005-0000-0000-000047910000}"/>
    <cellStyle name="Normal 47 16 7 2 5 2" xfId="46882" xr:uid="{00000000-0005-0000-0000-000048910000}"/>
    <cellStyle name="Normal 47 16 7 2 6" xfId="19298" xr:uid="{00000000-0005-0000-0000-000049910000}"/>
    <cellStyle name="Normal 47 16 7 2 6 2" xfId="40940" xr:uid="{00000000-0005-0000-0000-00004A910000}"/>
    <cellStyle name="Normal 47 16 7 2 7" xfId="34926"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3" xr:uid="{00000000-0005-0000-0000-00004F910000}"/>
    <cellStyle name="Normal 47 16 7 3 2 2 2 2" xfId="51149" xr:uid="{00000000-0005-0000-0000-000050910000}"/>
    <cellStyle name="Normal 47 16 7 3 2 2 3" xfId="23576" xr:uid="{00000000-0005-0000-0000-000051910000}"/>
    <cellStyle name="Normal 47 16 7 3 2 2 3 2" xfId="45213" xr:uid="{00000000-0005-0000-0000-000052910000}"/>
    <cellStyle name="Normal 47 16 7 3 2 2 4" xfId="39229" xr:uid="{00000000-0005-0000-0000-000053910000}"/>
    <cellStyle name="Normal 47 16 7 3 2 3" xfId="26561" xr:uid="{00000000-0005-0000-0000-000054910000}"/>
    <cellStyle name="Normal 47 16 7 3 2 3 2" xfId="48175" xr:uid="{00000000-0005-0000-0000-000055910000}"/>
    <cellStyle name="Normal 47 16 7 3 2 4" xfId="20594" xr:uid="{00000000-0005-0000-0000-000056910000}"/>
    <cellStyle name="Normal 47 16 7 3 2 4 2" xfId="42236" xr:uid="{00000000-0005-0000-0000-000057910000}"/>
    <cellStyle name="Normal 47 16 7 3 2 5" xfId="36226" xr:uid="{00000000-0005-0000-0000-000058910000}"/>
    <cellStyle name="Normal 47 16 7 3 3" xfId="15464" xr:uid="{00000000-0005-0000-0000-000059910000}"/>
    <cellStyle name="Normal 47 16 7 3 3 2" xfId="18549" xr:uid="{00000000-0005-0000-0000-00005A910000}"/>
    <cellStyle name="Normal 47 16 7 3 3 2 2" xfId="30515" xr:uid="{00000000-0005-0000-0000-00005B910000}"/>
    <cellStyle name="Normal 47 16 7 3 3 2 2 2" xfId="52121" xr:uid="{00000000-0005-0000-0000-00005C910000}"/>
    <cellStyle name="Normal 47 16 7 3 3 2 3" xfId="24548" xr:uid="{00000000-0005-0000-0000-00005D910000}"/>
    <cellStyle name="Normal 47 16 7 3 3 2 3 2" xfId="46185" xr:uid="{00000000-0005-0000-0000-00005E910000}"/>
    <cellStyle name="Normal 47 16 7 3 3 2 4" xfId="40203" xr:uid="{00000000-0005-0000-0000-00005F910000}"/>
    <cellStyle name="Normal 47 16 7 3 3 3" xfId="27533" xr:uid="{00000000-0005-0000-0000-000060910000}"/>
    <cellStyle name="Normal 47 16 7 3 3 3 2" xfId="49147" xr:uid="{00000000-0005-0000-0000-000061910000}"/>
    <cellStyle name="Normal 47 16 7 3 3 4" xfId="21566" xr:uid="{00000000-0005-0000-0000-000062910000}"/>
    <cellStyle name="Normal 47 16 7 3 3 4 2" xfId="43208" xr:uid="{00000000-0005-0000-0000-000063910000}"/>
    <cellStyle name="Normal 47 16 7 3 3 5" xfId="37200" xr:uid="{00000000-0005-0000-0000-000064910000}"/>
    <cellStyle name="Normal 47 16 7 3 4" xfId="16598" xr:uid="{00000000-0005-0000-0000-000065910000}"/>
    <cellStyle name="Normal 47 16 7 3 4 2" xfId="28567" xr:uid="{00000000-0005-0000-0000-000066910000}"/>
    <cellStyle name="Normal 47 16 7 3 4 2 2" xfId="50173" xr:uid="{00000000-0005-0000-0000-000067910000}"/>
    <cellStyle name="Normal 47 16 7 3 4 3" xfId="22600" xr:uid="{00000000-0005-0000-0000-000068910000}"/>
    <cellStyle name="Normal 47 16 7 3 4 3 2" xfId="44237" xr:uid="{00000000-0005-0000-0000-000069910000}"/>
    <cellStyle name="Normal 47 16 7 3 4 4" xfId="38252" xr:uid="{00000000-0005-0000-0000-00006A910000}"/>
    <cellStyle name="Normal 47 16 7 3 5" xfId="25585" xr:uid="{00000000-0005-0000-0000-00006B910000}"/>
    <cellStyle name="Normal 47 16 7 3 5 2" xfId="47202" xr:uid="{00000000-0005-0000-0000-00006C910000}"/>
    <cellStyle name="Normal 47 16 7 3 6" xfId="19618" xr:uid="{00000000-0005-0000-0000-00006D910000}"/>
    <cellStyle name="Normal 47 16 7 3 6 2" xfId="41260" xr:uid="{00000000-0005-0000-0000-00006E910000}"/>
    <cellStyle name="Normal 47 16 7 3 7" xfId="35246" xr:uid="{00000000-0005-0000-0000-00006F910000}"/>
    <cellStyle name="Normal 47 16 7 4" xfId="13849" xr:uid="{00000000-0005-0000-0000-000070910000}"/>
    <cellStyle name="Normal 47 16 7 4 2" xfId="16935" xr:uid="{00000000-0005-0000-0000-000071910000}"/>
    <cellStyle name="Normal 47 16 7 4 2 2" xfId="28903" xr:uid="{00000000-0005-0000-0000-000072910000}"/>
    <cellStyle name="Normal 47 16 7 4 2 2 2" xfId="50509" xr:uid="{00000000-0005-0000-0000-000073910000}"/>
    <cellStyle name="Normal 47 16 7 4 2 3" xfId="22936" xr:uid="{00000000-0005-0000-0000-000074910000}"/>
    <cellStyle name="Normal 47 16 7 4 2 3 2" xfId="44573" xr:uid="{00000000-0005-0000-0000-000075910000}"/>
    <cellStyle name="Normal 47 16 7 4 2 4" xfId="38589" xr:uid="{00000000-0005-0000-0000-000076910000}"/>
    <cellStyle name="Normal 47 16 7 4 3" xfId="25921" xr:uid="{00000000-0005-0000-0000-000077910000}"/>
    <cellStyle name="Normal 47 16 7 4 3 2" xfId="47535" xr:uid="{00000000-0005-0000-0000-000078910000}"/>
    <cellStyle name="Normal 47 16 7 4 4" xfId="19954" xr:uid="{00000000-0005-0000-0000-000079910000}"/>
    <cellStyle name="Normal 47 16 7 4 4 2" xfId="41596" xr:uid="{00000000-0005-0000-0000-00007A910000}"/>
    <cellStyle name="Normal 47 16 7 4 5" xfId="35585" xr:uid="{00000000-0005-0000-0000-00007B910000}"/>
    <cellStyle name="Normal 47 16 7 5" xfId="14823" xr:uid="{00000000-0005-0000-0000-00007C910000}"/>
    <cellStyle name="Normal 47 16 7 5 2" xfId="17908" xr:uid="{00000000-0005-0000-0000-00007D910000}"/>
    <cellStyle name="Normal 47 16 7 5 2 2" xfId="29875" xr:uid="{00000000-0005-0000-0000-00007E910000}"/>
    <cellStyle name="Normal 47 16 7 5 2 2 2" xfId="51481" xr:uid="{00000000-0005-0000-0000-00007F910000}"/>
    <cellStyle name="Normal 47 16 7 5 2 3" xfId="23908" xr:uid="{00000000-0005-0000-0000-000080910000}"/>
    <cellStyle name="Normal 47 16 7 5 2 3 2" xfId="45545" xr:uid="{00000000-0005-0000-0000-000081910000}"/>
    <cellStyle name="Normal 47 16 7 5 2 4" xfId="39562" xr:uid="{00000000-0005-0000-0000-000082910000}"/>
    <cellStyle name="Normal 47 16 7 5 3" xfId="26893" xr:uid="{00000000-0005-0000-0000-000083910000}"/>
    <cellStyle name="Normal 47 16 7 5 3 2" xfId="48507" xr:uid="{00000000-0005-0000-0000-000084910000}"/>
    <cellStyle name="Normal 47 16 7 5 4" xfId="20926" xr:uid="{00000000-0005-0000-0000-000085910000}"/>
    <cellStyle name="Normal 47 16 7 5 4 2" xfId="42568" xr:uid="{00000000-0005-0000-0000-000086910000}"/>
    <cellStyle name="Normal 47 16 7 5 5" xfId="36559" xr:uid="{00000000-0005-0000-0000-000087910000}"/>
    <cellStyle name="Normal 47 16 7 6" xfId="15936" xr:uid="{00000000-0005-0000-0000-000088910000}"/>
    <cellStyle name="Normal 47 16 7 6 2" xfId="27907" xr:uid="{00000000-0005-0000-0000-000089910000}"/>
    <cellStyle name="Normal 47 16 7 6 2 2" xfId="49513" xr:uid="{00000000-0005-0000-0000-00008A910000}"/>
    <cellStyle name="Normal 47 16 7 6 3" xfId="21940" xr:uid="{00000000-0005-0000-0000-00008B910000}"/>
    <cellStyle name="Normal 47 16 7 6 3 2" xfId="43577" xr:uid="{00000000-0005-0000-0000-00008C910000}"/>
    <cellStyle name="Normal 47 16 7 6 4" xfId="37590" xr:uid="{00000000-0005-0000-0000-00008D910000}"/>
    <cellStyle name="Normal 47 16 7 7" xfId="24922" xr:uid="{00000000-0005-0000-0000-00008E910000}"/>
    <cellStyle name="Normal 47 16 7 7 2" xfId="46542" xr:uid="{00000000-0005-0000-0000-00008F910000}"/>
    <cellStyle name="Normal 47 16 7 8" xfId="18955" xr:uid="{00000000-0005-0000-0000-000090910000}"/>
    <cellStyle name="Normal 47 16 7 8 2" xfId="40597" xr:uid="{00000000-0005-0000-0000-000091910000}"/>
    <cellStyle name="Normal 47 16 7 9" xfId="31996"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5" xr:uid="{00000000-0005-0000-0000-000096910000}"/>
    <cellStyle name="Normal 47 16 8 2 2 2 2" xfId="50571" xr:uid="{00000000-0005-0000-0000-000097910000}"/>
    <cellStyle name="Normal 47 16 8 2 2 3" xfId="22998" xr:uid="{00000000-0005-0000-0000-000098910000}"/>
    <cellStyle name="Normal 47 16 8 2 2 3 2" xfId="44635" xr:uid="{00000000-0005-0000-0000-000099910000}"/>
    <cellStyle name="Normal 47 16 8 2 2 4" xfId="38651" xr:uid="{00000000-0005-0000-0000-00009A910000}"/>
    <cellStyle name="Normal 47 16 8 2 3" xfId="25983" xr:uid="{00000000-0005-0000-0000-00009B910000}"/>
    <cellStyle name="Normal 47 16 8 2 3 2" xfId="47597" xr:uid="{00000000-0005-0000-0000-00009C910000}"/>
    <cellStyle name="Normal 47 16 8 2 4" xfId="20016" xr:uid="{00000000-0005-0000-0000-00009D910000}"/>
    <cellStyle name="Normal 47 16 8 2 4 2" xfId="41658" xr:uid="{00000000-0005-0000-0000-00009E910000}"/>
    <cellStyle name="Normal 47 16 8 2 5" xfId="35648" xr:uid="{00000000-0005-0000-0000-00009F910000}"/>
    <cellStyle name="Normal 47 16 8 3" xfId="14886" xr:uid="{00000000-0005-0000-0000-0000A0910000}"/>
    <cellStyle name="Normal 47 16 8 3 2" xfId="17971" xr:uid="{00000000-0005-0000-0000-0000A1910000}"/>
    <cellStyle name="Normal 47 16 8 3 2 2" xfId="29937" xr:uid="{00000000-0005-0000-0000-0000A2910000}"/>
    <cellStyle name="Normal 47 16 8 3 2 2 2" xfId="51543" xr:uid="{00000000-0005-0000-0000-0000A3910000}"/>
    <cellStyle name="Normal 47 16 8 3 2 3" xfId="23970" xr:uid="{00000000-0005-0000-0000-0000A4910000}"/>
    <cellStyle name="Normal 47 16 8 3 2 3 2" xfId="45607" xr:uid="{00000000-0005-0000-0000-0000A5910000}"/>
    <cellStyle name="Normal 47 16 8 3 2 4" xfId="39625" xr:uid="{00000000-0005-0000-0000-0000A6910000}"/>
    <cellStyle name="Normal 47 16 8 3 3" xfId="26955" xr:uid="{00000000-0005-0000-0000-0000A7910000}"/>
    <cellStyle name="Normal 47 16 8 3 3 2" xfId="48569" xr:uid="{00000000-0005-0000-0000-0000A8910000}"/>
    <cellStyle name="Normal 47 16 8 3 4" xfId="20988" xr:uid="{00000000-0005-0000-0000-0000A9910000}"/>
    <cellStyle name="Normal 47 16 8 3 4 2" xfId="42630" xr:uid="{00000000-0005-0000-0000-0000AA910000}"/>
    <cellStyle name="Normal 47 16 8 3 5" xfId="36622" xr:uid="{00000000-0005-0000-0000-0000AB910000}"/>
    <cellStyle name="Normal 47 16 8 4" xfId="16020" xr:uid="{00000000-0005-0000-0000-0000AC910000}"/>
    <cellStyle name="Normal 47 16 8 4 2" xfId="27989" xr:uid="{00000000-0005-0000-0000-0000AD910000}"/>
    <cellStyle name="Normal 47 16 8 4 2 2" xfId="49595" xr:uid="{00000000-0005-0000-0000-0000AE910000}"/>
    <cellStyle name="Normal 47 16 8 4 3" xfId="22022" xr:uid="{00000000-0005-0000-0000-0000AF910000}"/>
    <cellStyle name="Normal 47 16 8 4 3 2" xfId="43659" xr:uid="{00000000-0005-0000-0000-0000B0910000}"/>
    <cellStyle name="Normal 47 16 8 4 4" xfId="37674" xr:uid="{00000000-0005-0000-0000-0000B1910000}"/>
    <cellStyle name="Normal 47 16 8 5" xfId="25007" xr:uid="{00000000-0005-0000-0000-0000B2910000}"/>
    <cellStyle name="Normal 47 16 8 5 2" xfId="46624" xr:uid="{00000000-0005-0000-0000-0000B3910000}"/>
    <cellStyle name="Normal 47 16 8 6" xfId="19040" xr:uid="{00000000-0005-0000-0000-0000B4910000}"/>
    <cellStyle name="Normal 47 16 8 6 2" xfId="40682" xr:uid="{00000000-0005-0000-0000-0000B5910000}"/>
    <cellStyle name="Normal 47 16 8 7" xfId="34668"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5" xr:uid="{00000000-0005-0000-0000-0000BA910000}"/>
    <cellStyle name="Normal 47 16 9 2 2 2 2" xfId="50891" xr:uid="{00000000-0005-0000-0000-0000BB910000}"/>
    <cellStyle name="Normal 47 16 9 2 2 3" xfId="23318" xr:uid="{00000000-0005-0000-0000-0000BC910000}"/>
    <cellStyle name="Normal 47 16 9 2 2 3 2" xfId="44955" xr:uid="{00000000-0005-0000-0000-0000BD910000}"/>
    <cellStyle name="Normal 47 16 9 2 2 4" xfId="38971" xr:uid="{00000000-0005-0000-0000-0000BE910000}"/>
    <cellStyle name="Normal 47 16 9 2 3" xfId="26303" xr:uid="{00000000-0005-0000-0000-0000BF910000}"/>
    <cellStyle name="Normal 47 16 9 2 3 2" xfId="47917" xr:uid="{00000000-0005-0000-0000-0000C0910000}"/>
    <cellStyle name="Normal 47 16 9 2 4" xfId="20336" xr:uid="{00000000-0005-0000-0000-0000C1910000}"/>
    <cellStyle name="Normal 47 16 9 2 4 2" xfId="41978" xr:uid="{00000000-0005-0000-0000-0000C2910000}"/>
    <cellStyle name="Normal 47 16 9 2 5" xfId="35968" xr:uid="{00000000-0005-0000-0000-0000C3910000}"/>
    <cellStyle name="Normal 47 16 9 3" xfId="15206" xr:uid="{00000000-0005-0000-0000-0000C4910000}"/>
    <cellStyle name="Normal 47 16 9 3 2" xfId="18291" xr:uid="{00000000-0005-0000-0000-0000C5910000}"/>
    <cellStyle name="Normal 47 16 9 3 2 2" xfId="30257" xr:uid="{00000000-0005-0000-0000-0000C6910000}"/>
    <cellStyle name="Normal 47 16 9 3 2 2 2" xfId="51863" xr:uid="{00000000-0005-0000-0000-0000C7910000}"/>
    <cellStyle name="Normal 47 16 9 3 2 3" xfId="24290" xr:uid="{00000000-0005-0000-0000-0000C8910000}"/>
    <cellStyle name="Normal 47 16 9 3 2 3 2" xfId="45927" xr:uid="{00000000-0005-0000-0000-0000C9910000}"/>
    <cellStyle name="Normal 47 16 9 3 2 4" xfId="39945" xr:uid="{00000000-0005-0000-0000-0000CA910000}"/>
    <cellStyle name="Normal 47 16 9 3 3" xfId="27275" xr:uid="{00000000-0005-0000-0000-0000CB910000}"/>
    <cellStyle name="Normal 47 16 9 3 3 2" xfId="48889" xr:uid="{00000000-0005-0000-0000-0000CC910000}"/>
    <cellStyle name="Normal 47 16 9 3 4" xfId="21308" xr:uid="{00000000-0005-0000-0000-0000CD910000}"/>
    <cellStyle name="Normal 47 16 9 3 4 2" xfId="42950" xr:uid="{00000000-0005-0000-0000-0000CE910000}"/>
    <cellStyle name="Normal 47 16 9 3 5" xfId="36942" xr:uid="{00000000-0005-0000-0000-0000CF910000}"/>
    <cellStyle name="Normal 47 16 9 4" xfId="16340" xr:uid="{00000000-0005-0000-0000-0000D0910000}"/>
    <cellStyle name="Normal 47 16 9 4 2" xfId="28309" xr:uid="{00000000-0005-0000-0000-0000D1910000}"/>
    <cellStyle name="Normal 47 16 9 4 2 2" xfId="49915" xr:uid="{00000000-0005-0000-0000-0000D2910000}"/>
    <cellStyle name="Normal 47 16 9 4 3" xfId="22342" xr:uid="{00000000-0005-0000-0000-0000D3910000}"/>
    <cellStyle name="Normal 47 16 9 4 3 2" xfId="43979" xr:uid="{00000000-0005-0000-0000-0000D4910000}"/>
    <cellStyle name="Normal 47 16 9 4 4" xfId="37994" xr:uid="{00000000-0005-0000-0000-0000D5910000}"/>
    <cellStyle name="Normal 47 16 9 5" xfId="25327" xr:uid="{00000000-0005-0000-0000-0000D6910000}"/>
    <cellStyle name="Normal 47 16 9 5 2" xfId="46944" xr:uid="{00000000-0005-0000-0000-0000D7910000}"/>
    <cellStyle name="Normal 47 16 9 6" xfId="19360" xr:uid="{00000000-0005-0000-0000-0000D8910000}"/>
    <cellStyle name="Normal 47 16 9 6 2" xfId="41002" xr:uid="{00000000-0005-0000-0000-0000D9910000}"/>
    <cellStyle name="Normal 47 16 9 7" xfId="34988"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6" xr:uid="{00000000-0005-0000-0000-0000DE910000}"/>
    <cellStyle name="Normal 47 17 10 2 2 2" xfId="50252" xr:uid="{00000000-0005-0000-0000-0000DF910000}"/>
    <cellStyle name="Normal 47 17 10 2 3" xfId="22679" xr:uid="{00000000-0005-0000-0000-0000E0910000}"/>
    <cellStyle name="Normal 47 17 10 2 3 2" xfId="44316" xr:uid="{00000000-0005-0000-0000-0000E1910000}"/>
    <cellStyle name="Normal 47 17 10 2 4" xfId="38331" xr:uid="{00000000-0005-0000-0000-0000E2910000}"/>
    <cellStyle name="Normal 47 17 10 3" xfId="25664" xr:uid="{00000000-0005-0000-0000-0000E3910000}"/>
    <cellStyle name="Normal 47 17 10 3 2" xfId="47278" xr:uid="{00000000-0005-0000-0000-0000E4910000}"/>
    <cellStyle name="Normal 47 17 10 4" xfId="19697" xr:uid="{00000000-0005-0000-0000-0000E5910000}"/>
    <cellStyle name="Normal 47 17 10 4 2" xfId="41339" xr:uid="{00000000-0005-0000-0000-0000E6910000}"/>
    <cellStyle name="Normal 47 17 10 5" xfId="35327" xr:uid="{00000000-0005-0000-0000-0000E7910000}"/>
    <cellStyle name="Normal 47 17 11" xfId="14566" xr:uid="{00000000-0005-0000-0000-0000E8910000}"/>
    <cellStyle name="Normal 47 17 11 2" xfId="17651" xr:uid="{00000000-0005-0000-0000-0000E9910000}"/>
    <cellStyle name="Normal 47 17 11 2 2" xfId="29618" xr:uid="{00000000-0005-0000-0000-0000EA910000}"/>
    <cellStyle name="Normal 47 17 11 2 2 2" xfId="51224" xr:uid="{00000000-0005-0000-0000-0000EB910000}"/>
    <cellStyle name="Normal 47 17 11 2 3" xfId="23651" xr:uid="{00000000-0005-0000-0000-0000EC910000}"/>
    <cellStyle name="Normal 47 17 11 2 3 2" xfId="45288" xr:uid="{00000000-0005-0000-0000-0000ED910000}"/>
    <cellStyle name="Normal 47 17 11 2 4" xfId="39305" xr:uid="{00000000-0005-0000-0000-0000EE910000}"/>
    <cellStyle name="Normal 47 17 11 3" xfId="26636" xr:uid="{00000000-0005-0000-0000-0000EF910000}"/>
    <cellStyle name="Normal 47 17 11 3 2" xfId="48250" xr:uid="{00000000-0005-0000-0000-0000F0910000}"/>
    <cellStyle name="Normal 47 17 11 4" xfId="20669" xr:uid="{00000000-0005-0000-0000-0000F1910000}"/>
    <cellStyle name="Normal 47 17 11 4 2" xfId="42311" xr:uid="{00000000-0005-0000-0000-0000F2910000}"/>
    <cellStyle name="Normal 47 17 11 5" xfId="36302" xr:uid="{00000000-0005-0000-0000-0000F3910000}"/>
    <cellStyle name="Normal 47 17 12" xfId="15679" xr:uid="{00000000-0005-0000-0000-0000F4910000}"/>
    <cellStyle name="Normal 47 17 12 2" xfId="27650" xr:uid="{00000000-0005-0000-0000-0000F5910000}"/>
    <cellStyle name="Normal 47 17 12 2 2" xfId="49256" xr:uid="{00000000-0005-0000-0000-0000F6910000}"/>
    <cellStyle name="Normal 47 17 12 3" xfId="21683" xr:uid="{00000000-0005-0000-0000-0000F7910000}"/>
    <cellStyle name="Normal 47 17 12 3 2" xfId="43320" xr:uid="{00000000-0005-0000-0000-0000F8910000}"/>
    <cellStyle name="Normal 47 17 12 4" xfId="37333" xr:uid="{00000000-0005-0000-0000-0000F9910000}"/>
    <cellStyle name="Normal 47 17 13" xfId="24665" xr:uid="{00000000-0005-0000-0000-0000FA910000}"/>
    <cellStyle name="Normal 47 17 13 2" xfId="46285" xr:uid="{00000000-0005-0000-0000-0000FB910000}"/>
    <cellStyle name="Normal 47 17 14" xfId="18698" xr:uid="{00000000-0005-0000-0000-0000FC910000}"/>
    <cellStyle name="Normal 47 17 14 2" xfId="40340" xr:uid="{00000000-0005-0000-0000-0000FD910000}"/>
    <cellStyle name="Normal 47 17 15" xfId="31263"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5" xr:uid="{00000000-0005-0000-0000-000003920000}"/>
    <cellStyle name="Normal 47 17 2 2 2 2 2 2" xfId="50661" xr:uid="{00000000-0005-0000-0000-000004920000}"/>
    <cellStyle name="Normal 47 17 2 2 2 2 3" xfId="23088" xr:uid="{00000000-0005-0000-0000-000005920000}"/>
    <cellStyle name="Normal 47 17 2 2 2 2 3 2" xfId="44725" xr:uid="{00000000-0005-0000-0000-000006920000}"/>
    <cellStyle name="Normal 47 17 2 2 2 2 4" xfId="38741" xr:uid="{00000000-0005-0000-0000-000007920000}"/>
    <cellStyle name="Normal 47 17 2 2 2 3" xfId="26073" xr:uid="{00000000-0005-0000-0000-000008920000}"/>
    <cellStyle name="Normal 47 17 2 2 2 3 2" xfId="47687" xr:uid="{00000000-0005-0000-0000-000009920000}"/>
    <cellStyle name="Normal 47 17 2 2 2 4" xfId="20106" xr:uid="{00000000-0005-0000-0000-00000A920000}"/>
    <cellStyle name="Normal 47 17 2 2 2 4 2" xfId="41748" xr:uid="{00000000-0005-0000-0000-00000B920000}"/>
    <cellStyle name="Normal 47 17 2 2 2 5" xfId="35738" xr:uid="{00000000-0005-0000-0000-00000C920000}"/>
    <cellStyle name="Normal 47 17 2 2 3" xfId="14976" xr:uid="{00000000-0005-0000-0000-00000D920000}"/>
    <cellStyle name="Normal 47 17 2 2 3 2" xfId="18061" xr:uid="{00000000-0005-0000-0000-00000E920000}"/>
    <cellStyle name="Normal 47 17 2 2 3 2 2" xfId="30027" xr:uid="{00000000-0005-0000-0000-00000F920000}"/>
    <cellStyle name="Normal 47 17 2 2 3 2 2 2" xfId="51633" xr:uid="{00000000-0005-0000-0000-000010920000}"/>
    <cellStyle name="Normal 47 17 2 2 3 2 3" xfId="24060" xr:uid="{00000000-0005-0000-0000-000011920000}"/>
    <cellStyle name="Normal 47 17 2 2 3 2 3 2" xfId="45697" xr:uid="{00000000-0005-0000-0000-000012920000}"/>
    <cellStyle name="Normal 47 17 2 2 3 2 4" xfId="39715" xr:uid="{00000000-0005-0000-0000-000013920000}"/>
    <cellStyle name="Normal 47 17 2 2 3 3" xfId="27045" xr:uid="{00000000-0005-0000-0000-000014920000}"/>
    <cellStyle name="Normal 47 17 2 2 3 3 2" xfId="48659" xr:uid="{00000000-0005-0000-0000-000015920000}"/>
    <cellStyle name="Normal 47 17 2 2 3 4" xfId="21078" xr:uid="{00000000-0005-0000-0000-000016920000}"/>
    <cellStyle name="Normal 47 17 2 2 3 4 2" xfId="42720" xr:uid="{00000000-0005-0000-0000-000017920000}"/>
    <cellStyle name="Normal 47 17 2 2 3 5" xfId="36712" xr:uid="{00000000-0005-0000-0000-000018920000}"/>
    <cellStyle name="Normal 47 17 2 2 4" xfId="16110" xr:uid="{00000000-0005-0000-0000-000019920000}"/>
    <cellStyle name="Normal 47 17 2 2 4 2" xfId="28079" xr:uid="{00000000-0005-0000-0000-00001A920000}"/>
    <cellStyle name="Normal 47 17 2 2 4 2 2" xfId="49685" xr:uid="{00000000-0005-0000-0000-00001B920000}"/>
    <cellStyle name="Normal 47 17 2 2 4 3" xfId="22112" xr:uid="{00000000-0005-0000-0000-00001C920000}"/>
    <cellStyle name="Normal 47 17 2 2 4 3 2" xfId="43749" xr:uid="{00000000-0005-0000-0000-00001D920000}"/>
    <cellStyle name="Normal 47 17 2 2 4 4" xfId="37764" xr:uid="{00000000-0005-0000-0000-00001E920000}"/>
    <cellStyle name="Normal 47 17 2 2 5" xfId="25097" xr:uid="{00000000-0005-0000-0000-00001F920000}"/>
    <cellStyle name="Normal 47 17 2 2 5 2" xfId="46714" xr:uid="{00000000-0005-0000-0000-000020920000}"/>
    <cellStyle name="Normal 47 17 2 2 6" xfId="19130" xr:uid="{00000000-0005-0000-0000-000021920000}"/>
    <cellStyle name="Normal 47 17 2 2 6 2" xfId="40772" xr:uid="{00000000-0005-0000-0000-000022920000}"/>
    <cellStyle name="Normal 47 17 2 2 7" xfId="34758"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5" xr:uid="{00000000-0005-0000-0000-000027920000}"/>
    <cellStyle name="Normal 47 17 2 3 2 2 2 2" xfId="50981" xr:uid="{00000000-0005-0000-0000-000028920000}"/>
    <cellStyle name="Normal 47 17 2 3 2 2 3" xfId="23408" xr:uid="{00000000-0005-0000-0000-000029920000}"/>
    <cellStyle name="Normal 47 17 2 3 2 2 3 2" xfId="45045" xr:uid="{00000000-0005-0000-0000-00002A920000}"/>
    <cellStyle name="Normal 47 17 2 3 2 2 4" xfId="39061" xr:uid="{00000000-0005-0000-0000-00002B920000}"/>
    <cellStyle name="Normal 47 17 2 3 2 3" xfId="26393" xr:uid="{00000000-0005-0000-0000-00002C920000}"/>
    <cellStyle name="Normal 47 17 2 3 2 3 2" xfId="48007" xr:uid="{00000000-0005-0000-0000-00002D920000}"/>
    <cellStyle name="Normal 47 17 2 3 2 4" xfId="20426" xr:uid="{00000000-0005-0000-0000-00002E920000}"/>
    <cellStyle name="Normal 47 17 2 3 2 4 2" xfId="42068" xr:uid="{00000000-0005-0000-0000-00002F920000}"/>
    <cellStyle name="Normal 47 17 2 3 2 5" xfId="36058" xr:uid="{00000000-0005-0000-0000-000030920000}"/>
    <cellStyle name="Normal 47 17 2 3 3" xfId="15296" xr:uid="{00000000-0005-0000-0000-000031920000}"/>
    <cellStyle name="Normal 47 17 2 3 3 2" xfId="18381" xr:uid="{00000000-0005-0000-0000-000032920000}"/>
    <cellStyle name="Normal 47 17 2 3 3 2 2" xfId="30347" xr:uid="{00000000-0005-0000-0000-000033920000}"/>
    <cellStyle name="Normal 47 17 2 3 3 2 2 2" xfId="51953" xr:uid="{00000000-0005-0000-0000-000034920000}"/>
    <cellStyle name="Normal 47 17 2 3 3 2 3" xfId="24380" xr:uid="{00000000-0005-0000-0000-000035920000}"/>
    <cellStyle name="Normal 47 17 2 3 3 2 3 2" xfId="46017" xr:uid="{00000000-0005-0000-0000-000036920000}"/>
    <cellStyle name="Normal 47 17 2 3 3 2 4" xfId="40035" xr:uid="{00000000-0005-0000-0000-000037920000}"/>
    <cellStyle name="Normal 47 17 2 3 3 3" xfId="27365" xr:uid="{00000000-0005-0000-0000-000038920000}"/>
    <cellStyle name="Normal 47 17 2 3 3 3 2" xfId="48979" xr:uid="{00000000-0005-0000-0000-000039920000}"/>
    <cellStyle name="Normal 47 17 2 3 3 4" xfId="21398" xr:uid="{00000000-0005-0000-0000-00003A920000}"/>
    <cellStyle name="Normal 47 17 2 3 3 4 2" xfId="43040" xr:uid="{00000000-0005-0000-0000-00003B920000}"/>
    <cellStyle name="Normal 47 17 2 3 3 5" xfId="37032" xr:uid="{00000000-0005-0000-0000-00003C920000}"/>
    <cellStyle name="Normal 47 17 2 3 4" xfId="16430" xr:uid="{00000000-0005-0000-0000-00003D920000}"/>
    <cellStyle name="Normal 47 17 2 3 4 2" xfId="28399" xr:uid="{00000000-0005-0000-0000-00003E920000}"/>
    <cellStyle name="Normal 47 17 2 3 4 2 2" xfId="50005" xr:uid="{00000000-0005-0000-0000-00003F920000}"/>
    <cellStyle name="Normal 47 17 2 3 4 3" xfId="22432" xr:uid="{00000000-0005-0000-0000-000040920000}"/>
    <cellStyle name="Normal 47 17 2 3 4 3 2" xfId="44069" xr:uid="{00000000-0005-0000-0000-000041920000}"/>
    <cellStyle name="Normal 47 17 2 3 4 4" xfId="38084" xr:uid="{00000000-0005-0000-0000-000042920000}"/>
    <cellStyle name="Normal 47 17 2 3 5" xfId="25417" xr:uid="{00000000-0005-0000-0000-000043920000}"/>
    <cellStyle name="Normal 47 17 2 3 5 2" xfId="47034" xr:uid="{00000000-0005-0000-0000-000044920000}"/>
    <cellStyle name="Normal 47 17 2 3 6" xfId="19450" xr:uid="{00000000-0005-0000-0000-000045920000}"/>
    <cellStyle name="Normal 47 17 2 3 6 2" xfId="41092" xr:uid="{00000000-0005-0000-0000-000046920000}"/>
    <cellStyle name="Normal 47 17 2 3 7" xfId="35078" xr:uid="{00000000-0005-0000-0000-000047920000}"/>
    <cellStyle name="Normal 47 17 2 4" xfId="13681" xr:uid="{00000000-0005-0000-0000-000048920000}"/>
    <cellStyle name="Normal 47 17 2 4 2" xfId="16767" xr:uid="{00000000-0005-0000-0000-000049920000}"/>
    <cellStyle name="Normal 47 17 2 4 2 2" xfId="28735" xr:uid="{00000000-0005-0000-0000-00004A920000}"/>
    <cellStyle name="Normal 47 17 2 4 2 2 2" xfId="50341" xr:uid="{00000000-0005-0000-0000-00004B920000}"/>
    <cellStyle name="Normal 47 17 2 4 2 3" xfId="22768" xr:uid="{00000000-0005-0000-0000-00004C920000}"/>
    <cellStyle name="Normal 47 17 2 4 2 3 2" xfId="44405" xr:uid="{00000000-0005-0000-0000-00004D920000}"/>
    <cellStyle name="Normal 47 17 2 4 2 4" xfId="38421" xr:uid="{00000000-0005-0000-0000-00004E920000}"/>
    <cellStyle name="Normal 47 17 2 4 3" xfId="25753" xr:uid="{00000000-0005-0000-0000-00004F920000}"/>
    <cellStyle name="Normal 47 17 2 4 3 2" xfId="47367" xr:uid="{00000000-0005-0000-0000-000050920000}"/>
    <cellStyle name="Normal 47 17 2 4 4" xfId="19786" xr:uid="{00000000-0005-0000-0000-000051920000}"/>
    <cellStyle name="Normal 47 17 2 4 4 2" xfId="41428" xr:uid="{00000000-0005-0000-0000-000052920000}"/>
    <cellStyle name="Normal 47 17 2 4 5" xfId="35417" xr:uid="{00000000-0005-0000-0000-000053920000}"/>
    <cellStyle name="Normal 47 17 2 5" xfId="14655" xr:uid="{00000000-0005-0000-0000-000054920000}"/>
    <cellStyle name="Normal 47 17 2 5 2" xfId="17740" xr:uid="{00000000-0005-0000-0000-000055920000}"/>
    <cellStyle name="Normal 47 17 2 5 2 2" xfId="29707" xr:uid="{00000000-0005-0000-0000-000056920000}"/>
    <cellStyle name="Normal 47 17 2 5 2 2 2" xfId="51313" xr:uid="{00000000-0005-0000-0000-000057920000}"/>
    <cellStyle name="Normal 47 17 2 5 2 3" xfId="23740" xr:uid="{00000000-0005-0000-0000-000058920000}"/>
    <cellStyle name="Normal 47 17 2 5 2 3 2" xfId="45377" xr:uid="{00000000-0005-0000-0000-000059920000}"/>
    <cellStyle name="Normal 47 17 2 5 2 4" xfId="39394" xr:uid="{00000000-0005-0000-0000-00005A920000}"/>
    <cellStyle name="Normal 47 17 2 5 3" xfId="26725" xr:uid="{00000000-0005-0000-0000-00005B920000}"/>
    <cellStyle name="Normal 47 17 2 5 3 2" xfId="48339" xr:uid="{00000000-0005-0000-0000-00005C920000}"/>
    <cellStyle name="Normal 47 17 2 5 4" xfId="20758" xr:uid="{00000000-0005-0000-0000-00005D920000}"/>
    <cellStyle name="Normal 47 17 2 5 4 2" xfId="42400" xr:uid="{00000000-0005-0000-0000-00005E920000}"/>
    <cellStyle name="Normal 47 17 2 5 5" xfId="36391" xr:uid="{00000000-0005-0000-0000-00005F920000}"/>
    <cellStyle name="Normal 47 17 2 6" xfId="15768" xr:uid="{00000000-0005-0000-0000-000060920000}"/>
    <cellStyle name="Normal 47 17 2 6 2" xfId="27739" xr:uid="{00000000-0005-0000-0000-000061920000}"/>
    <cellStyle name="Normal 47 17 2 6 2 2" xfId="49345" xr:uid="{00000000-0005-0000-0000-000062920000}"/>
    <cellStyle name="Normal 47 17 2 6 3" xfId="21772" xr:uid="{00000000-0005-0000-0000-000063920000}"/>
    <cellStyle name="Normal 47 17 2 6 3 2" xfId="43409" xr:uid="{00000000-0005-0000-0000-000064920000}"/>
    <cellStyle name="Normal 47 17 2 6 4" xfId="37422" xr:uid="{00000000-0005-0000-0000-000065920000}"/>
    <cellStyle name="Normal 47 17 2 7" xfId="24754" xr:uid="{00000000-0005-0000-0000-000066920000}"/>
    <cellStyle name="Normal 47 17 2 7 2" xfId="46374" xr:uid="{00000000-0005-0000-0000-000067920000}"/>
    <cellStyle name="Normal 47 17 2 8" xfId="18787" xr:uid="{00000000-0005-0000-0000-000068920000}"/>
    <cellStyle name="Normal 47 17 2 8 2" xfId="40429" xr:uid="{00000000-0005-0000-0000-000069920000}"/>
    <cellStyle name="Normal 47 17 2 9" xfId="31600"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1" xr:uid="{00000000-0005-0000-0000-00006F920000}"/>
    <cellStyle name="Normal 47 17 3 2 2 2 2 2" xfId="50617" xr:uid="{00000000-0005-0000-0000-000070920000}"/>
    <cellStyle name="Normal 47 17 3 2 2 2 3" xfId="23044" xr:uid="{00000000-0005-0000-0000-000071920000}"/>
    <cellStyle name="Normal 47 17 3 2 2 2 3 2" xfId="44681" xr:uid="{00000000-0005-0000-0000-000072920000}"/>
    <cellStyle name="Normal 47 17 3 2 2 2 4" xfId="38697" xr:uid="{00000000-0005-0000-0000-000073920000}"/>
    <cellStyle name="Normal 47 17 3 2 2 3" xfId="26029" xr:uid="{00000000-0005-0000-0000-000074920000}"/>
    <cellStyle name="Normal 47 17 3 2 2 3 2" xfId="47643" xr:uid="{00000000-0005-0000-0000-000075920000}"/>
    <cellStyle name="Normal 47 17 3 2 2 4" xfId="20062" xr:uid="{00000000-0005-0000-0000-000076920000}"/>
    <cellStyle name="Normal 47 17 3 2 2 4 2" xfId="41704" xr:uid="{00000000-0005-0000-0000-000077920000}"/>
    <cellStyle name="Normal 47 17 3 2 2 5" xfId="35694" xr:uid="{00000000-0005-0000-0000-000078920000}"/>
    <cellStyle name="Normal 47 17 3 2 3" xfId="14932" xr:uid="{00000000-0005-0000-0000-000079920000}"/>
    <cellStyle name="Normal 47 17 3 2 3 2" xfId="18017" xr:uid="{00000000-0005-0000-0000-00007A920000}"/>
    <cellStyle name="Normal 47 17 3 2 3 2 2" xfId="29983" xr:uid="{00000000-0005-0000-0000-00007B920000}"/>
    <cellStyle name="Normal 47 17 3 2 3 2 2 2" xfId="51589" xr:uid="{00000000-0005-0000-0000-00007C920000}"/>
    <cellStyle name="Normal 47 17 3 2 3 2 3" xfId="24016" xr:uid="{00000000-0005-0000-0000-00007D920000}"/>
    <cellStyle name="Normal 47 17 3 2 3 2 3 2" xfId="45653" xr:uid="{00000000-0005-0000-0000-00007E920000}"/>
    <cellStyle name="Normal 47 17 3 2 3 2 4" xfId="39671" xr:uid="{00000000-0005-0000-0000-00007F920000}"/>
    <cellStyle name="Normal 47 17 3 2 3 3" xfId="27001" xr:uid="{00000000-0005-0000-0000-000080920000}"/>
    <cellStyle name="Normal 47 17 3 2 3 3 2" xfId="48615" xr:uid="{00000000-0005-0000-0000-000081920000}"/>
    <cellStyle name="Normal 47 17 3 2 3 4" xfId="21034" xr:uid="{00000000-0005-0000-0000-000082920000}"/>
    <cellStyle name="Normal 47 17 3 2 3 4 2" xfId="42676" xr:uid="{00000000-0005-0000-0000-000083920000}"/>
    <cellStyle name="Normal 47 17 3 2 3 5" xfId="36668" xr:uid="{00000000-0005-0000-0000-000084920000}"/>
    <cellStyle name="Normal 47 17 3 2 4" xfId="16066" xr:uid="{00000000-0005-0000-0000-000085920000}"/>
    <cellStyle name="Normal 47 17 3 2 4 2" xfId="28035" xr:uid="{00000000-0005-0000-0000-000086920000}"/>
    <cellStyle name="Normal 47 17 3 2 4 2 2" xfId="49641" xr:uid="{00000000-0005-0000-0000-000087920000}"/>
    <cellStyle name="Normal 47 17 3 2 4 3" xfId="22068" xr:uid="{00000000-0005-0000-0000-000088920000}"/>
    <cellStyle name="Normal 47 17 3 2 4 3 2" xfId="43705" xr:uid="{00000000-0005-0000-0000-000089920000}"/>
    <cellStyle name="Normal 47 17 3 2 4 4" xfId="37720" xr:uid="{00000000-0005-0000-0000-00008A920000}"/>
    <cellStyle name="Normal 47 17 3 2 5" xfId="25053" xr:uid="{00000000-0005-0000-0000-00008B920000}"/>
    <cellStyle name="Normal 47 17 3 2 5 2" xfId="46670" xr:uid="{00000000-0005-0000-0000-00008C920000}"/>
    <cellStyle name="Normal 47 17 3 2 6" xfId="19086" xr:uid="{00000000-0005-0000-0000-00008D920000}"/>
    <cellStyle name="Normal 47 17 3 2 6 2" xfId="40728" xr:uid="{00000000-0005-0000-0000-00008E920000}"/>
    <cellStyle name="Normal 47 17 3 2 7" xfId="34714"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1" xr:uid="{00000000-0005-0000-0000-000093920000}"/>
    <cellStyle name="Normal 47 17 3 3 2 2 2 2" xfId="50937" xr:uid="{00000000-0005-0000-0000-000094920000}"/>
    <cellStyle name="Normal 47 17 3 3 2 2 3" xfId="23364" xr:uid="{00000000-0005-0000-0000-000095920000}"/>
    <cellStyle name="Normal 47 17 3 3 2 2 3 2" xfId="45001" xr:uid="{00000000-0005-0000-0000-000096920000}"/>
    <cellStyle name="Normal 47 17 3 3 2 2 4" xfId="39017" xr:uid="{00000000-0005-0000-0000-000097920000}"/>
    <cellStyle name="Normal 47 17 3 3 2 3" xfId="26349" xr:uid="{00000000-0005-0000-0000-000098920000}"/>
    <cellStyle name="Normal 47 17 3 3 2 3 2" xfId="47963" xr:uid="{00000000-0005-0000-0000-000099920000}"/>
    <cellStyle name="Normal 47 17 3 3 2 4" xfId="20382" xr:uid="{00000000-0005-0000-0000-00009A920000}"/>
    <cellStyle name="Normal 47 17 3 3 2 4 2" xfId="42024" xr:uid="{00000000-0005-0000-0000-00009B920000}"/>
    <cellStyle name="Normal 47 17 3 3 2 5" xfId="36014" xr:uid="{00000000-0005-0000-0000-00009C920000}"/>
    <cellStyle name="Normal 47 17 3 3 3" xfId="15252" xr:uid="{00000000-0005-0000-0000-00009D920000}"/>
    <cellStyle name="Normal 47 17 3 3 3 2" xfId="18337" xr:uid="{00000000-0005-0000-0000-00009E920000}"/>
    <cellStyle name="Normal 47 17 3 3 3 2 2" xfId="30303" xr:uid="{00000000-0005-0000-0000-00009F920000}"/>
    <cellStyle name="Normal 47 17 3 3 3 2 2 2" xfId="51909" xr:uid="{00000000-0005-0000-0000-0000A0920000}"/>
    <cellStyle name="Normal 47 17 3 3 3 2 3" xfId="24336" xr:uid="{00000000-0005-0000-0000-0000A1920000}"/>
    <cellStyle name="Normal 47 17 3 3 3 2 3 2" xfId="45973" xr:uid="{00000000-0005-0000-0000-0000A2920000}"/>
    <cellStyle name="Normal 47 17 3 3 3 2 4" xfId="39991" xr:uid="{00000000-0005-0000-0000-0000A3920000}"/>
    <cellStyle name="Normal 47 17 3 3 3 3" xfId="27321" xr:uid="{00000000-0005-0000-0000-0000A4920000}"/>
    <cellStyle name="Normal 47 17 3 3 3 3 2" xfId="48935" xr:uid="{00000000-0005-0000-0000-0000A5920000}"/>
    <cellStyle name="Normal 47 17 3 3 3 4" xfId="21354" xr:uid="{00000000-0005-0000-0000-0000A6920000}"/>
    <cellStyle name="Normal 47 17 3 3 3 4 2" xfId="42996" xr:uid="{00000000-0005-0000-0000-0000A7920000}"/>
    <cellStyle name="Normal 47 17 3 3 3 5" xfId="36988" xr:uid="{00000000-0005-0000-0000-0000A8920000}"/>
    <cellStyle name="Normal 47 17 3 3 4" xfId="16386" xr:uid="{00000000-0005-0000-0000-0000A9920000}"/>
    <cellStyle name="Normal 47 17 3 3 4 2" xfId="28355" xr:uid="{00000000-0005-0000-0000-0000AA920000}"/>
    <cellStyle name="Normal 47 17 3 3 4 2 2" xfId="49961" xr:uid="{00000000-0005-0000-0000-0000AB920000}"/>
    <cellStyle name="Normal 47 17 3 3 4 3" xfId="22388" xr:uid="{00000000-0005-0000-0000-0000AC920000}"/>
    <cellStyle name="Normal 47 17 3 3 4 3 2" xfId="44025" xr:uid="{00000000-0005-0000-0000-0000AD920000}"/>
    <cellStyle name="Normal 47 17 3 3 4 4" xfId="38040" xr:uid="{00000000-0005-0000-0000-0000AE920000}"/>
    <cellStyle name="Normal 47 17 3 3 5" xfId="25373" xr:uid="{00000000-0005-0000-0000-0000AF920000}"/>
    <cellStyle name="Normal 47 17 3 3 5 2" xfId="46990" xr:uid="{00000000-0005-0000-0000-0000B0920000}"/>
    <cellStyle name="Normal 47 17 3 3 6" xfId="19406" xr:uid="{00000000-0005-0000-0000-0000B1920000}"/>
    <cellStyle name="Normal 47 17 3 3 6 2" xfId="41048" xr:uid="{00000000-0005-0000-0000-0000B2920000}"/>
    <cellStyle name="Normal 47 17 3 3 7" xfId="35034" xr:uid="{00000000-0005-0000-0000-0000B3920000}"/>
    <cellStyle name="Normal 47 17 3 4" xfId="13637" xr:uid="{00000000-0005-0000-0000-0000B4920000}"/>
    <cellStyle name="Normal 47 17 3 4 2" xfId="16723" xr:uid="{00000000-0005-0000-0000-0000B5920000}"/>
    <cellStyle name="Normal 47 17 3 4 2 2" xfId="28691" xr:uid="{00000000-0005-0000-0000-0000B6920000}"/>
    <cellStyle name="Normal 47 17 3 4 2 2 2" xfId="50297" xr:uid="{00000000-0005-0000-0000-0000B7920000}"/>
    <cellStyle name="Normal 47 17 3 4 2 3" xfId="22724" xr:uid="{00000000-0005-0000-0000-0000B8920000}"/>
    <cellStyle name="Normal 47 17 3 4 2 3 2" xfId="44361" xr:uid="{00000000-0005-0000-0000-0000B9920000}"/>
    <cellStyle name="Normal 47 17 3 4 2 4" xfId="38377" xr:uid="{00000000-0005-0000-0000-0000BA920000}"/>
    <cellStyle name="Normal 47 17 3 4 3" xfId="25709" xr:uid="{00000000-0005-0000-0000-0000BB920000}"/>
    <cellStyle name="Normal 47 17 3 4 3 2" xfId="47323" xr:uid="{00000000-0005-0000-0000-0000BC920000}"/>
    <cellStyle name="Normal 47 17 3 4 4" xfId="19742" xr:uid="{00000000-0005-0000-0000-0000BD920000}"/>
    <cellStyle name="Normal 47 17 3 4 4 2" xfId="41384" xr:uid="{00000000-0005-0000-0000-0000BE920000}"/>
    <cellStyle name="Normal 47 17 3 4 5" xfId="35373" xr:uid="{00000000-0005-0000-0000-0000BF920000}"/>
    <cellStyle name="Normal 47 17 3 5" xfId="14611" xr:uid="{00000000-0005-0000-0000-0000C0920000}"/>
    <cellStyle name="Normal 47 17 3 5 2" xfId="17696" xr:uid="{00000000-0005-0000-0000-0000C1920000}"/>
    <cellStyle name="Normal 47 17 3 5 2 2" xfId="29663" xr:uid="{00000000-0005-0000-0000-0000C2920000}"/>
    <cellStyle name="Normal 47 17 3 5 2 2 2" xfId="51269" xr:uid="{00000000-0005-0000-0000-0000C3920000}"/>
    <cellStyle name="Normal 47 17 3 5 2 3" xfId="23696" xr:uid="{00000000-0005-0000-0000-0000C4920000}"/>
    <cellStyle name="Normal 47 17 3 5 2 3 2" xfId="45333" xr:uid="{00000000-0005-0000-0000-0000C5920000}"/>
    <cellStyle name="Normal 47 17 3 5 2 4" xfId="39350" xr:uid="{00000000-0005-0000-0000-0000C6920000}"/>
    <cellStyle name="Normal 47 17 3 5 3" xfId="26681" xr:uid="{00000000-0005-0000-0000-0000C7920000}"/>
    <cellStyle name="Normal 47 17 3 5 3 2" xfId="48295" xr:uid="{00000000-0005-0000-0000-0000C8920000}"/>
    <cellStyle name="Normal 47 17 3 5 4" xfId="20714" xr:uid="{00000000-0005-0000-0000-0000C9920000}"/>
    <cellStyle name="Normal 47 17 3 5 4 2" xfId="42356" xr:uid="{00000000-0005-0000-0000-0000CA920000}"/>
    <cellStyle name="Normal 47 17 3 5 5" xfId="36347" xr:uid="{00000000-0005-0000-0000-0000CB920000}"/>
    <cellStyle name="Normal 47 17 3 6" xfId="15724" xr:uid="{00000000-0005-0000-0000-0000CC920000}"/>
    <cellStyle name="Normal 47 17 3 6 2" xfId="27695" xr:uid="{00000000-0005-0000-0000-0000CD920000}"/>
    <cellStyle name="Normal 47 17 3 6 2 2" xfId="49301" xr:uid="{00000000-0005-0000-0000-0000CE920000}"/>
    <cellStyle name="Normal 47 17 3 6 3" xfId="21728" xr:uid="{00000000-0005-0000-0000-0000CF920000}"/>
    <cellStyle name="Normal 47 17 3 6 3 2" xfId="43365" xr:uid="{00000000-0005-0000-0000-0000D0920000}"/>
    <cellStyle name="Normal 47 17 3 6 4" xfId="37378" xr:uid="{00000000-0005-0000-0000-0000D1920000}"/>
    <cellStyle name="Normal 47 17 3 7" xfId="24710" xr:uid="{00000000-0005-0000-0000-0000D2920000}"/>
    <cellStyle name="Normal 47 17 3 7 2" xfId="46330" xr:uid="{00000000-0005-0000-0000-0000D3920000}"/>
    <cellStyle name="Normal 47 17 3 8" xfId="18743" xr:uid="{00000000-0005-0000-0000-0000D4920000}"/>
    <cellStyle name="Normal 47 17 3 8 2" xfId="40385" xr:uid="{00000000-0005-0000-0000-0000D5920000}"/>
    <cellStyle name="Normal 47 17 3 9" xfId="31443"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7" xr:uid="{00000000-0005-0000-0000-0000DB920000}"/>
    <cellStyle name="Normal 47 17 4 2 2 2 2 2" xfId="50703" xr:uid="{00000000-0005-0000-0000-0000DC920000}"/>
    <cellStyle name="Normal 47 17 4 2 2 2 3" xfId="23130" xr:uid="{00000000-0005-0000-0000-0000DD920000}"/>
    <cellStyle name="Normal 47 17 4 2 2 2 3 2" xfId="44767" xr:uid="{00000000-0005-0000-0000-0000DE920000}"/>
    <cellStyle name="Normal 47 17 4 2 2 2 4" xfId="38783" xr:uid="{00000000-0005-0000-0000-0000DF920000}"/>
    <cellStyle name="Normal 47 17 4 2 2 3" xfId="26115" xr:uid="{00000000-0005-0000-0000-0000E0920000}"/>
    <cellStyle name="Normal 47 17 4 2 2 3 2" xfId="47729" xr:uid="{00000000-0005-0000-0000-0000E1920000}"/>
    <cellStyle name="Normal 47 17 4 2 2 4" xfId="20148" xr:uid="{00000000-0005-0000-0000-0000E2920000}"/>
    <cellStyle name="Normal 47 17 4 2 2 4 2" xfId="41790" xr:uid="{00000000-0005-0000-0000-0000E3920000}"/>
    <cellStyle name="Normal 47 17 4 2 2 5" xfId="35780" xr:uid="{00000000-0005-0000-0000-0000E4920000}"/>
    <cellStyle name="Normal 47 17 4 2 3" xfId="15018" xr:uid="{00000000-0005-0000-0000-0000E5920000}"/>
    <cellStyle name="Normal 47 17 4 2 3 2" xfId="18103" xr:uid="{00000000-0005-0000-0000-0000E6920000}"/>
    <cellStyle name="Normal 47 17 4 2 3 2 2" xfId="30069" xr:uid="{00000000-0005-0000-0000-0000E7920000}"/>
    <cellStyle name="Normal 47 17 4 2 3 2 2 2" xfId="51675" xr:uid="{00000000-0005-0000-0000-0000E8920000}"/>
    <cellStyle name="Normal 47 17 4 2 3 2 3" xfId="24102" xr:uid="{00000000-0005-0000-0000-0000E9920000}"/>
    <cellStyle name="Normal 47 17 4 2 3 2 3 2" xfId="45739" xr:uid="{00000000-0005-0000-0000-0000EA920000}"/>
    <cellStyle name="Normal 47 17 4 2 3 2 4" xfId="39757" xr:uid="{00000000-0005-0000-0000-0000EB920000}"/>
    <cellStyle name="Normal 47 17 4 2 3 3" xfId="27087" xr:uid="{00000000-0005-0000-0000-0000EC920000}"/>
    <cellStyle name="Normal 47 17 4 2 3 3 2" xfId="48701" xr:uid="{00000000-0005-0000-0000-0000ED920000}"/>
    <cellStyle name="Normal 47 17 4 2 3 4" xfId="21120" xr:uid="{00000000-0005-0000-0000-0000EE920000}"/>
    <cellStyle name="Normal 47 17 4 2 3 4 2" xfId="42762" xr:uid="{00000000-0005-0000-0000-0000EF920000}"/>
    <cellStyle name="Normal 47 17 4 2 3 5" xfId="36754" xr:uid="{00000000-0005-0000-0000-0000F0920000}"/>
    <cellStyle name="Normal 47 17 4 2 4" xfId="16152" xr:uid="{00000000-0005-0000-0000-0000F1920000}"/>
    <cellStyle name="Normal 47 17 4 2 4 2" xfId="28121" xr:uid="{00000000-0005-0000-0000-0000F2920000}"/>
    <cellStyle name="Normal 47 17 4 2 4 2 2" xfId="49727" xr:uid="{00000000-0005-0000-0000-0000F3920000}"/>
    <cellStyle name="Normal 47 17 4 2 4 3" xfId="22154" xr:uid="{00000000-0005-0000-0000-0000F4920000}"/>
    <cellStyle name="Normal 47 17 4 2 4 3 2" xfId="43791" xr:uid="{00000000-0005-0000-0000-0000F5920000}"/>
    <cellStyle name="Normal 47 17 4 2 4 4" xfId="37806" xr:uid="{00000000-0005-0000-0000-0000F6920000}"/>
    <cellStyle name="Normal 47 17 4 2 5" xfId="25139" xr:uid="{00000000-0005-0000-0000-0000F7920000}"/>
    <cellStyle name="Normal 47 17 4 2 5 2" xfId="46756" xr:uid="{00000000-0005-0000-0000-0000F8920000}"/>
    <cellStyle name="Normal 47 17 4 2 6" xfId="19172" xr:uid="{00000000-0005-0000-0000-0000F9920000}"/>
    <cellStyle name="Normal 47 17 4 2 6 2" xfId="40814" xr:uid="{00000000-0005-0000-0000-0000FA920000}"/>
    <cellStyle name="Normal 47 17 4 2 7" xfId="34800"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7" xr:uid="{00000000-0005-0000-0000-0000FF920000}"/>
    <cellStyle name="Normal 47 17 4 3 2 2 2 2" xfId="51023" xr:uid="{00000000-0005-0000-0000-000000930000}"/>
    <cellStyle name="Normal 47 17 4 3 2 2 3" xfId="23450" xr:uid="{00000000-0005-0000-0000-000001930000}"/>
    <cellStyle name="Normal 47 17 4 3 2 2 3 2" xfId="45087" xr:uid="{00000000-0005-0000-0000-000002930000}"/>
    <cellStyle name="Normal 47 17 4 3 2 2 4" xfId="39103" xr:uid="{00000000-0005-0000-0000-000003930000}"/>
    <cellStyle name="Normal 47 17 4 3 2 3" xfId="26435" xr:uid="{00000000-0005-0000-0000-000004930000}"/>
    <cellStyle name="Normal 47 17 4 3 2 3 2" xfId="48049" xr:uid="{00000000-0005-0000-0000-000005930000}"/>
    <cellStyle name="Normal 47 17 4 3 2 4" xfId="20468" xr:uid="{00000000-0005-0000-0000-000006930000}"/>
    <cellStyle name="Normal 47 17 4 3 2 4 2" xfId="42110" xr:uid="{00000000-0005-0000-0000-000007930000}"/>
    <cellStyle name="Normal 47 17 4 3 2 5" xfId="36100" xr:uid="{00000000-0005-0000-0000-000008930000}"/>
    <cellStyle name="Normal 47 17 4 3 3" xfId="15338" xr:uid="{00000000-0005-0000-0000-000009930000}"/>
    <cellStyle name="Normal 47 17 4 3 3 2" xfId="18423" xr:uid="{00000000-0005-0000-0000-00000A930000}"/>
    <cellStyle name="Normal 47 17 4 3 3 2 2" xfId="30389" xr:uid="{00000000-0005-0000-0000-00000B930000}"/>
    <cellStyle name="Normal 47 17 4 3 3 2 2 2" xfId="51995" xr:uid="{00000000-0005-0000-0000-00000C930000}"/>
    <cellStyle name="Normal 47 17 4 3 3 2 3" xfId="24422" xr:uid="{00000000-0005-0000-0000-00000D930000}"/>
    <cellStyle name="Normal 47 17 4 3 3 2 3 2" xfId="46059" xr:uid="{00000000-0005-0000-0000-00000E930000}"/>
    <cellStyle name="Normal 47 17 4 3 3 2 4" xfId="40077" xr:uid="{00000000-0005-0000-0000-00000F930000}"/>
    <cellStyle name="Normal 47 17 4 3 3 3" xfId="27407" xr:uid="{00000000-0005-0000-0000-000010930000}"/>
    <cellStyle name="Normal 47 17 4 3 3 3 2" xfId="49021" xr:uid="{00000000-0005-0000-0000-000011930000}"/>
    <cellStyle name="Normal 47 17 4 3 3 4" xfId="21440" xr:uid="{00000000-0005-0000-0000-000012930000}"/>
    <cellStyle name="Normal 47 17 4 3 3 4 2" xfId="43082" xr:uid="{00000000-0005-0000-0000-000013930000}"/>
    <cellStyle name="Normal 47 17 4 3 3 5" xfId="37074" xr:uid="{00000000-0005-0000-0000-000014930000}"/>
    <cellStyle name="Normal 47 17 4 3 4" xfId="16472" xr:uid="{00000000-0005-0000-0000-000015930000}"/>
    <cellStyle name="Normal 47 17 4 3 4 2" xfId="28441" xr:uid="{00000000-0005-0000-0000-000016930000}"/>
    <cellStyle name="Normal 47 17 4 3 4 2 2" xfId="50047" xr:uid="{00000000-0005-0000-0000-000017930000}"/>
    <cellStyle name="Normal 47 17 4 3 4 3" xfId="22474" xr:uid="{00000000-0005-0000-0000-000018930000}"/>
    <cellStyle name="Normal 47 17 4 3 4 3 2" xfId="44111" xr:uid="{00000000-0005-0000-0000-000019930000}"/>
    <cellStyle name="Normal 47 17 4 3 4 4" xfId="38126" xr:uid="{00000000-0005-0000-0000-00001A930000}"/>
    <cellStyle name="Normal 47 17 4 3 5" xfId="25459" xr:uid="{00000000-0005-0000-0000-00001B930000}"/>
    <cellStyle name="Normal 47 17 4 3 5 2" xfId="47076" xr:uid="{00000000-0005-0000-0000-00001C930000}"/>
    <cellStyle name="Normal 47 17 4 3 6" xfId="19492" xr:uid="{00000000-0005-0000-0000-00001D930000}"/>
    <cellStyle name="Normal 47 17 4 3 6 2" xfId="41134" xr:uid="{00000000-0005-0000-0000-00001E930000}"/>
    <cellStyle name="Normal 47 17 4 3 7" xfId="35120" xr:uid="{00000000-0005-0000-0000-00001F930000}"/>
    <cellStyle name="Normal 47 17 4 4" xfId="13723" xr:uid="{00000000-0005-0000-0000-000020930000}"/>
    <cellStyle name="Normal 47 17 4 4 2" xfId="16809" xr:uid="{00000000-0005-0000-0000-000021930000}"/>
    <cellStyle name="Normal 47 17 4 4 2 2" xfId="28777" xr:uid="{00000000-0005-0000-0000-000022930000}"/>
    <cellStyle name="Normal 47 17 4 4 2 2 2" xfId="50383" xr:uid="{00000000-0005-0000-0000-000023930000}"/>
    <cellStyle name="Normal 47 17 4 4 2 3" xfId="22810" xr:uid="{00000000-0005-0000-0000-000024930000}"/>
    <cellStyle name="Normal 47 17 4 4 2 3 2" xfId="44447" xr:uid="{00000000-0005-0000-0000-000025930000}"/>
    <cellStyle name="Normal 47 17 4 4 2 4" xfId="38463" xr:uid="{00000000-0005-0000-0000-000026930000}"/>
    <cellStyle name="Normal 47 17 4 4 3" xfId="25795" xr:uid="{00000000-0005-0000-0000-000027930000}"/>
    <cellStyle name="Normal 47 17 4 4 3 2" xfId="47409" xr:uid="{00000000-0005-0000-0000-000028930000}"/>
    <cellStyle name="Normal 47 17 4 4 4" xfId="19828" xr:uid="{00000000-0005-0000-0000-000029930000}"/>
    <cellStyle name="Normal 47 17 4 4 4 2" xfId="41470" xr:uid="{00000000-0005-0000-0000-00002A930000}"/>
    <cellStyle name="Normal 47 17 4 4 5" xfId="35459" xr:uid="{00000000-0005-0000-0000-00002B930000}"/>
    <cellStyle name="Normal 47 17 4 5" xfId="14697" xr:uid="{00000000-0005-0000-0000-00002C930000}"/>
    <cellStyle name="Normal 47 17 4 5 2" xfId="17782" xr:uid="{00000000-0005-0000-0000-00002D930000}"/>
    <cellStyle name="Normal 47 17 4 5 2 2" xfId="29749" xr:uid="{00000000-0005-0000-0000-00002E930000}"/>
    <cellStyle name="Normal 47 17 4 5 2 2 2" xfId="51355" xr:uid="{00000000-0005-0000-0000-00002F930000}"/>
    <cellStyle name="Normal 47 17 4 5 2 3" xfId="23782" xr:uid="{00000000-0005-0000-0000-000030930000}"/>
    <cellStyle name="Normal 47 17 4 5 2 3 2" xfId="45419" xr:uid="{00000000-0005-0000-0000-000031930000}"/>
    <cellStyle name="Normal 47 17 4 5 2 4" xfId="39436" xr:uid="{00000000-0005-0000-0000-000032930000}"/>
    <cellStyle name="Normal 47 17 4 5 3" xfId="26767" xr:uid="{00000000-0005-0000-0000-000033930000}"/>
    <cellStyle name="Normal 47 17 4 5 3 2" xfId="48381" xr:uid="{00000000-0005-0000-0000-000034930000}"/>
    <cellStyle name="Normal 47 17 4 5 4" xfId="20800" xr:uid="{00000000-0005-0000-0000-000035930000}"/>
    <cellStyle name="Normal 47 17 4 5 4 2" xfId="42442" xr:uid="{00000000-0005-0000-0000-000036930000}"/>
    <cellStyle name="Normal 47 17 4 5 5" xfId="36433" xr:uid="{00000000-0005-0000-0000-000037930000}"/>
    <cellStyle name="Normal 47 17 4 6" xfId="15810" xr:uid="{00000000-0005-0000-0000-000038930000}"/>
    <cellStyle name="Normal 47 17 4 6 2" xfId="27781" xr:uid="{00000000-0005-0000-0000-000039930000}"/>
    <cellStyle name="Normal 47 17 4 6 2 2" xfId="49387" xr:uid="{00000000-0005-0000-0000-00003A930000}"/>
    <cellStyle name="Normal 47 17 4 6 3" xfId="21814" xr:uid="{00000000-0005-0000-0000-00003B930000}"/>
    <cellStyle name="Normal 47 17 4 6 3 2" xfId="43451" xr:uid="{00000000-0005-0000-0000-00003C930000}"/>
    <cellStyle name="Normal 47 17 4 6 4" xfId="37464" xr:uid="{00000000-0005-0000-0000-00003D930000}"/>
    <cellStyle name="Normal 47 17 4 7" xfId="24796" xr:uid="{00000000-0005-0000-0000-00003E930000}"/>
    <cellStyle name="Normal 47 17 4 7 2" xfId="46416" xr:uid="{00000000-0005-0000-0000-00003F930000}"/>
    <cellStyle name="Normal 47 17 4 8" xfId="18829" xr:uid="{00000000-0005-0000-0000-000040930000}"/>
    <cellStyle name="Normal 47 17 4 8 2" xfId="40471" xr:uid="{00000000-0005-0000-0000-000041930000}"/>
    <cellStyle name="Normal 47 17 4 9" xfId="31711"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1" xr:uid="{00000000-0005-0000-0000-000047930000}"/>
    <cellStyle name="Normal 47 17 5 2 2 2 2 2" xfId="50787" xr:uid="{00000000-0005-0000-0000-000048930000}"/>
    <cellStyle name="Normal 47 17 5 2 2 2 3" xfId="23214" xr:uid="{00000000-0005-0000-0000-000049930000}"/>
    <cellStyle name="Normal 47 17 5 2 2 2 3 2" xfId="44851" xr:uid="{00000000-0005-0000-0000-00004A930000}"/>
    <cellStyle name="Normal 47 17 5 2 2 2 4" xfId="38867" xr:uid="{00000000-0005-0000-0000-00004B930000}"/>
    <cellStyle name="Normal 47 17 5 2 2 3" xfId="26199" xr:uid="{00000000-0005-0000-0000-00004C930000}"/>
    <cellStyle name="Normal 47 17 5 2 2 3 2" xfId="47813" xr:uid="{00000000-0005-0000-0000-00004D930000}"/>
    <cellStyle name="Normal 47 17 5 2 2 4" xfId="20232" xr:uid="{00000000-0005-0000-0000-00004E930000}"/>
    <cellStyle name="Normal 47 17 5 2 2 4 2" xfId="41874" xr:uid="{00000000-0005-0000-0000-00004F930000}"/>
    <cellStyle name="Normal 47 17 5 2 2 5" xfId="35864" xr:uid="{00000000-0005-0000-0000-000050930000}"/>
    <cellStyle name="Normal 47 17 5 2 3" xfId="15102" xr:uid="{00000000-0005-0000-0000-000051930000}"/>
    <cellStyle name="Normal 47 17 5 2 3 2" xfId="18187" xr:uid="{00000000-0005-0000-0000-000052930000}"/>
    <cellStyle name="Normal 47 17 5 2 3 2 2" xfId="30153" xr:uid="{00000000-0005-0000-0000-000053930000}"/>
    <cellStyle name="Normal 47 17 5 2 3 2 2 2" xfId="51759" xr:uid="{00000000-0005-0000-0000-000054930000}"/>
    <cellStyle name="Normal 47 17 5 2 3 2 3" xfId="24186" xr:uid="{00000000-0005-0000-0000-000055930000}"/>
    <cellStyle name="Normal 47 17 5 2 3 2 3 2" xfId="45823" xr:uid="{00000000-0005-0000-0000-000056930000}"/>
    <cellStyle name="Normal 47 17 5 2 3 2 4" xfId="39841" xr:uid="{00000000-0005-0000-0000-000057930000}"/>
    <cellStyle name="Normal 47 17 5 2 3 3" xfId="27171" xr:uid="{00000000-0005-0000-0000-000058930000}"/>
    <cellStyle name="Normal 47 17 5 2 3 3 2" xfId="48785" xr:uid="{00000000-0005-0000-0000-000059930000}"/>
    <cellStyle name="Normal 47 17 5 2 3 4" xfId="21204" xr:uid="{00000000-0005-0000-0000-00005A930000}"/>
    <cellStyle name="Normal 47 17 5 2 3 4 2" xfId="42846" xr:uid="{00000000-0005-0000-0000-00005B930000}"/>
    <cellStyle name="Normal 47 17 5 2 3 5" xfId="36838" xr:uid="{00000000-0005-0000-0000-00005C930000}"/>
    <cellStyle name="Normal 47 17 5 2 4" xfId="16236" xr:uid="{00000000-0005-0000-0000-00005D930000}"/>
    <cellStyle name="Normal 47 17 5 2 4 2" xfId="28205" xr:uid="{00000000-0005-0000-0000-00005E930000}"/>
    <cellStyle name="Normal 47 17 5 2 4 2 2" xfId="49811" xr:uid="{00000000-0005-0000-0000-00005F930000}"/>
    <cellStyle name="Normal 47 17 5 2 4 3" xfId="22238" xr:uid="{00000000-0005-0000-0000-000060930000}"/>
    <cellStyle name="Normal 47 17 5 2 4 3 2" xfId="43875" xr:uid="{00000000-0005-0000-0000-000061930000}"/>
    <cellStyle name="Normal 47 17 5 2 4 4" xfId="37890" xr:uid="{00000000-0005-0000-0000-000062930000}"/>
    <cellStyle name="Normal 47 17 5 2 5" xfId="25223" xr:uid="{00000000-0005-0000-0000-000063930000}"/>
    <cellStyle name="Normal 47 17 5 2 5 2" xfId="46840" xr:uid="{00000000-0005-0000-0000-000064930000}"/>
    <cellStyle name="Normal 47 17 5 2 6" xfId="19256" xr:uid="{00000000-0005-0000-0000-000065930000}"/>
    <cellStyle name="Normal 47 17 5 2 6 2" xfId="40898" xr:uid="{00000000-0005-0000-0000-000066930000}"/>
    <cellStyle name="Normal 47 17 5 2 7" xfId="34884"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1" xr:uid="{00000000-0005-0000-0000-00006B930000}"/>
    <cellStyle name="Normal 47 17 5 3 2 2 2 2" xfId="51107" xr:uid="{00000000-0005-0000-0000-00006C930000}"/>
    <cellStyle name="Normal 47 17 5 3 2 2 3" xfId="23534" xr:uid="{00000000-0005-0000-0000-00006D930000}"/>
    <cellStyle name="Normal 47 17 5 3 2 2 3 2" xfId="45171" xr:uid="{00000000-0005-0000-0000-00006E930000}"/>
    <cellStyle name="Normal 47 17 5 3 2 2 4" xfId="39187" xr:uid="{00000000-0005-0000-0000-00006F930000}"/>
    <cellStyle name="Normal 47 17 5 3 2 3" xfId="26519" xr:uid="{00000000-0005-0000-0000-000070930000}"/>
    <cellStyle name="Normal 47 17 5 3 2 3 2" xfId="48133" xr:uid="{00000000-0005-0000-0000-000071930000}"/>
    <cellStyle name="Normal 47 17 5 3 2 4" xfId="20552" xr:uid="{00000000-0005-0000-0000-000072930000}"/>
    <cellStyle name="Normal 47 17 5 3 2 4 2" xfId="42194" xr:uid="{00000000-0005-0000-0000-000073930000}"/>
    <cellStyle name="Normal 47 17 5 3 2 5" xfId="36184" xr:uid="{00000000-0005-0000-0000-000074930000}"/>
    <cellStyle name="Normal 47 17 5 3 3" xfId="15422" xr:uid="{00000000-0005-0000-0000-000075930000}"/>
    <cellStyle name="Normal 47 17 5 3 3 2" xfId="18507" xr:uid="{00000000-0005-0000-0000-000076930000}"/>
    <cellStyle name="Normal 47 17 5 3 3 2 2" xfId="30473" xr:uid="{00000000-0005-0000-0000-000077930000}"/>
    <cellStyle name="Normal 47 17 5 3 3 2 2 2" xfId="52079" xr:uid="{00000000-0005-0000-0000-000078930000}"/>
    <cellStyle name="Normal 47 17 5 3 3 2 3" xfId="24506" xr:uid="{00000000-0005-0000-0000-000079930000}"/>
    <cellStyle name="Normal 47 17 5 3 3 2 3 2" xfId="46143" xr:uid="{00000000-0005-0000-0000-00007A930000}"/>
    <cellStyle name="Normal 47 17 5 3 3 2 4" xfId="40161" xr:uid="{00000000-0005-0000-0000-00007B930000}"/>
    <cellStyle name="Normal 47 17 5 3 3 3" xfId="27491" xr:uid="{00000000-0005-0000-0000-00007C930000}"/>
    <cellStyle name="Normal 47 17 5 3 3 3 2" xfId="49105" xr:uid="{00000000-0005-0000-0000-00007D930000}"/>
    <cellStyle name="Normal 47 17 5 3 3 4" xfId="21524" xr:uid="{00000000-0005-0000-0000-00007E930000}"/>
    <cellStyle name="Normal 47 17 5 3 3 4 2" xfId="43166" xr:uid="{00000000-0005-0000-0000-00007F930000}"/>
    <cellStyle name="Normal 47 17 5 3 3 5" xfId="37158" xr:uid="{00000000-0005-0000-0000-000080930000}"/>
    <cellStyle name="Normal 47 17 5 3 4" xfId="16556" xr:uid="{00000000-0005-0000-0000-000081930000}"/>
    <cellStyle name="Normal 47 17 5 3 4 2" xfId="28525" xr:uid="{00000000-0005-0000-0000-000082930000}"/>
    <cellStyle name="Normal 47 17 5 3 4 2 2" xfId="50131" xr:uid="{00000000-0005-0000-0000-000083930000}"/>
    <cellStyle name="Normal 47 17 5 3 4 3" xfId="22558" xr:uid="{00000000-0005-0000-0000-000084930000}"/>
    <cellStyle name="Normal 47 17 5 3 4 3 2" xfId="44195" xr:uid="{00000000-0005-0000-0000-000085930000}"/>
    <cellStyle name="Normal 47 17 5 3 4 4" xfId="38210" xr:uid="{00000000-0005-0000-0000-000086930000}"/>
    <cellStyle name="Normal 47 17 5 3 5" xfId="25543" xr:uid="{00000000-0005-0000-0000-000087930000}"/>
    <cellStyle name="Normal 47 17 5 3 5 2" xfId="47160" xr:uid="{00000000-0005-0000-0000-000088930000}"/>
    <cellStyle name="Normal 47 17 5 3 6" xfId="19576" xr:uid="{00000000-0005-0000-0000-000089930000}"/>
    <cellStyle name="Normal 47 17 5 3 6 2" xfId="41218" xr:uid="{00000000-0005-0000-0000-00008A930000}"/>
    <cellStyle name="Normal 47 17 5 3 7" xfId="35204" xr:uid="{00000000-0005-0000-0000-00008B930000}"/>
    <cellStyle name="Normal 47 17 5 4" xfId="13807" xr:uid="{00000000-0005-0000-0000-00008C930000}"/>
    <cellStyle name="Normal 47 17 5 4 2" xfId="16893" xr:uid="{00000000-0005-0000-0000-00008D930000}"/>
    <cellStyle name="Normal 47 17 5 4 2 2" xfId="28861" xr:uid="{00000000-0005-0000-0000-00008E930000}"/>
    <cellStyle name="Normal 47 17 5 4 2 2 2" xfId="50467" xr:uid="{00000000-0005-0000-0000-00008F930000}"/>
    <cellStyle name="Normal 47 17 5 4 2 3" xfId="22894" xr:uid="{00000000-0005-0000-0000-000090930000}"/>
    <cellStyle name="Normal 47 17 5 4 2 3 2" xfId="44531" xr:uid="{00000000-0005-0000-0000-000091930000}"/>
    <cellStyle name="Normal 47 17 5 4 2 4" xfId="38547" xr:uid="{00000000-0005-0000-0000-000092930000}"/>
    <cellStyle name="Normal 47 17 5 4 3" xfId="25879" xr:uid="{00000000-0005-0000-0000-000093930000}"/>
    <cellStyle name="Normal 47 17 5 4 3 2" xfId="47493" xr:uid="{00000000-0005-0000-0000-000094930000}"/>
    <cellStyle name="Normal 47 17 5 4 4" xfId="19912" xr:uid="{00000000-0005-0000-0000-000095930000}"/>
    <cellStyle name="Normal 47 17 5 4 4 2" xfId="41554" xr:uid="{00000000-0005-0000-0000-000096930000}"/>
    <cellStyle name="Normal 47 17 5 4 5" xfId="35543" xr:uid="{00000000-0005-0000-0000-000097930000}"/>
    <cellStyle name="Normal 47 17 5 5" xfId="14781" xr:uid="{00000000-0005-0000-0000-000098930000}"/>
    <cellStyle name="Normal 47 17 5 5 2" xfId="17866" xr:uid="{00000000-0005-0000-0000-000099930000}"/>
    <cellStyle name="Normal 47 17 5 5 2 2" xfId="29833" xr:uid="{00000000-0005-0000-0000-00009A930000}"/>
    <cellStyle name="Normal 47 17 5 5 2 2 2" xfId="51439" xr:uid="{00000000-0005-0000-0000-00009B930000}"/>
    <cellStyle name="Normal 47 17 5 5 2 3" xfId="23866" xr:uid="{00000000-0005-0000-0000-00009C930000}"/>
    <cellStyle name="Normal 47 17 5 5 2 3 2" xfId="45503" xr:uid="{00000000-0005-0000-0000-00009D930000}"/>
    <cellStyle name="Normal 47 17 5 5 2 4" xfId="39520" xr:uid="{00000000-0005-0000-0000-00009E930000}"/>
    <cellStyle name="Normal 47 17 5 5 3" xfId="26851" xr:uid="{00000000-0005-0000-0000-00009F930000}"/>
    <cellStyle name="Normal 47 17 5 5 3 2" xfId="48465" xr:uid="{00000000-0005-0000-0000-0000A0930000}"/>
    <cellStyle name="Normal 47 17 5 5 4" xfId="20884" xr:uid="{00000000-0005-0000-0000-0000A1930000}"/>
    <cellStyle name="Normal 47 17 5 5 4 2" xfId="42526" xr:uid="{00000000-0005-0000-0000-0000A2930000}"/>
    <cellStyle name="Normal 47 17 5 5 5" xfId="36517" xr:uid="{00000000-0005-0000-0000-0000A3930000}"/>
    <cellStyle name="Normal 47 17 5 6" xfId="15894" xr:uid="{00000000-0005-0000-0000-0000A4930000}"/>
    <cellStyle name="Normal 47 17 5 6 2" xfId="27865" xr:uid="{00000000-0005-0000-0000-0000A5930000}"/>
    <cellStyle name="Normal 47 17 5 6 2 2" xfId="49471" xr:uid="{00000000-0005-0000-0000-0000A6930000}"/>
    <cellStyle name="Normal 47 17 5 6 3" xfId="21898" xr:uid="{00000000-0005-0000-0000-0000A7930000}"/>
    <cellStyle name="Normal 47 17 5 6 3 2" xfId="43535" xr:uid="{00000000-0005-0000-0000-0000A8930000}"/>
    <cellStyle name="Normal 47 17 5 6 4" xfId="37548" xr:uid="{00000000-0005-0000-0000-0000A9930000}"/>
    <cellStyle name="Normal 47 17 5 7" xfId="24880" xr:uid="{00000000-0005-0000-0000-0000AA930000}"/>
    <cellStyle name="Normal 47 17 5 7 2" xfId="46500" xr:uid="{00000000-0005-0000-0000-0000AB930000}"/>
    <cellStyle name="Normal 47 17 5 8" xfId="18913" xr:uid="{00000000-0005-0000-0000-0000AC930000}"/>
    <cellStyle name="Normal 47 17 5 8 2" xfId="40555" xr:uid="{00000000-0005-0000-0000-0000AD930000}"/>
    <cellStyle name="Normal 47 17 5 9" xfId="31883"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4" xr:uid="{00000000-0005-0000-0000-0000B3930000}"/>
    <cellStyle name="Normal 47 17 6 2 2 2 2 2" xfId="50730" xr:uid="{00000000-0005-0000-0000-0000B4930000}"/>
    <cellStyle name="Normal 47 17 6 2 2 2 3" xfId="23157" xr:uid="{00000000-0005-0000-0000-0000B5930000}"/>
    <cellStyle name="Normal 47 17 6 2 2 2 3 2" xfId="44794" xr:uid="{00000000-0005-0000-0000-0000B6930000}"/>
    <cellStyle name="Normal 47 17 6 2 2 2 4" xfId="38810" xr:uid="{00000000-0005-0000-0000-0000B7930000}"/>
    <cellStyle name="Normal 47 17 6 2 2 3" xfId="26142" xr:uid="{00000000-0005-0000-0000-0000B8930000}"/>
    <cellStyle name="Normal 47 17 6 2 2 3 2" xfId="47756" xr:uid="{00000000-0005-0000-0000-0000B9930000}"/>
    <cellStyle name="Normal 47 17 6 2 2 4" xfId="20175" xr:uid="{00000000-0005-0000-0000-0000BA930000}"/>
    <cellStyle name="Normal 47 17 6 2 2 4 2" xfId="41817" xr:uid="{00000000-0005-0000-0000-0000BB930000}"/>
    <cellStyle name="Normal 47 17 6 2 2 5" xfId="35807" xr:uid="{00000000-0005-0000-0000-0000BC930000}"/>
    <cellStyle name="Normal 47 17 6 2 3" xfId="15045" xr:uid="{00000000-0005-0000-0000-0000BD930000}"/>
    <cellStyle name="Normal 47 17 6 2 3 2" xfId="18130" xr:uid="{00000000-0005-0000-0000-0000BE930000}"/>
    <cellStyle name="Normal 47 17 6 2 3 2 2" xfId="30096" xr:uid="{00000000-0005-0000-0000-0000BF930000}"/>
    <cellStyle name="Normal 47 17 6 2 3 2 2 2" xfId="51702" xr:uid="{00000000-0005-0000-0000-0000C0930000}"/>
    <cellStyle name="Normal 47 17 6 2 3 2 3" xfId="24129" xr:uid="{00000000-0005-0000-0000-0000C1930000}"/>
    <cellStyle name="Normal 47 17 6 2 3 2 3 2" xfId="45766" xr:uid="{00000000-0005-0000-0000-0000C2930000}"/>
    <cellStyle name="Normal 47 17 6 2 3 2 4" xfId="39784" xr:uid="{00000000-0005-0000-0000-0000C3930000}"/>
    <cellStyle name="Normal 47 17 6 2 3 3" xfId="27114" xr:uid="{00000000-0005-0000-0000-0000C4930000}"/>
    <cellStyle name="Normal 47 17 6 2 3 3 2" xfId="48728" xr:uid="{00000000-0005-0000-0000-0000C5930000}"/>
    <cellStyle name="Normal 47 17 6 2 3 4" xfId="21147" xr:uid="{00000000-0005-0000-0000-0000C6930000}"/>
    <cellStyle name="Normal 47 17 6 2 3 4 2" xfId="42789" xr:uid="{00000000-0005-0000-0000-0000C7930000}"/>
    <cellStyle name="Normal 47 17 6 2 3 5" xfId="36781" xr:uid="{00000000-0005-0000-0000-0000C8930000}"/>
    <cellStyle name="Normal 47 17 6 2 4" xfId="16179" xr:uid="{00000000-0005-0000-0000-0000C9930000}"/>
    <cellStyle name="Normal 47 17 6 2 4 2" xfId="28148" xr:uid="{00000000-0005-0000-0000-0000CA930000}"/>
    <cellStyle name="Normal 47 17 6 2 4 2 2" xfId="49754" xr:uid="{00000000-0005-0000-0000-0000CB930000}"/>
    <cellStyle name="Normal 47 17 6 2 4 3" xfId="22181" xr:uid="{00000000-0005-0000-0000-0000CC930000}"/>
    <cellStyle name="Normal 47 17 6 2 4 3 2" xfId="43818" xr:uid="{00000000-0005-0000-0000-0000CD930000}"/>
    <cellStyle name="Normal 47 17 6 2 4 4" xfId="37833" xr:uid="{00000000-0005-0000-0000-0000CE930000}"/>
    <cellStyle name="Normal 47 17 6 2 5" xfId="25166" xr:uid="{00000000-0005-0000-0000-0000CF930000}"/>
    <cellStyle name="Normal 47 17 6 2 5 2" xfId="46783" xr:uid="{00000000-0005-0000-0000-0000D0930000}"/>
    <cellStyle name="Normal 47 17 6 2 6" xfId="19199" xr:uid="{00000000-0005-0000-0000-0000D1930000}"/>
    <cellStyle name="Normal 47 17 6 2 6 2" xfId="40841" xr:uid="{00000000-0005-0000-0000-0000D2930000}"/>
    <cellStyle name="Normal 47 17 6 2 7" xfId="34827"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4" xr:uid="{00000000-0005-0000-0000-0000D7930000}"/>
    <cellStyle name="Normal 47 17 6 3 2 2 2 2" xfId="51050" xr:uid="{00000000-0005-0000-0000-0000D8930000}"/>
    <cellStyle name="Normal 47 17 6 3 2 2 3" xfId="23477" xr:uid="{00000000-0005-0000-0000-0000D9930000}"/>
    <cellStyle name="Normal 47 17 6 3 2 2 3 2" xfId="45114" xr:uid="{00000000-0005-0000-0000-0000DA930000}"/>
    <cellStyle name="Normal 47 17 6 3 2 2 4" xfId="39130" xr:uid="{00000000-0005-0000-0000-0000DB930000}"/>
    <cellStyle name="Normal 47 17 6 3 2 3" xfId="26462" xr:uid="{00000000-0005-0000-0000-0000DC930000}"/>
    <cellStyle name="Normal 47 17 6 3 2 3 2" xfId="48076" xr:uid="{00000000-0005-0000-0000-0000DD930000}"/>
    <cellStyle name="Normal 47 17 6 3 2 4" xfId="20495" xr:uid="{00000000-0005-0000-0000-0000DE930000}"/>
    <cellStyle name="Normal 47 17 6 3 2 4 2" xfId="42137" xr:uid="{00000000-0005-0000-0000-0000DF930000}"/>
    <cellStyle name="Normal 47 17 6 3 2 5" xfId="36127" xr:uid="{00000000-0005-0000-0000-0000E0930000}"/>
    <cellStyle name="Normal 47 17 6 3 3" xfId="15365" xr:uid="{00000000-0005-0000-0000-0000E1930000}"/>
    <cellStyle name="Normal 47 17 6 3 3 2" xfId="18450" xr:uid="{00000000-0005-0000-0000-0000E2930000}"/>
    <cellStyle name="Normal 47 17 6 3 3 2 2" xfId="30416" xr:uid="{00000000-0005-0000-0000-0000E3930000}"/>
    <cellStyle name="Normal 47 17 6 3 3 2 2 2" xfId="52022" xr:uid="{00000000-0005-0000-0000-0000E4930000}"/>
    <cellStyle name="Normal 47 17 6 3 3 2 3" xfId="24449" xr:uid="{00000000-0005-0000-0000-0000E5930000}"/>
    <cellStyle name="Normal 47 17 6 3 3 2 3 2" xfId="46086" xr:uid="{00000000-0005-0000-0000-0000E6930000}"/>
    <cellStyle name="Normal 47 17 6 3 3 2 4" xfId="40104" xr:uid="{00000000-0005-0000-0000-0000E7930000}"/>
    <cellStyle name="Normal 47 17 6 3 3 3" xfId="27434" xr:uid="{00000000-0005-0000-0000-0000E8930000}"/>
    <cellStyle name="Normal 47 17 6 3 3 3 2" xfId="49048" xr:uid="{00000000-0005-0000-0000-0000E9930000}"/>
    <cellStyle name="Normal 47 17 6 3 3 4" xfId="21467" xr:uid="{00000000-0005-0000-0000-0000EA930000}"/>
    <cellStyle name="Normal 47 17 6 3 3 4 2" xfId="43109" xr:uid="{00000000-0005-0000-0000-0000EB930000}"/>
    <cellStyle name="Normal 47 17 6 3 3 5" xfId="37101" xr:uid="{00000000-0005-0000-0000-0000EC930000}"/>
    <cellStyle name="Normal 47 17 6 3 4" xfId="16499" xr:uid="{00000000-0005-0000-0000-0000ED930000}"/>
    <cellStyle name="Normal 47 17 6 3 4 2" xfId="28468" xr:uid="{00000000-0005-0000-0000-0000EE930000}"/>
    <cellStyle name="Normal 47 17 6 3 4 2 2" xfId="50074" xr:uid="{00000000-0005-0000-0000-0000EF930000}"/>
    <cellStyle name="Normal 47 17 6 3 4 3" xfId="22501" xr:uid="{00000000-0005-0000-0000-0000F0930000}"/>
    <cellStyle name="Normal 47 17 6 3 4 3 2" xfId="44138" xr:uid="{00000000-0005-0000-0000-0000F1930000}"/>
    <cellStyle name="Normal 47 17 6 3 4 4" xfId="38153" xr:uid="{00000000-0005-0000-0000-0000F2930000}"/>
    <cellStyle name="Normal 47 17 6 3 5" xfId="25486" xr:uid="{00000000-0005-0000-0000-0000F3930000}"/>
    <cellStyle name="Normal 47 17 6 3 5 2" xfId="47103" xr:uid="{00000000-0005-0000-0000-0000F4930000}"/>
    <cellStyle name="Normal 47 17 6 3 6" xfId="19519" xr:uid="{00000000-0005-0000-0000-0000F5930000}"/>
    <cellStyle name="Normal 47 17 6 3 6 2" xfId="41161" xr:uid="{00000000-0005-0000-0000-0000F6930000}"/>
    <cellStyle name="Normal 47 17 6 3 7" xfId="35147" xr:uid="{00000000-0005-0000-0000-0000F7930000}"/>
    <cellStyle name="Normal 47 17 6 4" xfId="13750" xr:uid="{00000000-0005-0000-0000-0000F8930000}"/>
    <cellStyle name="Normal 47 17 6 4 2" xfId="16836" xr:uid="{00000000-0005-0000-0000-0000F9930000}"/>
    <cellStyle name="Normal 47 17 6 4 2 2" xfId="28804" xr:uid="{00000000-0005-0000-0000-0000FA930000}"/>
    <cellStyle name="Normal 47 17 6 4 2 2 2" xfId="50410" xr:uid="{00000000-0005-0000-0000-0000FB930000}"/>
    <cellStyle name="Normal 47 17 6 4 2 3" xfId="22837" xr:uid="{00000000-0005-0000-0000-0000FC930000}"/>
    <cellStyle name="Normal 47 17 6 4 2 3 2" xfId="44474" xr:uid="{00000000-0005-0000-0000-0000FD930000}"/>
    <cellStyle name="Normal 47 17 6 4 2 4" xfId="38490" xr:uid="{00000000-0005-0000-0000-0000FE930000}"/>
    <cellStyle name="Normal 47 17 6 4 3" xfId="25822" xr:uid="{00000000-0005-0000-0000-0000FF930000}"/>
    <cellStyle name="Normal 47 17 6 4 3 2" xfId="47436" xr:uid="{00000000-0005-0000-0000-000000940000}"/>
    <cellStyle name="Normal 47 17 6 4 4" xfId="19855" xr:uid="{00000000-0005-0000-0000-000001940000}"/>
    <cellStyle name="Normal 47 17 6 4 4 2" xfId="41497" xr:uid="{00000000-0005-0000-0000-000002940000}"/>
    <cellStyle name="Normal 47 17 6 4 5" xfId="35486" xr:uid="{00000000-0005-0000-0000-000003940000}"/>
    <cellStyle name="Normal 47 17 6 5" xfId="14724" xr:uid="{00000000-0005-0000-0000-000004940000}"/>
    <cellStyle name="Normal 47 17 6 5 2" xfId="17809" xr:uid="{00000000-0005-0000-0000-000005940000}"/>
    <cellStyle name="Normal 47 17 6 5 2 2" xfId="29776" xr:uid="{00000000-0005-0000-0000-000006940000}"/>
    <cellStyle name="Normal 47 17 6 5 2 2 2" xfId="51382" xr:uid="{00000000-0005-0000-0000-000007940000}"/>
    <cellStyle name="Normal 47 17 6 5 2 3" xfId="23809" xr:uid="{00000000-0005-0000-0000-000008940000}"/>
    <cellStyle name="Normal 47 17 6 5 2 3 2" xfId="45446" xr:uid="{00000000-0005-0000-0000-000009940000}"/>
    <cellStyle name="Normal 47 17 6 5 2 4" xfId="39463" xr:uid="{00000000-0005-0000-0000-00000A940000}"/>
    <cellStyle name="Normal 47 17 6 5 3" xfId="26794" xr:uid="{00000000-0005-0000-0000-00000B940000}"/>
    <cellStyle name="Normal 47 17 6 5 3 2" xfId="48408" xr:uid="{00000000-0005-0000-0000-00000C940000}"/>
    <cellStyle name="Normal 47 17 6 5 4" xfId="20827" xr:uid="{00000000-0005-0000-0000-00000D940000}"/>
    <cellStyle name="Normal 47 17 6 5 4 2" xfId="42469" xr:uid="{00000000-0005-0000-0000-00000E940000}"/>
    <cellStyle name="Normal 47 17 6 5 5" xfId="36460" xr:uid="{00000000-0005-0000-0000-00000F940000}"/>
    <cellStyle name="Normal 47 17 6 6" xfId="15837" xr:uid="{00000000-0005-0000-0000-000010940000}"/>
    <cellStyle name="Normal 47 17 6 6 2" xfId="27808" xr:uid="{00000000-0005-0000-0000-000011940000}"/>
    <cellStyle name="Normal 47 17 6 6 2 2" xfId="49414" xr:uid="{00000000-0005-0000-0000-000012940000}"/>
    <cellStyle name="Normal 47 17 6 6 3" xfId="21841" xr:uid="{00000000-0005-0000-0000-000013940000}"/>
    <cellStyle name="Normal 47 17 6 6 3 2" xfId="43478" xr:uid="{00000000-0005-0000-0000-000014940000}"/>
    <cellStyle name="Normal 47 17 6 6 4" xfId="37491" xr:uid="{00000000-0005-0000-0000-000015940000}"/>
    <cellStyle name="Normal 47 17 6 7" xfId="24823" xr:uid="{00000000-0005-0000-0000-000016940000}"/>
    <cellStyle name="Normal 47 17 6 7 2" xfId="46443" xr:uid="{00000000-0005-0000-0000-000017940000}"/>
    <cellStyle name="Normal 47 17 6 8" xfId="18856" xr:uid="{00000000-0005-0000-0000-000018940000}"/>
    <cellStyle name="Normal 47 17 6 8 2" xfId="40498" xr:uid="{00000000-0005-0000-0000-000019940000}"/>
    <cellStyle name="Normal 47 17 6 9" xfId="31783"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4" xr:uid="{00000000-0005-0000-0000-00001F940000}"/>
    <cellStyle name="Normal 47 17 7 2 2 2 2 2" xfId="50830" xr:uid="{00000000-0005-0000-0000-000020940000}"/>
    <cellStyle name="Normal 47 17 7 2 2 2 3" xfId="23257" xr:uid="{00000000-0005-0000-0000-000021940000}"/>
    <cellStyle name="Normal 47 17 7 2 2 2 3 2" xfId="44894" xr:uid="{00000000-0005-0000-0000-000022940000}"/>
    <cellStyle name="Normal 47 17 7 2 2 2 4" xfId="38910" xr:uid="{00000000-0005-0000-0000-000023940000}"/>
    <cellStyle name="Normal 47 17 7 2 2 3" xfId="26242" xr:uid="{00000000-0005-0000-0000-000024940000}"/>
    <cellStyle name="Normal 47 17 7 2 2 3 2" xfId="47856" xr:uid="{00000000-0005-0000-0000-000025940000}"/>
    <cellStyle name="Normal 47 17 7 2 2 4" xfId="20275" xr:uid="{00000000-0005-0000-0000-000026940000}"/>
    <cellStyle name="Normal 47 17 7 2 2 4 2" xfId="41917" xr:uid="{00000000-0005-0000-0000-000027940000}"/>
    <cellStyle name="Normal 47 17 7 2 2 5" xfId="35907" xr:uid="{00000000-0005-0000-0000-000028940000}"/>
    <cellStyle name="Normal 47 17 7 2 3" xfId="15145" xr:uid="{00000000-0005-0000-0000-000029940000}"/>
    <cellStyle name="Normal 47 17 7 2 3 2" xfId="18230" xr:uid="{00000000-0005-0000-0000-00002A940000}"/>
    <cellStyle name="Normal 47 17 7 2 3 2 2" xfId="30196" xr:uid="{00000000-0005-0000-0000-00002B940000}"/>
    <cellStyle name="Normal 47 17 7 2 3 2 2 2" xfId="51802" xr:uid="{00000000-0005-0000-0000-00002C940000}"/>
    <cellStyle name="Normal 47 17 7 2 3 2 3" xfId="24229" xr:uid="{00000000-0005-0000-0000-00002D940000}"/>
    <cellStyle name="Normal 47 17 7 2 3 2 3 2" xfId="45866" xr:uid="{00000000-0005-0000-0000-00002E940000}"/>
    <cellStyle name="Normal 47 17 7 2 3 2 4" xfId="39884" xr:uid="{00000000-0005-0000-0000-00002F940000}"/>
    <cellStyle name="Normal 47 17 7 2 3 3" xfId="27214" xr:uid="{00000000-0005-0000-0000-000030940000}"/>
    <cellStyle name="Normal 47 17 7 2 3 3 2" xfId="48828" xr:uid="{00000000-0005-0000-0000-000031940000}"/>
    <cellStyle name="Normal 47 17 7 2 3 4" xfId="21247" xr:uid="{00000000-0005-0000-0000-000032940000}"/>
    <cellStyle name="Normal 47 17 7 2 3 4 2" xfId="42889" xr:uid="{00000000-0005-0000-0000-000033940000}"/>
    <cellStyle name="Normal 47 17 7 2 3 5" xfId="36881" xr:uid="{00000000-0005-0000-0000-000034940000}"/>
    <cellStyle name="Normal 47 17 7 2 4" xfId="16279" xr:uid="{00000000-0005-0000-0000-000035940000}"/>
    <cellStyle name="Normal 47 17 7 2 4 2" xfId="28248" xr:uid="{00000000-0005-0000-0000-000036940000}"/>
    <cellStyle name="Normal 47 17 7 2 4 2 2" xfId="49854" xr:uid="{00000000-0005-0000-0000-000037940000}"/>
    <cellStyle name="Normal 47 17 7 2 4 3" xfId="22281" xr:uid="{00000000-0005-0000-0000-000038940000}"/>
    <cellStyle name="Normal 47 17 7 2 4 3 2" xfId="43918" xr:uid="{00000000-0005-0000-0000-000039940000}"/>
    <cellStyle name="Normal 47 17 7 2 4 4" xfId="37933" xr:uid="{00000000-0005-0000-0000-00003A940000}"/>
    <cellStyle name="Normal 47 17 7 2 5" xfId="25266" xr:uid="{00000000-0005-0000-0000-00003B940000}"/>
    <cellStyle name="Normal 47 17 7 2 5 2" xfId="46883" xr:uid="{00000000-0005-0000-0000-00003C940000}"/>
    <cellStyle name="Normal 47 17 7 2 6" xfId="19299" xr:uid="{00000000-0005-0000-0000-00003D940000}"/>
    <cellStyle name="Normal 47 17 7 2 6 2" xfId="40941" xr:uid="{00000000-0005-0000-0000-00003E940000}"/>
    <cellStyle name="Normal 47 17 7 2 7" xfId="34927"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4" xr:uid="{00000000-0005-0000-0000-000043940000}"/>
    <cellStyle name="Normal 47 17 7 3 2 2 2 2" xfId="51150" xr:uid="{00000000-0005-0000-0000-000044940000}"/>
    <cellStyle name="Normal 47 17 7 3 2 2 3" xfId="23577" xr:uid="{00000000-0005-0000-0000-000045940000}"/>
    <cellStyle name="Normal 47 17 7 3 2 2 3 2" xfId="45214" xr:uid="{00000000-0005-0000-0000-000046940000}"/>
    <cellStyle name="Normal 47 17 7 3 2 2 4" xfId="39230" xr:uid="{00000000-0005-0000-0000-000047940000}"/>
    <cellStyle name="Normal 47 17 7 3 2 3" xfId="26562" xr:uid="{00000000-0005-0000-0000-000048940000}"/>
    <cellStyle name="Normal 47 17 7 3 2 3 2" xfId="48176" xr:uid="{00000000-0005-0000-0000-000049940000}"/>
    <cellStyle name="Normal 47 17 7 3 2 4" xfId="20595" xr:uid="{00000000-0005-0000-0000-00004A940000}"/>
    <cellStyle name="Normal 47 17 7 3 2 4 2" xfId="42237" xr:uid="{00000000-0005-0000-0000-00004B940000}"/>
    <cellStyle name="Normal 47 17 7 3 2 5" xfId="36227" xr:uid="{00000000-0005-0000-0000-00004C940000}"/>
    <cellStyle name="Normal 47 17 7 3 3" xfId="15465" xr:uid="{00000000-0005-0000-0000-00004D940000}"/>
    <cellStyle name="Normal 47 17 7 3 3 2" xfId="18550" xr:uid="{00000000-0005-0000-0000-00004E940000}"/>
    <cellStyle name="Normal 47 17 7 3 3 2 2" xfId="30516" xr:uid="{00000000-0005-0000-0000-00004F940000}"/>
    <cellStyle name="Normal 47 17 7 3 3 2 2 2" xfId="52122" xr:uid="{00000000-0005-0000-0000-000050940000}"/>
    <cellStyle name="Normal 47 17 7 3 3 2 3" xfId="24549" xr:uid="{00000000-0005-0000-0000-000051940000}"/>
    <cellStyle name="Normal 47 17 7 3 3 2 3 2" xfId="46186" xr:uid="{00000000-0005-0000-0000-000052940000}"/>
    <cellStyle name="Normal 47 17 7 3 3 2 4" xfId="40204" xr:uid="{00000000-0005-0000-0000-000053940000}"/>
    <cellStyle name="Normal 47 17 7 3 3 3" xfId="27534" xr:uid="{00000000-0005-0000-0000-000054940000}"/>
    <cellStyle name="Normal 47 17 7 3 3 3 2" xfId="49148" xr:uid="{00000000-0005-0000-0000-000055940000}"/>
    <cellStyle name="Normal 47 17 7 3 3 4" xfId="21567" xr:uid="{00000000-0005-0000-0000-000056940000}"/>
    <cellStyle name="Normal 47 17 7 3 3 4 2" xfId="43209" xr:uid="{00000000-0005-0000-0000-000057940000}"/>
    <cellStyle name="Normal 47 17 7 3 3 5" xfId="37201" xr:uid="{00000000-0005-0000-0000-000058940000}"/>
    <cellStyle name="Normal 47 17 7 3 4" xfId="16599" xr:uid="{00000000-0005-0000-0000-000059940000}"/>
    <cellStyle name="Normal 47 17 7 3 4 2" xfId="28568" xr:uid="{00000000-0005-0000-0000-00005A940000}"/>
    <cellStyle name="Normal 47 17 7 3 4 2 2" xfId="50174" xr:uid="{00000000-0005-0000-0000-00005B940000}"/>
    <cellStyle name="Normal 47 17 7 3 4 3" xfId="22601" xr:uid="{00000000-0005-0000-0000-00005C940000}"/>
    <cellStyle name="Normal 47 17 7 3 4 3 2" xfId="44238" xr:uid="{00000000-0005-0000-0000-00005D940000}"/>
    <cellStyle name="Normal 47 17 7 3 4 4" xfId="38253" xr:uid="{00000000-0005-0000-0000-00005E940000}"/>
    <cellStyle name="Normal 47 17 7 3 5" xfId="25586" xr:uid="{00000000-0005-0000-0000-00005F940000}"/>
    <cellStyle name="Normal 47 17 7 3 5 2" xfId="47203" xr:uid="{00000000-0005-0000-0000-000060940000}"/>
    <cellStyle name="Normal 47 17 7 3 6" xfId="19619" xr:uid="{00000000-0005-0000-0000-000061940000}"/>
    <cellStyle name="Normal 47 17 7 3 6 2" xfId="41261" xr:uid="{00000000-0005-0000-0000-000062940000}"/>
    <cellStyle name="Normal 47 17 7 3 7" xfId="35247" xr:uid="{00000000-0005-0000-0000-000063940000}"/>
    <cellStyle name="Normal 47 17 7 4" xfId="13850" xr:uid="{00000000-0005-0000-0000-000064940000}"/>
    <cellStyle name="Normal 47 17 7 4 2" xfId="16936" xr:uid="{00000000-0005-0000-0000-000065940000}"/>
    <cellStyle name="Normal 47 17 7 4 2 2" xfId="28904" xr:uid="{00000000-0005-0000-0000-000066940000}"/>
    <cellStyle name="Normal 47 17 7 4 2 2 2" xfId="50510" xr:uid="{00000000-0005-0000-0000-000067940000}"/>
    <cellStyle name="Normal 47 17 7 4 2 3" xfId="22937" xr:uid="{00000000-0005-0000-0000-000068940000}"/>
    <cellStyle name="Normal 47 17 7 4 2 3 2" xfId="44574" xr:uid="{00000000-0005-0000-0000-000069940000}"/>
    <cellStyle name="Normal 47 17 7 4 2 4" xfId="38590" xr:uid="{00000000-0005-0000-0000-00006A940000}"/>
    <cellStyle name="Normal 47 17 7 4 3" xfId="25922" xr:uid="{00000000-0005-0000-0000-00006B940000}"/>
    <cellStyle name="Normal 47 17 7 4 3 2" xfId="47536" xr:uid="{00000000-0005-0000-0000-00006C940000}"/>
    <cellStyle name="Normal 47 17 7 4 4" xfId="19955" xr:uid="{00000000-0005-0000-0000-00006D940000}"/>
    <cellStyle name="Normal 47 17 7 4 4 2" xfId="41597" xr:uid="{00000000-0005-0000-0000-00006E940000}"/>
    <cellStyle name="Normal 47 17 7 4 5" xfId="35586" xr:uid="{00000000-0005-0000-0000-00006F940000}"/>
    <cellStyle name="Normal 47 17 7 5" xfId="14824" xr:uid="{00000000-0005-0000-0000-000070940000}"/>
    <cellStyle name="Normal 47 17 7 5 2" xfId="17909" xr:uid="{00000000-0005-0000-0000-000071940000}"/>
    <cellStyle name="Normal 47 17 7 5 2 2" xfId="29876" xr:uid="{00000000-0005-0000-0000-000072940000}"/>
    <cellStyle name="Normal 47 17 7 5 2 2 2" xfId="51482" xr:uid="{00000000-0005-0000-0000-000073940000}"/>
    <cellStyle name="Normal 47 17 7 5 2 3" xfId="23909" xr:uid="{00000000-0005-0000-0000-000074940000}"/>
    <cellStyle name="Normal 47 17 7 5 2 3 2" xfId="45546" xr:uid="{00000000-0005-0000-0000-000075940000}"/>
    <cellStyle name="Normal 47 17 7 5 2 4" xfId="39563" xr:uid="{00000000-0005-0000-0000-000076940000}"/>
    <cellStyle name="Normal 47 17 7 5 3" xfId="26894" xr:uid="{00000000-0005-0000-0000-000077940000}"/>
    <cellStyle name="Normal 47 17 7 5 3 2" xfId="48508" xr:uid="{00000000-0005-0000-0000-000078940000}"/>
    <cellStyle name="Normal 47 17 7 5 4" xfId="20927" xr:uid="{00000000-0005-0000-0000-000079940000}"/>
    <cellStyle name="Normal 47 17 7 5 4 2" xfId="42569" xr:uid="{00000000-0005-0000-0000-00007A940000}"/>
    <cellStyle name="Normal 47 17 7 5 5" xfId="36560" xr:uid="{00000000-0005-0000-0000-00007B940000}"/>
    <cellStyle name="Normal 47 17 7 6" xfId="15937" xr:uid="{00000000-0005-0000-0000-00007C940000}"/>
    <cellStyle name="Normal 47 17 7 6 2" xfId="27908" xr:uid="{00000000-0005-0000-0000-00007D940000}"/>
    <cellStyle name="Normal 47 17 7 6 2 2" xfId="49514" xr:uid="{00000000-0005-0000-0000-00007E940000}"/>
    <cellStyle name="Normal 47 17 7 6 3" xfId="21941" xr:uid="{00000000-0005-0000-0000-00007F940000}"/>
    <cellStyle name="Normal 47 17 7 6 3 2" xfId="43578" xr:uid="{00000000-0005-0000-0000-000080940000}"/>
    <cellStyle name="Normal 47 17 7 6 4" xfId="37591" xr:uid="{00000000-0005-0000-0000-000081940000}"/>
    <cellStyle name="Normal 47 17 7 7" xfId="24923" xr:uid="{00000000-0005-0000-0000-000082940000}"/>
    <cellStyle name="Normal 47 17 7 7 2" xfId="46543" xr:uid="{00000000-0005-0000-0000-000083940000}"/>
    <cellStyle name="Normal 47 17 7 8" xfId="18956" xr:uid="{00000000-0005-0000-0000-000084940000}"/>
    <cellStyle name="Normal 47 17 7 8 2" xfId="40598" xr:uid="{00000000-0005-0000-0000-000085940000}"/>
    <cellStyle name="Normal 47 17 7 9" xfId="31997"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6" xr:uid="{00000000-0005-0000-0000-00008A940000}"/>
    <cellStyle name="Normal 47 17 8 2 2 2 2" xfId="50572" xr:uid="{00000000-0005-0000-0000-00008B940000}"/>
    <cellStyle name="Normal 47 17 8 2 2 3" xfId="22999" xr:uid="{00000000-0005-0000-0000-00008C940000}"/>
    <cellStyle name="Normal 47 17 8 2 2 3 2" xfId="44636" xr:uid="{00000000-0005-0000-0000-00008D940000}"/>
    <cellStyle name="Normal 47 17 8 2 2 4" xfId="38652" xr:uid="{00000000-0005-0000-0000-00008E940000}"/>
    <cellStyle name="Normal 47 17 8 2 3" xfId="25984" xr:uid="{00000000-0005-0000-0000-00008F940000}"/>
    <cellStyle name="Normal 47 17 8 2 3 2" xfId="47598" xr:uid="{00000000-0005-0000-0000-000090940000}"/>
    <cellStyle name="Normal 47 17 8 2 4" xfId="20017" xr:uid="{00000000-0005-0000-0000-000091940000}"/>
    <cellStyle name="Normal 47 17 8 2 4 2" xfId="41659" xr:uid="{00000000-0005-0000-0000-000092940000}"/>
    <cellStyle name="Normal 47 17 8 2 5" xfId="35649" xr:uid="{00000000-0005-0000-0000-000093940000}"/>
    <cellStyle name="Normal 47 17 8 3" xfId="14887" xr:uid="{00000000-0005-0000-0000-000094940000}"/>
    <cellStyle name="Normal 47 17 8 3 2" xfId="17972" xr:uid="{00000000-0005-0000-0000-000095940000}"/>
    <cellStyle name="Normal 47 17 8 3 2 2" xfId="29938" xr:uid="{00000000-0005-0000-0000-000096940000}"/>
    <cellStyle name="Normal 47 17 8 3 2 2 2" xfId="51544" xr:uid="{00000000-0005-0000-0000-000097940000}"/>
    <cellStyle name="Normal 47 17 8 3 2 3" xfId="23971" xr:uid="{00000000-0005-0000-0000-000098940000}"/>
    <cellStyle name="Normal 47 17 8 3 2 3 2" xfId="45608" xr:uid="{00000000-0005-0000-0000-000099940000}"/>
    <cellStyle name="Normal 47 17 8 3 2 4" xfId="39626" xr:uid="{00000000-0005-0000-0000-00009A940000}"/>
    <cellStyle name="Normal 47 17 8 3 3" xfId="26956" xr:uid="{00000000-0005-0000-0000-00009B940000}"/>
    <cellStyle name="Normal 47 17 8 3 3 2" xfId="48570" xr:uid="{00000000-0005-0000-0000-00009C940000}"/>
    <cellStyle name="Normal 47 17 8 3 4" xfId="20989" xr:uid="{00000000-0005-0000-0000-00009D940000}"/>
    <cellStyle name="Normal 47 17 8 3 4 2" xfId="42631" xr:uid="{00000000-0005-0000-0000-00009E940000}"/>
    <cellStyle name="Normal 47 17 8 3 5" xfId="36623" xr:uid="{00000000-0005-0000-0000-00009F940000}"/>
    <cellStyle name="Normal 47 17 8 4" xfId="16021" xr:uid="{00000000-0005-0000-0000-0000A0940000}"/>
    <cellStyle name="Normal 47 17 8 4 2" xfId="27990" xr:uid="{00000000-0005-0000-0000-0000A1940000}"/>
    <cellStyle name="Normal 47 17 8 4 2 2" xfId="49596" xr:uid="{00000000-0005-0000-0000-0000A2940000}"/>
    <cellStyle name="Normal 47 17 8 4 3" xfId="22023" xr:uid="{00000000-0005-0000-0000-0000A3940000}"/>
    <cellStyle name="Normal 47 17 8 4 3 2" xfId="43660" xr:uid="{00000000-0005-0000-0000-0000A4940000}"/>
    <cellStyle name="Normal 47 17 8 4 4" xfId="37675" xr:uid="{00000000-0005-0000-0000-0000A5940000}"/>
    <cellStyle name="Normal 47 17 8 5" xfId="25008" xr:uid="{00000000-0005-0000-0000-0000A6940000}"/>
    <cellStyle name="Normal 47 17 8 5 2" xfId="46625" xr:uid="{00000000-0005-0000-0000-0000A7940000}"/>
    <cellStyle name="Normal 47 17 8 6" xfId="19041" xr:uid="{00000000-0005-0000-0000-0000A8940000}"/>
    <cellStyle name="Normal 47 17 8 6 2" xfId="40683" xr:uid="{00000000-0005-0000-0000-0000A9940000}"/>
    <cellStyle name="Normal 47 17 8 7" xfId="34669"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6" xr:uid="{00000000-0005-0000-0000-0000AE940000}"/>
    <cellStyle name="Normal 47 17 9 2 2 2 2" xfId="50892" xr:uid="{00000000-0005-0000-0000-0000AF940000}"/>
    <cellStyle name="Normal 47 17 9 2 2 3" xfId="23319" xr:uid="{00000000-0005-0000-0000-0000B0940000}"/>
    <cellStyle name="Normal 47 17 9 2 2 3 2" xfId="44956" xr:uid="{00000000-0005-0000-0000-0000B1940000}"/>
    <cellStyle name="Normal 47 17 9 2 2 4" xfId="38972" xr:uid="{00000000-0005-0000-0000-0000B2940000}"/>
    <cellStyle name="Normal 47 17 9 2 3" xfId="26304" xr:uid="{00000000-0005-0000-0000-0000B3940000}"/>
    <cellStyle name="Normal 47 17 9 2 3 2" xfId="47918" xr:uid="{00000000-0005-0000-0000-0000B4940000}"/>
    <cellStyle name="Normal 47 17 9 2 4" xfId="20337" xr:uid="{00000000-0005-0000-0000-0000B5940000}"/>
    <cellStyle name="Normal 47 17 9 2 4 2" xfId="41979" xr:uid="{00000000-0005-0000-0000-0000B6940000}"/>
    <cellStyle name="Normal 47 17 9 2 5" xfId="35969" xr:uid="{00000000-0005-0000-0000-0000B7940000}"/>
    <cellStyle name="Normal 47 17 9 3" xfId="15207" xr:uid="{00000000-0005-0000-0000-0000B8940000}"/>
    <cellStyle name="Normal 47 17 9 3 2" xfId="18292" xr:uid="{00000000-0005-0000-0000-0000B9940000}"/>
    <cellStyle name="Normal 47 17 9 3 2 2" xfId="30258" xr:uid="{00000000-0005-0000-0000-0000BA940000}"/>
    <cellStyle name="Normal 47 17 9 3 2 2 2" xfId="51864" xr:uid="{00000000-0005-0000-0000-0000BB940000}"/>
    <cellStyle name="Normal 47 17 9 3 2 3" xfId="24291" xr:uid="{00000000-0005-0000-0000-0000BC940000}"/>
    <cellStyle name="Normal 47 17 9 3 2 3 2" xfId="45928" xr:uid="{00000000-0005-0000-0000-0000BD940000}"/>
    <cellStyle name="Normal 47 17 9 3 2 4" xfId="39946" xr:uid="{00000000-0005-0000-0000-0000BE940000}"/>
    <cellStyle name="Normal 47 17 9 3 3" xfId="27276" xr:uid="{00000000-0005-0000-0000-0000BF940000}"/>
    <cellStyle name="Normal 47 17 9 3 3 2" xfId="48890" xr:uid="{00000000-0005-0000-0000-0000C0940000}"/>
    <cellStyle name="Normal 47 17 9 3 4" xfId="21309" xr:uid="{00000000-0005-0000-0000-0000C1940000}"/>
    <cellStyle name="Normal 47 17 9 3 4 2" xfId="42951" xr:uid="{00000000-0005-0000-0000-0000C2940000}"/>
    <cellStyle name="Normal 47 17 9 3 5" xfId="36943" xr:uid="{00000000-0005-0000-0000-0000C3940000}"/>
    <cellStyle name="Normal 47 17 9 4" xfId="16341" xr:uid="{00000000-0005-0000-0000-0000C4940000}"/>
    <cellStyle name="Normal 47 17 9 4 2" xfId="28310" xr:uid="{00000000-0005-0000-0000-0000C5940000}"/>
    <cellStyle name="Normal 47 17 9 4 2 2" xfId="49916" xr:uid="{00000000-0005-0000-0000-0000C6940000}"/>
    <cellStyle name="Normal 47 17 9 4 3" xfId="22343" xr:uid="{00000000-0005-0000-0000-0000C7940000}"/>
    <cellStyle name="Normal 47 17 9 4 3 2" xfId="43980" xr:uid="{00000000-0005-0000-0000-0000C8940000}"/>
    <cellStyle name="Normal 47 17 9 4 4" xfId="37995" xr:uid="{00000000-0005-0000-0000-0000C9940000}"/>
    <cellStyle name="Normal 47 17 9 5" xfId="25328" xr:uid="{00000000-0005-0000-0000-0000CA940000}"/>
    <cellStyle name="Normal 47 17 9 5 2" xfId="46945" xr:uid="{00000000-0005-0000-0000-0000CB940000}"/>
    <cellStyle name="Normal 47 17 9 6" xfId="19361" xr:uid="{00000000-0005-0000-0000-0000CC940000}"/>
    <cellStyle name="Normal 47 17 9 6 2" xfId="41003" xr:uid="{00000000-0005-0000-0000-0000CD940000}"/>
    <cellStyle name="Normal 47 17 9 7" xfId="34989"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7" xr:uid="{00000000-0005-0000-0000-0000D2940000}"/>
    <cellStyle name="Normal 47 18 10 2 2 2" xfId="50253" xr:uid="{00000000-0005-0000-0000-0000D3940000}"/>
    <cellStyle name="Normal 47 18 10 2 3" xfId="22680" xr:uid="{00000000-0005-0000-0000-0000D4940000}"/>
    <cellStyle name="Normal 47 18 10 2 3 2" xfId="44317" xr:uid="{00000000-0005-0000-0000-0000D5940000}"/>
    <cellStyle name="Normal 47 18 10 2 4" xfId="38332" xr:uid="{00000000-0005-0000-0000-0000D6940000}"/>
    <cellStyle name="Normal 47 18 10 3" xfId="25665" xr:uid="{00000000-0005-0000-0000-0000D7940000}"/>
    <cellStyle name="Normal 47 18 10 3 2" xfId="47279" xr:uid="{00000000-0005-0000-0000-0000D8940000}"/>
    <cellStyle name="Normal 47 18 10 4" xfId="19698" xr:uid="{00000000-0005-0000-0000-0000D9940000}"/>
    <cellStyle name="Normal 47 18 10 4 2" xfId="41340" xr:uid="{00000000-0005-0000-0000-0000DA940000}"/>
    <cellStyle name="Normal 47 18 10 5" xfId="35328" xr:uid="{00000000-0005-0000-0000-0000DB940000}"/>
    <cellStyle name="Normal 47 18 11" xfId="14567" xr:uid="{00000000-0005-0000-0000-0000DC940000}"/>
    <cellStyle name="Normal 47 18 11 2" xfId="17652" xr:uid="{00000000-0005-0000-0000-0000DD940000}"/>
    <cellStyle name="Normal 47 18 11 2 2" xfId="29619" xr:uid="{00000000-0005-0000-0000-0000DE940000}"/>
    <cellStyle name="Normal 47 18 11 2 2 2" xfId="51225" xr:uid="{00000000-0005-0000-0000-0000DF940000}"/>
    <cellStyle name="Normal 47 18 11 2 3" xfId="23652" xr:uid="{00000000-0005-0000-0000-0000E0940000}"/>
    <cellStyle name="Normal 47 18 11 2 3 2" xfId="45289" xr:uid="{00000000-0005-0000-0000-0000E1940000}"/>
    <cellStyle name="Normal 47 18 11 2 4" xfId="39306" xr:uid="{00000000-0005-0000-0000-0000E2940000}"/>
    <cellStyle name="Normal 47 18 11 3" xfId="26637" xr:uid="{00000000-0005-0000-0000-0000E3940000}"/>
    <cellStyle name="Normal 47 18 11 3 2" xfId="48251" xr:uid="{00000000-0005-0000-0000-0000E4940000}"/>
    <cellStyle name="Normal 47 18 11 4" xfId="20670" xr:uid="{00000000-0005-0000-0000-0000E5940000}"/>
    <cellStyle name="Normal 47 18 11 4 2" xfId="42312" xr:uid="{00000000-0005-0000-0000-0000E6940000}"/>
    <cellStyle name="Normal 47 18 11 5" xfId="36303" xr:uid="{00000000-0005-0000-0000-0000E7940000}"/>
    <cellStyle name="Normal 47 18 12" xfId="15680" xr:uid="{00000000-0005-0000-0000-0000E8940000}"/>
    <cellStyle name="Normal 47 18 12 2" xfId="27651" xr:uid="{00000000-0005-0000-0000-0000E9940000}"/>
    <cellStyle name="Normal 47 18 12 2 2" xfId="49257" xr:uid="{00000000-0005-0000-0000-0000EA940000}"/>
    <cellStyle name="Normal 47 18 12 3" xfId="21684" xr:uid="{00000000-0005-0000-0000-0000EB940000}"/>
    <cellStyle name="Normal 47 18 12 3 2" xfId="43321" xr:uid="{00000000-0005-0000-0000-0000EC940000}"/>
    <cellStyle name="Normal 47 18 12 4" xfId="37334" xr:uid="{00000000-0005-0000-0000-0000ED940000}"/>
    <cellStyle name="Normal 47 18 13" xfId="24666" xr:uid="{00000000-0005-0000-0000-0000EE940000}"/>
    <cellStyle name="Normal 47 18 13 2" xfId="46286" xr:uid="{00000000-0005-0000-0000-0000EF940000}"/>
    <cellStyle name="Normal 47 18 14" xfId="18699" xr:uid="{00000000-0005-0000-0000-0000F0940000}"/>
    <cellStyle name="Normal 47 18 14 2" xfId="40341" xr:uid="{00000000-0005-0000-0000-0000F1940000}"/>
    <cellStyle name="Normal 47 18 15" xfId="31264"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6" xr:uid="{00000000-0005-0000-0000-0000F7940000}"/>
    <cellStyle name="Normal 47 18 2 2 2 2 2 2" xfId="50662" xr:uid="{00000000-0005-0000-0000-0000F8940000}"/>
    <cellStyle name="Normal 47 18 2 2 2 2 3" xfId="23089" xr:uid="{00000000-0005-0000-0000-0000F9940000}"/>
    <cellStyle name="Normal 47 18 2 2 2 2 3 2" xfId="44726" xr:uid="{00000000-0005-0000-0000-0000FA940000}"/>
    <cellStyle name="Normal 47 18 2 2 2 2 4" xfId="38742" xr:uid="{00000000-0005-0000-0000-0000FB940000}"/>
    <cellStyle name="Normal 47 18 2 2 2 3" xfId="26074" xr:uid="{00000000-0005-0000-0000-0000FC940000}"/>
    <cellStyle name="Normal 47 18 2 2 2 3 2" xfId="47688" xr:uid="{00000000-0005-0000-0000-0000FD940000}"/>
    <cellStyle name="Normal 47 18 2 2 2 4" xfId="20107" xr:uid="{00000000-0005-0000-0000-0000FE940000}"/>
    <cellStyle name="Normal 47 18 2 2 2 4 2" xfId="41749" xr:uid="{00000000-0005-0000-0000-0000FF940000}"/>
    <cellStyle name="Normal 47 18 2 2 2 5" xfId="35739" xr:uid="{00000000-0005-0000-0000-000000950000}"/>
    <cellStyle name="Normal 47 18 2 2 3" xfId="14977" xr:uid="{00000000-0005-0000-0000-000001950000}"/>
    <cellStyle name="Normal 47 18 2 2 3 2" xfId="18062" xr:uid="{00000000-0005-0000-0000-000002950000}"/>
    <cellStyle name="Normal 47 18 2 2 3 2 2" xfId="30028" xr:uid="{00000000-0005-0000-0000-000003950000}"/>
    <cellStyle name="Normal 47 18 2 2 3 2 2 2" xfId="51634" xr:uid="{00000000-0005-0000-0000-000004950000}"/>
    <cellStyle name="Normal 47 18 2 2 3 2 3" xfId="24061" xr:uid="{00000000-0005-0000-0000-000005950000}"/>
    <cellStyle name="Normal 47 18 2 2 3 2 3 2" xfId="45698" xr:uid="{00000000-0005-0000-0000-000006950000}"/>
    <cellStyle name="Normal 47 18 2 2 3 2 4" xfId="39716" xr:uid="{00000000-0005-0000-0000-000007950000}"/>
    <cellStyle name="Normal 47 18 2 2 3 3" xfId="27046" xr:uid="{00000000-0005-0000-0000-000008950000}"/>
    <cellStyle name="Normal 47 18 2 2 3 3 2" xfId="48660" xr:uid="{00000000-0005-0000-0000-000009950000}"/>
    <cellStyle name="Normal 47 18 2 2 3 4" xfId="21079" xr:uid="{00000000-0005-0000-0000-00000A950000}"/>
    <cellStyle name="Normal 47 18 2 2 3 4 2" xfId="42721" xr:uid="{00000000-0005-0000-0000-00000B950000}"/>
    <cellStyle name="Normal 47 18 2 2 3 5" xfId="36713" xr:uid="{00000000-0005-0000-0000-00000C950000}"/>
    <cellStyle name="Normal 47 18 2 2 4" xfId="16111" xr:uid="{00000000-0005-0000-0000-00000D950000}"/>
    <cellStyle name="Normal 47 18 2 2 4 2" xfId="28080" xr:uid="{00000000-0005-0000-0000-00000E950000}"/>
    <cellStyle name="Normal 47 18 2 2 4 2 2" xfId="49686" xr:uid="{00000000-0005-0000-0000-00000F950000}"/>
    <cellStyle name="Normal 47 18 2 2 4 3" xfId="22113" xr:uid="{00000000-0005-0000-0000-000010950000}"/>
    <cellStyle name="Normal 47 18 2 2 4 3 2" xfId="43750" xr:uid="{00000000-0005-0000-0000-000011950000}"/>
    <cellStyle name="Normal 47 18 2 2 4 4" xfId="37765" xr:uid="{00000000-0005-0000-0000-000012950000}"/>
    <cellStyle name="Normal 47 18 2 2 5" xfId="25098" xr:uid="{00000000-0005-0000-0000-000013950000}"/>
    <cellStyle name="Normal 47 18 2 2 5 2" xfId="46715" xr:uid="{00000000-0005-0000-0000-000014950000}"/>
    <cellStyle name="Normal 47 18 2 2 6" xfId="19131" xr:uid="{00000000-0005-0000-0000-000015950000}"/>
    <cellStyle name="Normal 47 18 2 2 6 2" xfId="40773" xr:uid="{00000000-0005-0000-0000-000016950000}"/>
    <cellStyle name="Normal 47 18 2 2 7" xfId="34759"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6" xr:uid="{00000000-0005-0000-0000-00001B950000}"/>
    <cellStyle name="Normal 47 18 2 3 2 2 2 2" xfId="50982" xr:uid="{00000000-0005-0000-0000-00001C950000}"/>
    <cellStyle name="Normal 47 18 2 3 2 2 3" xfId="23409" xr:uid="{00000000-0005-0000-0000-00001D950000}"/>
    <cellStyle name="Normal 47 18 2 3 2 2 3 2" xfId="45046" xr:uid="{00000000-0005-0000-0000-00001E950000}"/>
    <cellStyle name="Normal 47 18 2 3 2 2 4" xfId="39062" xr:uid="{00000000-0005-0000-0000-00001F950000}"/>
    <cellStyle name="Normal 47 18 2 3 2 3" xfId="26394" xr:uid="{00000000-0005-0000-0000-000020950000}"/>
    <cellStyle name="Normal 47 18 2 3 2 3 2" xfId="48008" xr:uid="{00000000-0005-0000-0000-000021950000}"/>
    <cellStyle name="Normal 47 18 2 3 2 4" xfId="20427" xr:uid="{00000000-0005-0000-0000-000022950000}"/>
    <cellStyle name="Normal 47 18 2 3 2 4 2" xfId="42069" xr:uid="{00000000-0005-0000-0000-000023950000}"/>
    <cellStyle name="Normal 47 18 2 3 2 5" xfId="36059" xr:uid="{00000000-0005-0000-0000-000024950000}"/>
    <cellStyle name="Normal 47 18 2 3 3" xfId="15297" xr:uid="{00000000-0005-0000-0000-000025950000}"/>
    <cellStyle name="Normal 47 18 2 3 3 2" xfId="18382" xr:uid="{00000000-0005-0000-0000-000026950000}"/>
    <cellStyle name="Normal 47 18 2 3 3 2 2" xfId="30348" xr:uid="{00000000-0005-0000-0000-000027950000}"/>
    <cellStyle name="Normal 47 18 2 3 3 2 2 2" xfId="51954" xr:uid="{00000000-0005-0000-0000-000028950000}"/>
    <cellStyle name="Normal 47 18 2 3 3 2 3" xfId="24381" xr:uid="{00000000-0005-0000-0000-000029950000}"/>
    <cellStyle name="Normal 47 18 2 3 3 2 3 2" xfId="46018" xr:uid="{00000000-0005-0000-0000-00002A950000}"/>
    <cellStyle name="Normal 47 18 2 3 3 2 4" xfId="40036" xr:uid="{00000000-0005-0000-0000-00002B950000}"/>
    <cellStyle name="Normal 47 18 2 3 3 3" xfId="27366" xr:uid="{00000000-0005-0000-0000-00002C950000}"/>
    <cellStyle name="Normal 47 18 2 3 3 3 2" xfId="48980" xr:uid="{00000000-0005-0000-0000-00002D950000}"/>
    <cellStyle name="Normal 47 18 2 3 3 4" xfId="21399" xr:uid="{00000000-0005-0000-0000-00002E950000}"/>
    <cellStyle name="Normal 47 18 2 3 3 4 2" xfId="43041" xr:uid="{00000000-0005-0000-0000-00002F950000}"/>
    <cellStyle name="Normal 47 18 2 3 3 5" xfId="37033" xr:uid="{00000000-0005-0000-0000-000030950000}"/>
    <cellStyle name="Normal 47 18 2 3 4" xfId="16431" xr:uid="{00000000-0005-0000-0000-000031950000}"/>
    <cellStyle name="Normal 47 18 2 3 4 2" xfId="28400" xr:uid="{00000000-0005-0000-0000-000032950000}"/>
    <cellStyle name="Normal 47 18 2 3 4 2 2" xfId="50006" xr:uid="{00000000-0005-0000-0000-000033950000}"/>
    <cellStyle name="Normal 47 18 2 3 4 3" xfId="22433" xr:uid="{00000000-0005-0000-0000-000034950000}"/>
    <cellStyle name="Normal 47 18 2 3 4 3 2" xfId="44070" xr:uid="{00000000-0005-0000-0000-000035950000}"/>
    <cellStyle name="Normal 47 18 2 3 4 4" xfId="38085" xr:uid="{00000000-0005-0000-0000-000036950000}"/>
    <cellStyle name="Normal 47 18 2 3 5" xfId="25418" xr:uid="{00000000-0005-0000-0000-000037950000}"/>
    <cellStyle name="Normal 47 18 2 3 5 2" xfId="47035" xr:uid="{00000000-0005-0000-0000-000038950000}"/>
    <cellStyle name="Normal 47 18 2 3 6" xfId="19451" xr:uid="{00000000-0005-0000-0000-000039950000}"/>
    <cellStyle name="Normal 47 18 2 3 6 2" xfId="41093" xr:uid="{00000000-0005-0000-0000-00003A950000}"/>
    <cellStyle name="Normal 47 18 2 3 7" xfId="35079" xr:uid="{00000000-0005-0000-0000-00003B950000}"/>
    <cellStyle name="Normal 47 18 2 4" xfId="13682" xr:uid="{00000000-0005-0000-0000-00003C950000}"/>
    <cellStyle name="Normal 47 18 2 4 2" xfId="16768" xr:uid="{00000000-0005-0000-0000-00003D950000}"/>
    <cellStyle name="Normal 47 18 2 4 2 2" xfId="28736" xr:uid="{00000000-0005-0000-0000-00003E950000}"/>
    <cellStyle name="Normal 47 18 2 4 2 2 2" xfId="50342" xr:uid="{00000000-0005-0000-0000-00003F950000}"/>
    <cellStyle name="Normal 47 18 2 4 2 3" xfId="22769" xr:uid="{00000000-0005-0000-0000-000040950000}"/>
    <cellStyle name="Normal 47 18 2 4 2 3 2" xfId="44406" xr:uid="{00000000-0005-0000-0000-000041950000}"/>
    <cellStyle name="Normal 47 18 2 4 2 4" xfId="38422" xr:uid="{00000000-0005-0000-0000-000042950000}"/>
    <cellStyle name="Normal 47 18 2 4 3" xfId="25754" xr:uid="{00000000-0005-0000-0000-000043950000}"/>
    <cellStyle name="Normal 47 18 2 4 3 2" xfId="47368" xr:uid="{00000000-0005-0000-0000-000044950000}"/>
    <cellStyle name="Normal 47 18 2 4 4" xfId="19787" xr:uid="{00000000-0005-0000-0000-000045950000}"/>
    <cellStyle name="Normal 47 18 2 4 4 2" xfId="41429" xr:uid="{00000000-0005-0000-0000-000046950000}"/>
    <cellStyle name="Normal 47 18 2 4 5" xfId="35418" xr:uid="{00000000-0005-0000-0000-000047950000}"/>
    <cellStyle name="Normal 47 18 2 5" xfId="14656" xr:uid="{00000000-0005-0000-0000-000048950000}"/>
    <cellStyle name="Normal 47 18 2 5 2" xfId="17741" xr:uid="{00000000-0005-0000-0000-000049950000}"/>
    <cellStyle name="Normal 47 18 2 5 2 2" xfId="29708" xr:uid="{00000000-0005-0000-0000-00004A950000}"/>
    <cellStyle name="Normal 47 18 2 5 2 2 2" xfId="51314" xr:uid="{00000000-0005-0000-0000-00004B950000}"/>
    <cellStyle name="Normal 47 18 2 5 2 3" xfId="23741" xr:uid="{00000000-0005-0000-0000-00004C950000}"/>
    <cellStyle name="Normal 47 18 2 5 2 3 2" xfId="45378" xr:uid="{00000000-0005-0000-0000-00004D950000}"/>
    <cellStyle name="Normal 47 18 2 5 2 4" xfId="39395" xr:uid="{00000000-0005-0000-0000-00004E950000}"/>
    <cellStyle name="Normal 47 18 2 5 3" xfId="26726" xr:uid="{00000000-0005-0000-0000-00004F950000}"/>
    <cellStyle name="Normal 47 18 2 5 3 2" xfId="48340" xr:uid="{00000000-0005-0000-0000-000050950000}"/>
    <cellStyle name="Normal 47 18 2 5 4" xfId="20759" xr:uid="{00000000-0005-0000-0000-000051950000}"/>
    <cellStyle name="Normal 47 18 2 5 4 2" xfId="42401" xr:uid="{00000000-0005-0000-0000-000052950000}"/>
    <cellStyle name="Normal 47 18 2 5 5" xfId="36392" xr:uid="{00000000-0005-0000-0000-000053950000}"/>
    <cellStyle name="Normal 47 18 2 6" xfId="15769" xr:uid="{00000000-0005-0000-0000-000054950000}"/>
    <cellStyle name="Normal 47 18 2 6 2" xfId="27740" xr:uid="{00000000-0005-0000-0000-000055950000}"/>
    <cellStyle name="Normal 47 18 2 6 2 2" xfId="49346" xr:uid="{00000000-0005-0000-0000-000056950000}"/>
    <cellStyle name="Normal 47 18 2 6 3" xfId="21773" xr:uid="{00000000-0005-0000-0000-000057950000}"/>
    <cellStyle name="Normal 47 18 2 6 3 2" xfId="43410" xr:uid="{00000000-0005-0000-0000-000058950000}"/>
    <cellStyle name="Normal 47 18 2 6 4" xfId="37423" xr:uid="{00000000-0005-0000-0000-000059950000}"/>
    <cellStyle name="Normal 47 18 2 7" xfId="24755" xr:uid="{00000000-0005-0000-0000-00005A950000}"/>
    <cellStyle name="Normal 47 18 2 7 2" xfId="46375" xr:uid="{00000000-0005-0000-0000-00005B950000}"/>
    <cellStyle name="Normal 47 18 2 8" xfId="18788" xr:uid="{00000000-0005-0000-0000-00005C950000}"/>
    <cellStyle name="Normal 47 18 2 8 2" xfId="40430" xr:uid="{00000000-0005-0000-0000-00005D950000}"/>
    <cellStyle name="Normal 47 18 2 9" xfId="31601"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2" xr:uid="{00000000-0005-0000-0000-000063950000}"/>
    <cellStyle name="Normal 47 18 3 2 2 2 2 2" xfId="50618" xr:uid="{00000000-0005-0000-0000-000064950000}"/>
    <cellStyle name="Normal 47 18 3 2 2 2 3" xfId="23045" xr:uid="{00000000-0005-0000-0000-000065950000}"/>
    <cellStyle name="Normal 47 18 3 2 2 2 3 2" xfId="44682" xr:uid="{00000000-0005-0000-0000-000066950000}"/>
    <cellStyle name="Normal 47 18 3 2 2 2 4" xfId="38698" xr:uid="{00000000-0005-0000-0000-000067950000}"/>
    <cellStyle name="Normal 47 18 3 2 2 3" xfId="26030" xr:uid="{00000000-0005-0000-0000-000068950000}"/>
    <cellStyle name="Normal 47 18 3 2 2 3 2" xfId="47644" xr:uid="{00000000-0005-0000-0000-000069950000}"/>
    <cellStyle name="Normal 47 18 3 2 2 4" xfId="20063" xr:uid="{00000000-0005-0000-0000-00006A950000}"/>
    <cellStyle name="Normal 47 18 3 2 2 4 2" xfId="41705" xr:uid="{00000000-0005-0000-0000-00006B950000}"/>
    <cellStyle name="Normal 47 18 3 2 2 5" xfId="35695" xr:uid="{00000000-0005-0000-0000-00006C950000}"/>
    <cellStyle name="Normal 47 18 3 2 3" xfId="14933" xr:uid="{00000000-0005-0000-0000-00006D950000}"/>
    <cellStyle name="Normal 47 18 3 2 3 2" xfId="18018" xr:uid="{00000000-0005-0000-0000-00006E950000}"/>
    <cellStyle name="Normal 47 18 3 2 3 2 2" xfId="29984" xr:uid="{00000000-0005-0000-0000-00006F950000}"/>
    <cellStyle name="Normal 47 18 3 2 3 2 2 2" xfId="51590" xr:uid="{00000000-0005-0000-0000-000070950000}"/>
    <cellStyle name="Normal 47 18 3 2 3 2 3" xfId="24017" xr:uid="{00000000-0005-0000-0000-000071950000}"/>
    <cellStyle name="Normal 47 18 3 2 3 2 3 2" xfId="45654" xr:uid="{00000000-0005-0000-0000-000072950000}"/>
    <cellStyle name="Normal 47 18 3 2 3 2 4" xfId="39672" xr:uid="{00000000-0005-0000-0000-000073950000}"/>
    <cellStyle name="Normal 47 18 3 2 3 3" xfId="27002" xr:uid="{00000000-0005-0000-0000-000074950000}"/>
    <cellStyle name="Normal 47 18 3 2 3 3 2" xfId="48616" xr:uid="{00000000-0005-0000-0000-000075950000}"/>
    <cellStyle name="Normal 47 18 3 2 3 4" xfId="21035" xr:uid="{00000000-0005-0000-0000-000076950000}"/>
    <cellStyle name="Normal 47 18 3 2 3 4 2" xfId="42677" xr:uid="{00000000-0005-0000-0000-000077950000}"/>
    <cellStyle name="Normal 47 18 3 2 3 5" xfId="36669" xr:uid="{00000000-0005-0000-0000-000078950000}"/>
    <cellStyle name="Normal 47 18 3 2 4" xfId="16067" xr:uid="{00000000-0005-0000-0000-000079950000}"/>
    <cellStyle name="Normal 47 18 3 2 4 2" xfId="28036" xr:uid="{00000000-0005-0000-0000-00007A950000}"/>
    <cellStyle name="Normal 47 18 3 2 4 2 2" xfId="49642" xr:uid="{00000000-0005-0000-0000-00007B950000}"/>
    <cellStyle name="Normal 47 18 3 2 4 3" xfId="22069" xr:uid="{00000000-0005-0000-0000-00007C950000}"/>
    <cellStyle name="Normal 47 18 3 2 4 3 2" xfId="43706" xr:uid="{00000000-0005-0000-0000-00007D950000}"/>
    <cellStyle name="Normal 47 18 3 2 4 4" xfId="37721" xr:uid="{00000000-0005-0000-0000-00007E950000}"/>
    <cellStyle name="Normal 47 18 3 2 5" xfId="25054" xr:uid="{00000000-0005-0000-0000-00007F950000}"/>
    <cellStyle name="Normal 47 18 3 2 5 2" xfId="46671" xr:uid="{00000000-0005-0000-0000-000080950000}"/>
    <cellStyle name="Normal 47 18 3 2 6" xfId="19087" xr:uid="{00000000-0005-0000-0000-000081950000}"/>
    <cellStyle name="Normal 47 18 3 2 6 2" xfId="40729" xr:uid="{00000000-0005-0000-0000-000082950000}"/>
    <cellStyle name="Normal 47 18 3 2 7" xfId="34715"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2" xr:uid="{00000000-0005-0000-0000-000087950000}"/>
    <cellStyle name="Normal 47 18 3 3 2 2 2 2" xfId="50938" xr:uid="{00000000-0005-0000-0000-000088950000}"/>
    <cellStyle name="Normal 47 18 3 3 2 2 3" xfId="23365" xr:uid="{00000000-0005-0000-0000-000089950000}"/>
    <cellStyle name="Normal 47 18 3 3 2 2 3 2" xfId="45002" xr:uid="{00000000-0005-0000-0000-00008A950000}"/>
    <cellStyle name="Normal 47 18 3 3 2 2 4" xfId="39018" xr:uid="{00000000-0005-0000-0000-00008B950000}"/>
    <cellStyle name="Normal 47 18 3 3 2 3" xfId="26350" xr:uid="{00000000-0005-0000-0000-00008C950000}"/>
    <cellStyle name="Normal 47 18 3 3 2 3 2" xfId="47964" xr:uid="{00000000-0005-0000-0000-00008D950000}"/>
    <cellStyle name="Normal 47 18 3 3 2 4" xfId="20383" xr:uid="{00000000-0005-0000-0000-00008E950000}"/>
    <cellStyle name="Normal 47 18 3 3 2 4 2" xfId="42025" xr:uid="{00000000-0005-0000-0000-00008F950000}"/>
    <cellStyle name="Normal 47 18 3 3 2 5" xfId="36015" xr:uid="{00000000-0005-0000-0000-000090950000}"/>
    <cellStyle name="Normal 47 18 3 3 3" xfId="15253" xr:uid="{00000000-0005-0000-0000-000091950000}"/>
    <cellStyle name="Normal 47 18 3 3 3 2" xfId="18338" xr:uid="{00000000-0005-0000-0000-000092950000}"/>
    <cellStyle name="Normal 47 18 3 3 3 2 2" xfId="30304" xr:uid="{00000000-0005-0000-0000-000093950000}"/>
    <cellStyle name="Normal 47 18 3 3 3 2 2 2" xfId="51910" xr:uid="{00000000-0005-0000-0000-000094950000}"/>
    <cellStyle name="Normal 47 18 3 3 3 2 3" xfId="24337" xr:uid="{00000000-0005-0000-0000-000095950000}"/>
    <cellStyle name="Normal 47 18 3 3 3 2 3 2" xfId="45974" xr:uid="{00000000-0005-0000-0000-000096950000}"/>
    <cellStyle name="Normal 47 18 3 3 3 2 4" xfId="39992" xr:uid="{00000000-0005-0000-0000-000097950000}"/>
    <cellStyle name="Normal 47 18 3 3 3 3" xfId="27322" xr:uid="{00000000-0005-0000-0000-000098950000}"/>
    <cellStyle name="Normal 47 18 3 3 3 3 2" xfId="48936" xr:uid="{00000000-0005-0000-0000-000099950000}"/>
    <cellStyle name="Normal 47 18 3 3 3 4" xfId="21355" xr:uid="{00000000-0005-0000-0000-00009A950000}"/>
    <cellStyle name="Normal 47 18 3 3 3 4 2" xfId="42997" xr:uid="{00000000-0005-0000-0000-00009B950000}"/>
    <cellStyle name="Normal 47 18 3 3 3 5" xfId="36989" xr:uid="{00000000-0005-0000-0000-00009C950000}"/>
    <cellStyle name="Normal 47 18 3 3 4" xfId="16387" xr:uid="{00000000-0005-0000-0000-00009D950000}"/>
    <cellStyle name="Normal 47 18 3 3 4 2" xfId="28356" xr:uid="{00000000-0005-0000-0000-00009E950000}"/>
    <cellStyle name="Normal 47 18 3 3 4 2 2" xfId="49962" xr:uid="{00000000-0005-0000-0000-00009F950000}"/>
    <cellStyle name="Normal 47 18 3 3 4 3" xfId="22389" xr:uid="{00000000-0005-0000-0000-0000A0950000}"/>
    <cellStyle name="Normal 47 18 3 3 4 3 2" xfId="44026" xr:uid="{00000000-0005-0000-0000-0000A1950000}"/>
    <cellStyle name="Normal 47 18 3 3 4 4" xfId="38041" xr:uid="{00000000-0005-0000-0000-0000A2950000}"/>
    <cellStyle name="Normal 47 18 3 3 5" xfId="25374" xr:uid="{00000000-0005-0000-0000-0000A3950000}"/>
    <cellStyle name="Normal 47 18 3 3 5 2" xfId="46991" xr:uid="{00000000-0005-0000-0000-0000A4950000}"/>
    <cellStyle name="Normal 47 18 3 3 6" xfId="19407" xr:uid="{00000000-0005-0000-0000-0000A5950000}"/>
    <cellStyle name="Normal 47 18 3 3 6 2" xfId="41049" xr:uid="{00000000-0005-0000-0000-0000A6950000}"/>
    <cellStyle name="Normal 47 18 3 3 7" xfId="35035" xr:uid="{00000000-0005-0000-0000-0000A7950000}"/>
    <cellStyle name="Normal 47 18 3 4" xfId="13638" xr:uid="{00000000-0005-0000-0000-0000A8950000}"/>
    <cellStyle name="Normal 47 18 3 4 2" xfId="16724" xr:uid="{00000000-0005-0000-0000-0000A9950000}"/>
    <cellStyle name="Normal 47 18 3 4 2 2" xfId="28692" xr:uid="{00000000-0005-0000-0000-0000AA950000}"/>
    <cellStyle name="Normal 47 18 3 4 2 2 2" xfId="50298" xr:uid="{00000000-0005-0000-0000-0000AB950000}"/>
    <cellStyle name="Normal 47 18 3 4 2 3" xfId="22725" xr:uid="{00000000-0005-0000-0000-0000AC950000}"/>
    <cellStyle name="Normal 47 18 3 4 2 3 2" xfId="44362" xr:uid="{00000000-0005-0000-0000-0000AD950000}"/>
    <cellStyle name="Normal 47 18 3 4 2 4" xfId="38378" xr:uid="{00000000-0005-0000-0000-0000AE950000}"/>
    <cellStyle name="Normal 47 18 3 4 3" xfId="25710" xr:uid="{00000000-0005-0000-0000-0000AF950000}"/>
    <cellStyle name="Normal 47 18 3 4 3 2" xfId="47324" xr:uid="{00000000-0005-0000-0000-0000B0950000}"/>
    <cellStyle name="Normal 47 18 3 4 4" xfId="19743" xr:uid="{00000000-0005-0000-0000-0000B1950000}"/>
    <cellStyle name="Normal 47 18 3 4 4 2" xfId="41385" xr:uid="{00000000-0005-0000-0000-0000B2950000}"/>
    <cellStyle name="Normal 47 18 3 4 5" xfId="35374" xr:uid="{00000000-0005-0000-0000-0000B3950000}"/>
    <cellStyle name="Normal 47 18 3 5" xfId="14612" xr:uid="{00000000-0005-0000-0000-0000B4950000}"/>
    <cellStyle name="Normal 47 18 3 5 2" xfId="17697" xr:uid="{00000000-0005-0000-0000-0000B5950000}"/>
    <cellStyle name="Normal 47 18 3 5 2 2" xfId="29664" xr:uid="{00000000-0005-0000-0000-0000B6950000}"/>
    <cellStyle name="Normal 47 18 3 5 2 2 2" xfId="51270" xr:uid="{00000000-0005-0000-0000-0000B7950000}"/>
    <cellStyle name="Normal 47 18 3 5 2 3" xfId="23697" xr:uid="{00000000-0005-0000-0000-0000B8950000}"/>
    <cellStyle name="Normal 47 18 3 5 2 3 2" xfId="45334" xr:uid="{00000000-0005-0000-0000-0000B9950000}"/>
    <cellStyle name="Normal 47 18 3 5 2 4" xfId="39351" xr:uid="{00000000-0005-0000-0000-0000BA950000}"/>
    <cellStyle name="Normal 47 18 3 5 3" xfId="26682" xr:uid="{00000000-0005-0000-0000-0000BB950000}"/>
    <cellStyle name="Normal 47 18 3 5 3 2" xfId="48296" xr:uid="{00000000-0005-0000-0000-0000BC950000}"/>
    <cellStyle name="Normal 47 18 3 5 4" xfId="20715" xr:uid="{00000000-0005-0000-0000-0000BD950000}"/>
    <cellStyle name="Normal 47 18 3 5 4 2" xfId="42357" xr:uid="{00000000-0005-0000-0000-0000BE950000}"/>
    <cellStyle name="Normal 47 18 3 5 5" xfId="36348" xr:uid="{00000000-0005-0000-0000-0000BF950000}"/>
    <cellStyle name="Normal 47 18 3 6" xfId="15725" xr:uid="{00000000-0005-0000-0000-0000C0950000}"/>
    <cellStyle name="Normal 47 18 3 6 2" xfId="27696" xr:uid="{00000000-0005-0000-0000-0000C1950000}"/>
    <cellStyle name="Normal 47 18 3 6 2 2" xfId="49302" xr:uid="{00000000-0005-0000-0000-0000C2950000}"/>
    <cellStyle name="Normal 47 18 3 6 3" xfId="21729" xr:uid="{00000000-0005-0000-0000-0000C3950000}"/>
    <cellStyle name="Normal 47 18 3 6 3 2" xfId="43366" xr:uid="{00000000-0005-0000-0000-0000C4950000}"/>
    <cellStyle name="Normal 47 18 3 6 4" xfId="37379" xr:uid="{00000000-0005-0000-0000-0000C5950000}"/>
    <cellStyle name="Normal 47 18 3 7" xfId="24711" xr:uid="{00000000-0005-0000-0000-0000C6950000}"/>
    <cellStyle name="Normal 47 18 3 7 2" xfId="46331" xr:uid="{00000000-0005-0000-0000-0000C7950000}"/>
    <cellStyle name="Normal 47 18 3 8" xfId="18744" xr:uid="{00000000-0005-0000-0000-0000C8950000}"/>
    <cellStyle name="Normal 47 18 3 8 2" xfId="40386" xr:uid="{00000000-0005-0000-0000-0000C9950000}"/>
    <cellStyle name="Normal 47 18 3 9" xfId="31444"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8" xr:uid="{00000000-0005-0000-0000-0000CF950000}"/>
    <cellStyle name="Normal 47 18 4 2 2 2 2 2" xfId="50704" xr:uid="{00000000-0005-0000-0000-0000D0950000}"/>
    <cellStyle name="Normal 47 18 4 2 2 2 3" xfId="23131" xr:uid="{00000000-0005-0000-0000-0000D1950000}"/>
    <cellStyle name="Normal 47 18 4 2 2 2 3 2" xfId="44768" xr:uid="{00000000-0005-0000-0000-0000D2950000}"/>
    <cellStyle name="Normal 47 18 4 2 2 2 4" xfId="38784" xr:uid="{00000000-0005-0000-0000-0000D3950000}"/>
    <cellStyle name="Normal 47 18 4 2 2 3" xfId="26116" xr:uid="{00000000-0005-0000-0000-0000D4950000}"/>
    <cellStyle name="Normal 47 18 4 2 2 3 2" xfId="47730" xr:uid="{00000000-0005-0000-0000-0000D5950000}"/>
    <cellStyle name="Normal 47 18 4 2 2 4" xfId="20149" xr:uid="{00000000-0005-0000-0000-0000D6950000}"/>
    <cellStyle name="Normal 47 18 4 2 2 4 2" xfId="41791" xr:uid="{00000000-0005-0000-0000-0000D7950000}"/>
    <cellStyle name="Normal 47 18 4 2 2 5" xfId="35781" xr:uid="{00000000-0005-0000-0000-0000D8950000}"/>
    <cellStyle name="Normal 47 18 4 2 3" xfId="15019" xr:uid="{00000000-0005-0000-0000-0000D9950000}"/>
    <cellStyle name="Normal 47 18 4 2 3 2" xfId="18104" xr:uid="{00000000-0005-0000-0000-0000DA950000}"/>
    <cellStyle name="Normal 47 18 4 2 3 2 2" xfId="30070" xr:uid="{00000000-0005-0000-0000-0000DB950000}"/>
    <cellStyle name="Normal 47 18 4 2 3 2 2 2" xfId="51676" xr:uid="{00000000-0005-0000-0000-0000DC950000}"/>
    <cellStyle name="Normal 47 18 4 2 3 2 3" xfId="24103" xr:uid="{00000000-0005-0000-0000-0000DD950000}"/>
    <cellStyle name="Normal 47 18 4 2 3 2 3 2" xfId="45740" xr:uid="{00000000-0005-0000-0000-0000DE950000}"/>
    <cellStyle name="Normal 47 18 4 2 3 2 4" xfId="39758" xr:uid="{00000000-0005-0000-0000-0000DF950000}"/>
    <cellStyle name="Normal 47 18 4 2 3 3" xfId="27088" xr:uid="{00000000-0005-0000-0000-0000E0950000}"/>
    <cellStyle name="Normal 47 18 4 2 3 3 2" xfId="48702" xr:uid="{00000000-0005-0000-0000-0000E1950000}"/>
    <cellStyle name="Normal 47 18 4 2 3 4" xfId="21121" xr:uid="{00000000-0005-0000-0000-0000E2950000}"/>
    <cellStyle name="Normal 47 18 4 2 3 4 2" xfId="42763" xr:uid="{00000000-0005-0000-0000-0000E3950000}"/>
    <cellStyle name="Normal 47 18 4 2 3 5" xfId="36755" xr:uid="{00000000-0005-0000-0000-0000E4950000}"/>
    <cellStyle name="Normal 47 18 4 2 4" xfId="16153" xr:uid="{00000000-0005-0000-0000-0000E5950000}"/>
    <cellStyle name="Normal 47 18 4 2 4 2" xfId="28122" xr:uid="{00000000-0005-0000-0000-0000E6950000}"/>
    <cellStyle name="Normal 47 18 4 2 4 2 2" xfId="49728" xr:uid="{00000000-0005-0000-0000-0000E7950000}"/>
    <cellStyle name="Normal 47 18 4 2 4 3" xfId="22155" xr:uid="{00000000-0005-0000-0000-0000E8950000}"/>
    <cellStyle name="Normal 47 18 4 2 4 3 2" xfId="43792" xr:uid="{00000000-0005-0000-0000-0000E9950000}"/>
    <cellStyle name="Normal 47 18 4 2 4 4" xfId="37807" xr:uid="{00000000-0005-0000-0000-0000EA950000}"/>
    <cellStyle name="Normal 47 18 4 2 5" xfId="25140" xr:uid="{00000000-0005-0000-0000-0000EB950000}"/>
    <cellStyle name="Normal 47 18 4 2 5 2" xfId="46757" xr:uid="{00000000-0005-0000-0000-0000EC950000}"/>
    <cellStyle name="Normal 47 18 4 2 6" xfId="19173" xr:uid="{00000000-0005-0000-0000-0000ED950000}"/>
    <cellStyle name="Normal 47 18 4 2 6 2" xfId="40815" xr:uid="{00000000-0005-0000-0000-0000EE950000}"/>
    <cellStyle name="Normal 47 18 4 2 7" xfId="34801"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8" xr:uid="{00000000-0005-0000-0000-0000F3950000}"/>
    <cellStyle name="Normal 47 18 4 3 2 2 2 2" xfId="51024" xr:uid="{00000000-0005-0000-0000-0000F4950000}"/>
    <cellStyle name="Normal 47 18 4 3 2 2 3" xfId="23451" xr:uid="{00000000-0005-0000-0000-0000F5950000}"/>
    <cellStyle name="Normal 47 18 4 3 2 2 3 2" xfId="45088" xr:uid="{00000000-0005-0000-0000-0000F6950000}"/>
    <cellStyle name="Normal 47 18 4 3 2 2 4" xfId="39104" xr:uid="{00000000-0005-0000-0000-0000F7950000}"/>
    <cellStyle name="Normal 47 18 4 3 2 3" xfId="26436" xr:uid="{00000000-0005-0000-0000-0000F8950000}"/>
    <cellStyle name="Normal 47 18 4 3 2 3 2" xfId="48050" xr:uid="{00000000-0005-0000-0000-0000F9950000}"/>
    <cellStyle name="Normal 47 18 4 3 2 4" xfId="20469" xr:uid="{00000000-0005-0000-0000-0000FA950000}"/>
    <cellStyle name="Normal 47 18 4 3 2 4 2" xfId="42111" xr:uid="{00000000-0005-0000-0000-0000FB950000}"/>
    <cellStyle name="Normal 47 18 4 3 2 5" xfId="36101" xr:uid="{00000000-0005-0000-0000-0000FC950000}"/>
    <cellStyle name="Normal 47 18 4 3 3" xfId="15339" xr:uid="{00000000-0005-0000-0000-0000FD950000}"/>
    <cellStyle name="Normal 47 18 4 3 3 2" xfId="18424" xr:uid="{00000000-0005-0000-0000-0000FE950000}"/>
    <cellStyle name="Normal 47 18 4 3 3 2 2" xfId="30390" xr:uid="{00000000-0005-0000-0000-0000FF950000}"/>
    <cellStyle name="Normal 47 18 4 3 3 2 2 2" xfId="51996" xr:uid="{00000000-0005-0000-0000-000000960000}"/>
    <cellStyle name="Normal 47 18 4 3 3 2 3" xfId="24423" xr:uid="{00000000-0005-0000-0000-000001960000}"/>
    <cellStyle name="Normal 47 18 4 3 3 2 3 2" xfId="46060" xr:uid="{00000000-0005-0000-0000-000002960000}"/>
    <cellStyle name="Normal 47 18 4 3 3 2 4" xfId="40078" xr:uid="{00000000-0005-0000-0000-000003960000}"/>
    <cellStyle name="Normal 47 18 4 3 3 3" xfId="27408" xr:uid="{00000000-0005-0000-0000-000004960000}"/>
    <cellStyle name="Normal 47 18 4 3 3 3 2" xfId="49022" xr:uid="{00000000-0005-0000-0000-000005960000}"/>
    <cellStyle name="Normal 47 18 4 3 3 4" xfId="21441" xr:uid="{00000000-0005-0000-0000-000006960000}"/>
    <cellStyle name="Normal 47 18 4 3 3 4 2" xfId="43083" xr:uid="{00000000-0005-0000-0000-000007960000}"/>
    <cellStyle name="Normal 47 18 4 3 3 5" xfId="37075" xr:uid="{00000000-0005-0000-0000-000008960000}"/>
    <cellStyle name="Normal 47 18 4 3 4" xfId="16473" xr:uid="{00000000-0005-0000-0000-000009960000}"/>
    <cellStyle name="Normal 47 18 4 3 4 2" xfId="28442" xr:uid="{00000000-0005-0000-0000-00000A960000}"/>
    <cellStyle name="Normal 47 18 4 3 4 2 2" xfId="50048" xr:uid="{00000000-0005-0000-0000-00000B960000}"/>
    <cellStyle name="Normal 47 18 4 3 4 3" xfId="22475" xr:uid="{00000000-0005-0000-0000-00000C960000}"/>
    <cellStyle name="Normal 47 18 4 3 4 3 2" xfId="44112" xr:uid="{00000000-0005-0000-0000-00000D960000}"/>
    <cellStyle name="Normal 47 18 4 3 4 4" xfId="38127" xr:uid="{00000000-0005-0000-0000-00000E960000}"/>
    <cellStyle name="Normal 47 18 4 3 5" xfId="25460" xr:uid="{00000000-0005-0000-0000-00000F960000}"/>
    <cellStyle name="Normal 47 18 4 3 5 2" xfId="47077" xr:uid="{00000000-0005-0000-0000-000010960000}"/>
    <cellStyle name="Normal 47 18 4 3 6" xfId="19493" xr:uid="{00000000-0005-0000-0000-000011960000}"/>
    <cellStyle name="Normal 47 18 4 3 6 2" xfId="41135" xr:uid="{00000000-0005-0000-0000-000012960000}"/>
    <cellStyle name="Normal 47 18 4 3 7" xfId="35121" xr:uid="{00000000-0005-0000-0000-000013960000}"/>
    <cellStyle name="Normal 47 18 4 4" xfId="13724" xr:uid="{00000000-0005-0000-0000-000014960000}"/>
    <cellStyle name="Normal 47 18 4 4 2" xfId="16810" xr:uid="{00000000-0005-0000-0000-000015960000}"/>
    <cellStyle name="Normal 47 18 4 4 2 2" xfId="28778" xr:uid="{00000000-0005-0000-0000-000016960000}"/>
    <cellStyle name="Normal 47 18 4 4 2 2 2" xfId="50384" xr:uid="{00000000-0005-0000-0000-000017960000}"/>
    <cellStyle name="Normal 47 18 4 4 2 3" xfId="22811" xr:uid="{00000000-0005-0000-0000-000018960000}"/>
    <cellStyle name="Normal 47 18 4 4 2 3 2" xfId="44448" xr:uid="{00000000-0005-0000-0000-000019960000}"/>
    <cellStyle name="Normal 47 18 4 4 2 4" xfId="38464" xr:uid="{00000000-0005-0000-0000-00001A960000}"/>
    <cellStyle name="Normal 47 18 4 4 3" xfId="25796" xr:uid="{00000000-0005-0000-0000-00001B960000}"/>
    <cellStyle name="Normal 47 18 4 4 3 2" xfId="47410" xr:uid="{00000000-0005-0000-0000-00001C960000}"/>
    <cellStyle name="Normal 47 18 4 4 4" xfId="19829" xr:uid="{00000000-0005-0000-0000-00001D960000}"/>
    <cellStyle name="Normal 47 18 4 4 4 2" xfId="41471" xr:uid="{00000000-0005-0000-0000-00001E960000}"/>
    <cellStyle name="Normal 47 18 4 4 5" xfId="35460" xr:uid="{00000000-0005-0000-0000-00001F960000}"/>
    <cellStyle name="Normal 47 18 4 5" xfId="14698" xr:uid="{00000000-0005-0000-0000-000020960000}"/>
    <cellStyle name="Normal 47 18 4 5 2" xfId="17783" xr:uid="{00000000-0005-0000-0000-000021960000}"/>
    <cellStyle name="Normal 47 18 4 5 2 2" xfId="29750" xr:uid="{00000000-0005-0000-0000-000022960000}"/>
    <cellStyle name="Normal 47 18 4 5 2 2 2" xfId="51356" xr:uid="{00000000-0005-0000-0000-000023960000}"/>
    <cellStyle name="Normal 47 18 4 5 2 3" xfId="23783" xr:uid="{00000000-0005-0000-0000-000024960000}"/>
    <cellStyle name="Normal 47 18 4 5 2 3 2" xfId="45420" xr:uid="{00000000-0005-0000-0000-000025960000}"/>
    <cellStyle name="Normal 47 18 4 5 2 4" xfId="39437" xr:uid="{00000000-0005-0000-0000-000026960000}"/>
    <cellStyle name="Normal 47 18 4 5 3" xfId="26768" xr:uid="{00000000-0005-0000-0000-000027960000}"/>
    <cellStyle name="Normal 47 18 4 5 3 2" xfId="48382" xr:uid="{00000000-0005-0000-0000-000028960000}"/>
    <cellStyle name="Normal 47 18 4 5 4" xfId="20801" xr:uid="{00000000-0005-0000-0000-000029960000}"/>
    <cellStyle name="Normal 47 18 4 5 4 2" xfId="42443" xr:uid="{00000000-0005-0000-0000-00002A960000}"/>
    <cellStyle name="Normal 47 18 4 5 5" xfId="36434" xr:uid="{00000000-0005-0000-0000-00002B960000}"/>
    <cellStyle name="Normal 47 18 4 6" xfId="15811" xr:uid="{00000000-0005-0000-0000-00002C960000}"/>
    <cellStyle name="Normal 47 18 4 6 2" xfId="27782" xr:uid="{00000000-0005-0000-0000-00002D960000}"/>
    <cellStyle name="Normal 47 18 4 6 2 2" xfId="49388" xr:uid="{00000000-0005-0000-0000-00002E960000}"/>
    <cellStyle name="Normal 47 18 4 6 3" xfId="21815" xr:uid="{00000000-0005-0000-0000-00002F960000}"/>
    <cellStyle name="Normal 47 18 4 6 3 2" xfId="43452" xr:uid="{00000000-0005-0000-0000-000030960000}"/>
    <cellStyle name="Normal 47 18 4 6 4" xfId="37465" xr:uid="{00000000-0005-0000-0000-000031960000}"/>
    <cellStyle name="Normal 47 18 4 7" xfId="24797" xr:uid="{00000000-0005-0000-0000-000032960000}"/>
    <cellStyle name="Normal 47 18 4 7 2" xfId="46417" xr:uid="{00000000-0005-0000-0000-000033960000}"/>
    <cellStyle name="Normal 47 18 4 8" xfId="18830" xr:uid="{00000000-0005-0000-0000-000034960000}"/>
    <cellStyle name="Normal 47 18 4 8 2" xfId="40472" xr:uid="{00000000-0005-0000-0000-000035960000}"/>
    <cellStyle name="Normal 47 18 4 9" xfId="31712"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2" xr:uid="{00000000-0005-0000-0000-00003B960000}"/>
    <cellStyle name="Normal 47 18 5 2 2 2 2 2" xfId="50788" xr:uid="{00000000-0005-0000-0000-00003C960000}"/>
    <cellStyle name="Normal 47 18 5 2 2 2 3" xfId="23215" xr:uid="{00000000-0005-0000-0000-00003D960000}"/>
    <cellStyle name="Normal 47 18 5 2 2 2 3 2" xfId="44852" xr:uid="{00000000-0005-0000-0000-00003E960000}"/>
    <cellStyle name="Normal 47 18 5 2 2 2 4" xfId="38868" xr:uid="{00000000-0005-0000-0000-00003F960000}"/>
    <cellStyle name="Normal 47 18 5 2 2 3" xfId="26200" xr:uid="{00000000-0005-0000-0000-000040960000}"/>
    <cellStyle name="Normal 47 18 5 2 2 3 2" xfId="47814" xr:uid="{00000000-0005-0000-0000-000041960000}"/>
    <cellStyle name="Normal 47 18 5 2 2 4" xfId="20233" xr:uid="{00000000-0005-0000-0000-000042960000}"/>
    <cellStyle name="Normal 47 18 5 2 2 4 2" xfId="41875" xr:uid="{00000000-0005-0000-0000-000043960000}"/>
    <cellStyle name="Normal 47 18 5 2 2 5" xfId="35865" xr:uid="{00000000-0005-0000-0000-000044960000}"/>
    <cellStyle name="Normal 47 18 5 2 3" xfId="15103" xr:uid="{00000000-0005-0000-0000-000045960000}"/>
    <cellStyle name="Normal 47 18 5 2 3 2" xfId="18188" xr:uid="{00000000-0005-0000-0000-000046960000}"/>
    <cellStyle name="Normal 47 18 5 2 3 2 2" xfId="30154" xr:uid="{00000000-0005-0000-0000-000047960000}"/>
    <cellStyle name="Normal 47 18 5 2 3 2 2 2" xfId="51760" xr:uid="{00000000-0005-0000-0000-000048960000}"/>
    <cellStyle name="Normal 47 18 5 2 3 2 3" xfId="24187" xr:uid="{00000000-0005-0000-0000-000049960000}"/>
    <cellStyle name="Normal 47 18 5 2 3 2 3 2" xfId="45824" xr:uid="{00000000-0005-0000-0000-00004A960000}"/>
    <cellStyle name="Normal 47 18 5 2 3 2 4" xfId="39842" xr:uid="{00000000-0005-0000-0000-00004B960000}"/>
    <cellStyle name="Normal 47 18 5 2 3 3" xfId="27172" xr:uid="{00000000-0005-0000-0000-00004C960000}"/>
    <cellStyle name="Normal 47 18 5 2 3 3 2" xfId="48786" xr:uid="{00000000-0005-0000-0000-00004D960000}"/>
    <cellStyle name="Normal 47 18 5 2 3 4" xfId="21205" xr:uid="{00000000-0005-0000-0000-00004E960000}"/>
    <cellStyle name="Normal 47 18 5 2 3 4 2" xfId="42847" xr:uid="{00000000-0005-0000-0000-00004F960000}"/>
    <cellStyle name="Normal 47 18 5 2 3 5" xfId="36839" xr:uid="{00000000-0005-0000-0000-000050960000}"/>
    <cellStyle name="Normal 47 18 5 2 4" xfId="16237" xr:uid="{00000000-0005-0000-0000-000051960000}"/>
    <cellStyle name="Normal 47 18 5 2 4 2" xfId="28206" xr:uid="{00000000-0005-0000-0000-000052960000}"/>
    <cellStyle name="Normal 47 18 5 2 4 2 2" xfId="49812" xr:uid="{00000000-0005-0000-0000-000053960000}"/>
    <cellStyle name="Normal 47 18 5 2 4 3" xfId="22239" xr:uid="{00000000-0005-0000-0000-000054960000}"/>
    <cellStyle name="Normal 47 18 5 2 4 3 2" xfId="43876" xr:uid="{00000000-0005-0000-0000-000055960000}"/>
    <cellStyle name="Normal 47 18 5 2 4 4" xfId="37891" xr:uid="{00000000-0005-0000-0000-000056960000}"/>
    <cellStyle name="Normal 47 18 5 2 5" xfId="25224" xr:uid="{00000000-0005-0000-0000-000057960000}"/>
    <cellStyle name="Normal 47 18 5 2 5 2" xfId="46841" xr:uid="{00000000-0005-0000-0000-000058960000}"/>
    <cellStyle name="Normal 47 18 5 2 6" xfId="19257" xr:uid="{00000000-0005-0000-0000-000059960000}"/>
    <cellStyle name="Normal 47 18 5 2 6 2" xfId="40899" xr:uid="{00000000-0005-0000-0000-00005A960000}"/>
    <cellStyle name="Normal 47 18 5 2 7" xfId="34885"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2" xr:uid="{00000000-0005-0000-0000-00005F960000}"/>
    <cellStyle name="Normal 47 18 5 3 2 2 2 2" xfId="51108" xr:uid="{00000000-0005-0000-0000-000060960000}"/>
    <cellStyle name="Normal 47 18 5 3 2 2 3" xfId="23535" xr:uid="{00000000-0005-0000-0000-000061960000}"/>
    <cellStyle name="Normal 47 18 5 3 2 2 3 2" xfId="45172" xr:uid="{00000000-0005-0000-0000-000062960000}"/>
    <cellStyle name="Normal 47 18 5 3 2 2 4" xfId="39188" xr:uid="{00000000-0005-0000-0000-000063960000}"/>
    <cellStyle name="Normal 47 18 5 3 2 3" xfId="26520" xr:uid="{00000000-0005-0000-0000-000064960000}"/>
    <cellStyle name="Normal 47 18 5 3 2 3 2" xfId="48134" xr:uid="{00000000-0005-0000-0000-000065960000}"/>
    <cellStyle name="Normal 47 18 5 3 2 4" xfId="20553" xr:uid="{00000000-0005-0000-0000-000066960000}"/>
    <cellStyle name="Normal 47 18 5 3 2 4 2" xfId="42195" xr:uid="{00000000-0005-0000-0000-000067960000}"/>
    <cellStyle name="Normal 47 18 5 3 2 5" xfId="36185" xr:uid="{00000000-0005-0000-0000-000068960000}"/>
    <cellStyle name="Normal 47 18 5 3 3" xfId="15423" xr:uid="{00000000-0005-0000-0000-000069960000}"/>
    <cellStyle name="Normal 47 18 5 3 3 2" xfId="18508" xr:uid="{00000000-0005-0000-0000-00006A960000}"/>
    <cellStyle name="Normal 47 18 5 3 3 2 2" xfId="30474" xr:uid="{00000000-0005-0000-0000-00006B960000}"/>
    <cellStyle name="Normal 47 18 5 3 3 2 2 2" xfId="52080" xr:uid="{00000000-0005-0000-0000-00006C960000}"/>
    <cellStyle name="Normal 47 18 5 3 3 2 3" xfId="24507" xr:uid="{00000000-0005-0000-0000-00006D960000}"/>
    <cellStyle name="Normal 47 18 5 3 3 2 3 2" xfId="46144" xr:uid="{00000000-0005-0000-0000-00006E960000}"/>
    <cellStyle name="Normal 47 18 5 3 3 2 4" xfId="40162" xr:uid="{00000000-0005-0000-0000-00006F960000}"/>
    <cellStyle name="Normal 47 18 5 3 3 3" xfId="27492" xr:uid="{00000000-0005-0000-0000-000070960000}"/>
    <cellStyle name="Normal 47 18 5 3 3 3 2" xfId="49106" xr:uid="{00000000-0005-0000-0000-000071960000}"/>
    <cellStyle name="Normal 47 18 5 3 3 4" xfId="21525" xr:uid="{00000000-0005-0000-0000-000072960000}"/>
    <cellStyle name="Normal 47 18 5 3 3 4 2" xfId="43167" xr:uid="{00000000-0005-0000-0000-000073960000}"/>
    <cellStyle name="Normal 47 18 5 3 3 5" xfId="37159" xr:uid="{00000000-0005-0000-0000-000074960000}"/>
    <cellStyle name="Normal 47 18 5 3 4" xfId="16557" xr:uid="{00000000-0005-0000-0000-000075960000}"/>
    <cellStyle name="Normal 47 18 5 3 4 2" xfId="28526" xr:uid="{00000000-0005-0000-0000-000076960000}"/>
    <cellStyle name="Normal 47 18 5 3 4 2 2" xfId="50132" xr:uid="{00000000-0005-0000-0000-000077960000}"/>
    <cellStyle name="Normal 47 18 5 3 4 3" xfId="22559" xr:uid="{00000000-0005-0000-0000-000078960000}"/>
    <cellStyle name="Normal 47 18 5 3 4 3 2" xfId="44196" xr:uid="{00000000-0005-0000-0000-000079960000}"/>
    <cellStyle name="Normal 47 18 5 3 4 4" xfId="38211" xr:uid="{00000000-0005-0000-0000-00007A960000}"/>
    <cellStyle name="Normal 47 18 5 3 5" xfId="25544" xr:uid="{00000000-0005-0000-0000-00007B960000}"/>
    <cellStyle name="Normal 47 18 5 3 5 2" xfId="47161" xr:uid="{00000000-0005-0000-0000-00007C960000}"/>
    <cellStyle name="Normal 47 18 5 3 6" xfId="19577" xr:uid="{00000000-0005-0000-0000-00007D960000}"/>
    <cellStyle name="Normal 47 18 5 3 6 2" xfId="41219" xr:uid="{00000000-0005-0000-0000-00007E960000}"/>
    <cellStyle name="Normal 47 18 5 3 7" xfId="35205" xr:uid="{00000000-0005-0000-0000-00007F960000}"/>
    <cellStyle name="Normal 47 18 5 4" xfId="13808" xr:uid="{00000000-0005-0000-0000-000080960000}"/>
    <cellStyle name="Normal 47 18 5 4 2" xfId="16894" xr:uid="{00000000-0005-0000-0000-000081960000}"/>
    <cellStyle name="Normal 47 18 5 4 2 2" xfId="28862" xr:uid="{00000000-0005-0000-0000-000082960000}"/>
    <cellStyle name="Normal 47 18 5 4 2 2 2" xfId="50468" xr:uid="{00000000-0005-0000-0000-000083960000}"/>
    <cellStyle name="Normal 47 18 5 4 2 3" xfId="22895" xr:uid="{00000000-0005-0000-0000-000084960000}"/>
    <cellStyle name="Normal 47 18 5 4 2 3 2" xfId="44532" xr:uid="{00000000-0005-0000-0000-000085960000}"/>
    <cellStyle name="Normal 47 18 5 4 2 4" xfId="38548" xr:uid="{00000000-0005-0000-0000-000086960000}"/>
    <cellStyle name="Normal 47 18 5 4 3" xfId="25880" xr:uid="{00000000-0005-0000-0000-000087960000}"/>
    <cellStyle name="Normal 47 18 5 4 3 2" xfId="47494" xr:uid="{00000000-0005-0000-0000-000088960000}"/>
    <cellStyle name="Normal 47 18 5 4 4" xfId="19913" xr:uid="{00000000-0005-0000-0000-000089960000}"/>
    <cellStyle name="Normal 47 18 5 4 4 2" xfId="41555" xr:uid="{00000000-0005-0000-0000-00008A960000}"/>
    <cellStyle name="Normal 47 18 5 4 5" xfId="35544" xr:uid="{00000000-0005-0000-0000-00008B960000}"/>
    <cellStyle name="Normal 47 18 5 5" xfId="14782" xr:uid="{00000000-0005-0000-0000-00008C960000}"/>
    <cellStyle name="Normal 47 18 5 5 2" xfId="17867" xr:uid="{00000000-0005-0000-0000-00008D960000}"/>
    <cellStyle name="Normal 47 18 5 5 2 2" xfId="29834" xr:uid="{00000000-0005-0000-0000-00008E960000}"/>
    <cellStyle name="Normal 47 18 5 5 2 2 2" xfId="51440" xr:uid="{00000000-0005-0000-0000-00008F960000}"/>
    <cellStyle name="Normal 47 18 5 5 2 3" xfId="23867" xr:uid="{00000000-0005-0000-0000-000090960000}"/>
    <cellStyle name="Normal 47 18 5 5 2 3 2" xfId="45504" xr:uid="{00000000-0005-0000-0000-000091960000}"/>
    <cellStyle name="Normal 47 18 5 5 2 4" xfId="39521" xr:uid="{00000000-0005-0000-0000-000092960000}"/>
    <cellStyle name="Normal 47 18 5 5 3" xfId="26852" xr:uid="{00000000-0005-0000-0000-000093960000}"/>
    <cellStyle name="Normal 47 18 5 5 3 2" xfId="48466" xr:uid="{00000000-0005-0000-0000-000094960000}"/>
    <cellStyle name="Normal 47 18 5 5 4" xfId="20885" xr:uid="{00000000-0005-0000-0000-000095960000}"/>
    <cellStyle name="Normal 47 18 5 5 4 2" xfId="42527" xr:uid="{00000000-0005-0000-0000-000096960000}"/>
    <cellStyle name="Normal 47 18 5 5 5" xfId="36518" xr:uid="{00000000-0005-0000-0000-000097960000}"/>
    <cellStyle name="Normal 47 18 5 6" xfId="15895" xr:uid="{00000000-0005-0000-0000-000098960000}"/>
    <cellStyle name="Normal 47 18 5 6 2" xfId="27866" xr:uid="{00000000-0005-0000-0000-000099960000}"/>
    <cellStyle name="Normal 47 18 5 6 2 2" xfId="49472" xr:uid="{00000000-0005-0000-0000-00009A960000}"/>
    <cellStyle name="Normal 47 18 5 6 3" xfId="21899" xr:uid="{00000000-0005-0000-0000-00009B960000}"/>
    <cellStyle name="Normal 47 18 5 6 3 2" xfId="43536" xr:uid="{00000000-0005-0000-0000-00009C960000}"/>
    <cellStyle name="Normal 47 18 5 6 4" xfId="37549" xr:uid="{00000000-0005-0000-0000-00009D960000}"/>
    <cellStyle name="Normal 47 18 5 7" xfId="24881" xr:uid="{00000000-0005-0000-0000-00009E960000}"/>
    <cellStyle name="Normal 47 18 5 7 2" xfId="46501" xr:uid="{00000000-0005-0000-0000-00009F960000}"/>
    <cellStyle name="Normal 47 18 5 8" xfId="18914" xr:uid="{00000000-0005-0000-0000-0000A0960000}"/>
    <cellStyle name="Normal 47 18 5 8 2" xfId="40556" xr:uid="{00000000-0005-0000-0000-0000A1960000}"/>
    <cellStyle name="Normal 47 18 5 9" xfId="31884"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3" xr:uid="{00000000-0005-0000-0000-0000A7960000}"/>
    <cellStyle name="Normal 47 18 6 2 2 2 2 2" xfId="50729" xr:uid="{00000000-0005-0000-0000-0000A8960000}"/>
    <cellStyle name="Normal 47 18 6 2 2 2 3" xfId="23156" xr:uid="{00000000-0005-0000-0000-0000A9960000}"/>
    <cellStyle name="Normal 47 18 6 2 2 2 3 2" xfId="44793" xr:uid="{00000000-0005-0000-0000-0000AA960000}"/>
    <cellStyle name="Normal 47 18 6 2 2 2 4" xfId="38809" xr:uid="{00000000-0005-0000-0000-0000AB960000}"/>
    <cellStyle name="Normal 47 18 6 2 2 3" xfId="26141" xr:uid="{00000000-0005-0000-0000-0000AC960000}"/>
    <cellStyle name="Normal 47 18 6 2 2 3 2" xfId="47755" xr:uid="{00000000-0005-0000-0000-0000AD960000}"/>
    <cellStyle name="Normal 47 18 6 2 2 4" xfId="20174" xr:uid="{00000000-0005-0000-0000-0000AE960000}"/>
    <cellStyle name="Normal 47 18 6 2 2 4 2" xfId="41816" xr:uid="{00000000-0005-0000-0000-0000AF960000}"/>
    <cellStyle name="Normal 47 18 6 2 2 5" xfId="35806" xr:uid="{00000000-0005-0000-0000-0000B0960000}"/>
    <cellStyle name="Normal 47 18 6 2 3" xfId="15044" xr:uid="{00000000-0005-0000-0000-0000B1960000}"/>
    <cellStyle name="Normal 47 18 6 2 3 2" xfId="18129" xr:uid="{00000000-0005-0000-0000-0000B2960000}"/>
    <cellStyle name="Normal 47 18 6 2 3 2 2" xfId="30095" xr:uid="{00000000-0005-0000-0000-0000B3960000}"/>
    <cellStyle name="Normal 47 18 6 2 3 2 2 2" xfId="51701" xr:uid="{00000000-0005-0000-0000-0000B4960000}"/>
    <cellStyle name="Normal 47 18 6 2 3 2 3" xfId="24128" xr:uid="{00000000-0005-0000-0000-0000B5960000}"/>
    <cellStyle name="Normal 47 18 6 2 3 2 3 2" xfId="45765" xr:uid="{00000000-0005-0000-0000-0000B6960000}"/>
    <cellStyle name="Normal 47 18 6 2 3 2 4" xfId="39783" xr:uid="{00000000-0005-0000-0000-0000B7960000}"/>
    <cellStyle name="Normal 47 18 6 2 3 3" xfId="27113" xr:uid="{00000000-0005-0000-0000-0000B8960000}"/>
    <cellStyle name="Normal 47 18 6 2 3 3 2" xfId="48727" xr:uid="{00000000-0005-0000-0000-0000B9960000}"/>
    <cellStyle name="Normal 47 18 6 2 3 4" xfId="21146" xr:uid="{00000000-0005-0000-0000-0000BA960000}"/>
    <cellStyle name="Normal 47 18 6 2 3 4 2" xfId="42788" xr:uid="{00000000-0005-0000-0000-0000BB960000}"/>
    <cellStyle name="Normal 47 18 6 2 3 5" xfId="36780" xr:uid="{00000000-0005-0000-0000-0000BC960000}"/>
    <cellStyle name="Normal 47 18 6 2 4" xfId="16178" xr:uid="{00000000-0005-0000-0000-0000BD960000}"/>
    <cellStyle name="Normal 47 18 6 2 4 2" xfId="28147" xr:uid="{00000000-0005-0000-0000-0000BE960000}"/>
    <cellStyle name="Normal 47 18 6 2 4 2 2" xfId="49753" xr:uid="{00000000-0005-0000-0000-0000BF960000}"/>
    <cellStyle name="Normal 47 18 6 2 4 3" xfId="22180" xr:uid="{00000000-0005-0000-0000-0000C0960000}"/>
    <cellStyle name="Normal 47 18 6 2 4 3 2" xfId="43817" xr:uid="{00000000-0005-0000-0000-0000C1960000}"/>
    <cellStyle name="Normal 47 18 6 2 4 4" xfId="37832" xr:uid="{00000000-0005-0000-0000-0000C2960000}"/>
    <cellStyle name="Normal 47 18 6 2 5" xfId="25165" xr:uid="{00000000-0005-0000-0000-0000C3960000}"/>
    <cellStyle name="Normal 47 18 6 2 5 2" xfId="46782" xr:uid="{00000000-0005-0000-0000-0000C4960000}"/>
    <cellStyle name="Normal 47 18 6 2 6" xfId="19198" xr:uid="{00000000-0005-0000-0000-0000C5960000}"/>
    <cellStyle name="Normal 47 18 6 2 6 2" xfId="40840" xr:uid="{00000000-0005-0000-0000-0000C6960000}"/>
    <cellStyle name="Normal 47 18 6 2 7" xfId="34826"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3" xr:uid="{00000000-0005-0000-0000-0000CB960000}"/>
    <cellStyle name="Normal 47 18 6 3 2 2 2 2" xfId="51049" xr:uid="{00000000-0005-0000-0000-0000CC960000}"/>
    <cellStyle name="Normal 47 18 6 3 2 2 3" xfId="23476" xr:uid="{00000000-0005-0000-0000-0000CD960000}"/>
    <cellStyle name="Normal 47 18 6 3 2 2 3 2" xfId="45113" xr:uid="{00000000-0005-0000-0000-0000CE960000}"/>
    <cellStyle name="Normal 47 18 6 3 2 2 4" xfId="39129" xr:uid="{00000000-0005-0000-0000-0000CF960000}"/>
    <cellStyle name="Normal 47 18 6 3 2 3" xfId="26461" xr:uid="{00000000-0005-0000-0000-0000D0960000}"/>
    <cellStyle name="Normal 47 18 6 3 2 3 2" xfId="48075" xr:uid="{00000000-0005-0000-0000-0000D1960000}"/>
    <cellStyle name="Normal 47 18 6 3 2 4" xfId="20494" xr:uid="{00000000-0005-0000-0000-0000D2960000}"/>
    <cellStyle name="Normal 47 18 6 3 2 4 2" xfId="42136" xr:uid="{00000000-0005-0000-0000-0000D3960000}"/>
    <cellStyle name="Normal 47 18 6 3 2 5" xfId="36126" xr:uid="{00000000-0005-0000-0000-0000D4960000}"/>
    <cellStyle name="Normal 47 18 6 3 3" xfId="15364" xr:uid="{00000000-0005-0000-0000-0000D5960000}"/>
    <cellStyle name="Normal 47 18 6 3 3 2" xfId="18449" xr:uid="{00000000-0005-0000-0000-0000D6960000}"/>
    <cellStyle name="Normal 47 18 6 3 3 2 2" xfId="30415" xr:uid="{00000000-0005-0000-0000-0000D7960000}"/>
    <cellStyle name="Normal 47 18 6 3 3 2 2 2" xfId="52021" xr:uid="{00000000-0005-0000-0000-0000D8960000}"/>
    <cellStyle name="Normal 47 18 6 3 3 2 3" xfId="24448" xr:uid="{00000000-0005-0000-0000-0000D9960000}"/>
    <cellStyle name="Normal 47 18 6 3 3 2 3 2" xfId="46085" xr:uid="{00000000-0005-0000-0000-0000DA960000}"/>
    <cellStyle name="Normal 47 18 6 3 3 2 4" xfId="40103" xr:uid="{00000000-0005-0000-0000-0000DB960000}"/>
    <cellStyle name="Normal 47 18 6 3 3 3" xfId="27433" xr:uid="{00000000-0005-0000-0000-0000DC960000}"/>
    <cellStyle name="Normal 47 18 6 3 3 3 2" xfId="49047" xr:uid="{00000000-0005-0000-0000-0000DD960000}"/>
    <cellStyle name="Normal 47 18 6 3 3 4" xfId="21466" xr:uid="{00000000-0005-0000-0000-0000DE960000}"/>
    <cellStyle name="Normal 47 18 6 3 3 4 2" xfId="43108" xr:uid="{00000000-0005-0000-0000-0000DF960000}"/>
    <cellStyle name="Normal 47 18 6 3 3 5" xfId="37100" xr:uid="{00000000-0005-0000-0000-0000E0960000}"/>
    <cellStyle name="Normal 47 18 6 3 4" xfId="16498" xr:uid="{00000000-0005-0000-0000-0000E1960000}"/>
    <cellStyle name="Normal 47 18 6 3 4 2" xfId="28467" xr:uid="{00000000-0005-0000-0000-0000E2960000}"/>
    <cellStyle name="Normal 47 18 6 3 4 2 2" xfId="50073" xr:uid="{00000000-0005-0000-0000-0000E3960000}"/>
    <cellStyle name="Normal 47 18 6 3 4 3" xfId="22500" xr:uid="{00000000-0005-0000-0000-0000E4960000}"/>
    <cellStyle name="Normal 47 18 6 3 4 3 2" xfId="44137" xr:uid="{00000000-0005-0000-0000-0000E5960000}"/>
    <cellStyle name="Normal 47 18 6 3 4 4" xfId="38152" xr:uid="{00000000-0005-0000-0000-0000E6960000}"/>
    <cellStyle name="Normal 47 18 6 3 5" xfId="25485" xr:uid="{00000000-0005-0000-0000-0000E7960000}"/>
    <cellStyle name="Normal 47 18 6 3 5 2" xfId="47102" xr:uid="{00000000-0005-0000-0000-0000E8960000}"/>
    <cellStyle name="Normal 47 18 6 3 6" xfId="19518" xr:uid="{00000000-0005-0000-0000-0000E9960000}"/>
    <cellStyle name="Normal 47 18 6 3 6 2" xfId="41160" xr:uid="{00000000-0005-0000-0000-0000EA960000}"/>
    <cellStyle name="Normal 47 18 6 3 7" xfId="35146" xr:uid="{00000000-0005-0000-0000-0000EB960000}"/>
    <cellStyle name="Normal 47 18 6 4" xfId="13749" xr:uid="{00000000-0005-0000-0000-0000EC960000}"/>
    <cellStyle name="Normal 47 18 6 4 2" xfId="16835" xr:uid="{00000000-0005-0000-0000-0000ED960000}"/>
    <cellStyle name="Normal 47 18 6 4 2 2" xfId="28803" xr:uid="{00000000-0005-0000-0000-0000EE960000}"/>
    <cellStyle name="Normal 47 18 6 4 2 2 2" xfId="50409" xr:uid="{00000000-0005-0000-0000-0000EF960000}"/>
    <cellStyle name="Normal 47 18 6 4 2 3" xfId="22836" xr:uid="{00000000-0005-0000-0000-0000F0960000}"/>
    <cellStyle name="Normal 47 18 6 4 2 3 2" xfId="44473" xr:uid="{00000000-0005-0000-0000-0000F1960000}"/>
    <cellStyle name="Normal 47 18 6 4 2 4" xfId="38489" xr:uid="{00000000-0005-0000-0000-0000F2960000}"/>
    <cellStyle name="Normal 47 18 6 4 3" xfId="25821" xr:uid="{00000000-0005-0000-0000-0000F3960000}"/>
    <cellStyle name="Normal 47 18 6 4 3 2" xfId="47435" xr:uid="{00000000-0005-0000-0000-0000F4960000}"/>
    <cellStyle name="Normal 47 18 6 4 4" xfId="19854" xr:uid="{00000000-0005-0000-0000-0000F5960000}"/>
    <cellStyle name="Normal 47 18 6 4 4 2" xfId="41496" xr:uid="{00000000-0005-0000-0000-0000F6960000}"/>
    <cellStyle name="Normal 47 18 6 4 5" xfId="35485" xr:uid="{00000000-0005-0000-0000-0000F7960000}"/>
    <cellStyle name="Normal 47 18 6 5" xfId="14723" xr:uid="{00000000-0005-0000-0000-0000F8960000}"/>
    <cellStyle name="Normal 47 18 6 5 2" xfId="17808" xr:uid="{00000000-0005-0000-0000-0000F9960000}"/>
    <cellStyle name="Normal 47 18 6 5 2 2" xfId="29775" xr:uid="{00000000-0005-0000-0000-0000FA960000}"/>
    <cellStyle name="Normal 47 18 6 5 2 2 2" xfId="51381" xr:uid="{00000000-0005-0000-0000-0000FB960000}"/>
    <cellStyle name="Normal 47 18 6 5 2 3" xfId="23808" xr:uid="{00000000-0005-0000-0000-0000FC960000}"/>
    <cellStyle name="Normal 47 18 6 5 2 3 2" xfId="45445" xr:uid="{00000000-0005-0000-0000-0000FD960000}"/>
    <cellStyle name="Normal 47 18 6 5 2 4" xfId="39462" xr:uid="{00000000-0005-0000-0000-0000FE960000}"/>
    <cellStyle name="Normal 47 18 6 5 3" xfId="26793" xr:uid="{00000000-0005-0000-0000-0000FF960000}"/>
    <cellStyle name="Normal 47 18 6 5 3 2" xfId="48407" xr:uid="{00000000-0005-0000-0000-000000970000}"/>
    <cellStyle name="Normal 47 18 6 5 4" xfId="20826" xr:uid="{00000000-0005-0000-0000-000001970000}"/>
    <cellStyle name="Normal 47 18 6 5 4 2" xfId="42468" xr:uid="{00000000-0005-0000-0000-000002970000}"/>
    <cellStyle name="Normal 47 18 6 5 5" xfId="36459" xr:uid="{00000000-0005-0000-0000-000003970000}"/>
    <cellStyle name="Normal 47 18 6 6" xfId="15836" xr:uid="{00000000-0005-0000-0000-000004970000}"/>
    <cellStyle name="Normal 47 18 6 6 2" xfId="27807" xr:uid="{00000000-0005-0000-0000-000005970000}"/>
    <cellStyle name="Normal 47 18 6 6 2 2" xfId="49413" xr:uid="{00000000-0005-0000-0000-000006970000}"/>
    <cellStyle name="Normal 47 18 6 6 3" xfId="21840" xr:uid="{00000000-0005-0000-0000-000007970000}"/>
    <cellStyle name="Normal 47 18 6 6 3 2" xfId="43477" xr:uid="{00000000-0005-0000-0000-000008970000}"/>
    <cellStyle name="Normal 47 18 6 6 4" xfId="37490" xr:uid="{00000000-0005-0000-0000-000009970000}"/>
    <cellStyle name="Normal 47 18 6 7" xfId="24822" xr:uid="{00000000-0005-0000-0000-00000A970000}"/>
    <cellStyle name="Normal 47 18 6 7 2" xfId="46442" xr:uid="{00000000-0005-0000-0000-00000B970000}"/>
    <cellStyle name="Normal 47 18 6 8" xfId="18855" xr:uid="{00000000-0005-0000-0000-00000C970000}"/>
    <cellStyle name="Normal 47 18 6 8 2" xfId="40497" xr:uid="{00000000-0005-0000-0000-00000D970000}"/>
    <cellStyle name="Normal 47 18 6 9" xfId="31782"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5" xr:uid="{00000000-0005-0000-0000-000013970000}"/>
    <cellStyle name="Normal 47 18 7 2 2 2 2 2" xfId="50831" xr:uid="{00000000-0005-0000-0000-000014970000}"/>
    <cellStyle name="Normal 47 18 7 2 2 2 3" xfId="23258" xr:uid="{00000000-0005-0000-0000-000015970000}"/>
    <cellStyle name="Normal 47 18 7 2 2 2 3 2" xfId="44895" xr:uid="{00000000-0005-0000-0000-000016970000}"/>
    <cellStyle name="Normal 47 18 7 2 2 2 4" xfId="38911" xr:uid="{00000000-0005-0000-0000-000017970000}"/>
    <cellStyle name="Normal 47 18 7 2 2 3" xfId="26243" xr:uid="{00000000-0005-0000-0000-000018970000}"/>
    <cellStyle name="Normal 47 18 7 2 2 3 2" xfId="47857" xr:uid="{00000000-0005-0000-0000-000019970000}"/>
    <cellStyle name="Normal 47 18 7 2 2 4" xfId="20276" xr:uid="{00000000-0005-0000-0000-00001A970000}"/>
    <cellStyle name="Normal 47 18 7 2 2 4 2" xfId="41918" xr:uid="{00000000-0005-0000-0000-00001B970000}"/>
    <cellStyle name="Normal 47 18 7 2 2 5" xfId="35908" xr:uid="{00000000-0005-0000-0000-00001C970000}"/>
    <cellStyle name="Normal 47 18 7 2 3" xfId="15146" xr:uid="{00000000-0005-0000-0000-00001D970000}"/>
    <cellStyle name="Normal 47 18 7 2 3 2" xfId="18231" xr:uid="{00000000-0005-0000-0000-00001E970000}"/>
    <cellStyle name="Normal 47 18 7 2 3 2 2" xfId="30197" xr:uid="{00000000-0005-0000-0000-00001F970000}"/>
    <cellStyle name="Normal 47 18 7 2 3 2 2 2" xfId="51803" xr:uid="{00000000-0005-0000-0000-000020970000}"/>
    <cellStyle name="Normal 47 18 7 2 3 2 3" xfId="24230" xr:uid="{00000000-0005-0000-0000-000021970000}"/>
    <cellStyle name="Normal 47 18 7 2 3 2 3 2" xfId="45867" xr:uid="{00000000-0005-0000-0000-000022970000}"/>
    <cellStyle name="Normal 47 18 7 2 3 2 4" xfId="39885" xr:uid="{00000000-0005-0000-0000-000023970000}"/>
    <cellStyle name="Normal 47 18 7 2 3 3" xfId="27215" xr:uid="{00000000-0005-0000-0000-000024970000}"/>
    <cellStyle name="Normal 47 18 7 2 3 3 2" xfId="48829" xr:uid="{00000000-0005-0000-0000-000025970000}"/>
    <cellStyle name="Normal 47 18 7 2 3 4" xfId="21248" xr:uid="{00000000-0005-0000-0000-000026970000}"/>
    <cellStyle name="Normal 47 18 7 2 3 4 2" xfId="42890" xr:uid="{00000000-0005-0000-0000-000027970000}"/>
    <cellStyle name="Normal 47 18 7 2 3 5" xfId="36882" xr:uid="{00000000-0005-0000-0000-000028970000}"/>
    <cellStyle name="Normal 47 18 7 2 4" xfId="16280" xr:uid="{00000000-0005-0000-0000-000029970000}"/>
    <cellStyle name="Normal 47 18 7 2 4 2" xfId="28249" xr:uid="{00000000-0005-0000-0000-00002A970000}"/>
    <cellStyle name="Normal 47 18 7 2 4 2 2" xfId="49855" xr:uid="{00000000-0005-0000-0000-00002B970000}"/>
    <cellStyle name="Normal 47 18 7 2 4 3" xfId="22282" xr:uid="{00000000-0005-0000-0000-00002C970000}"/>
    <cellStyle name="Normal 47 18 7 2 4 3 2" xfId="43919" xr:uid="{00000000-0005-0000-0000-00002D970000}"/>
    <cellStyle name="Normal 47 18 7 2 4 4" xfId="37934" xr:uid="{00000000-0005-0000-0000-00002E970000}"/>
    <cellStyle name="Normal 47 18 7 2 5" xfId="25267" xr:uid="{00000000-0005-0000-0000-00002F970000}"/>
    <cellStyle name="Normal 47 18 7 2 5 2" xfId="46884" xr:uid="{00000000-0005-0000-0000-000030970000}"/>
    <cellStyle name="Normal 47 18 7 2 6" xfId="19300" xr:uid="{00000000-0005-0000-0000-000031970000}"/>
    <cellStyle name="Normal 47 18 7 2 6 2" xfId="40942" xr:uid="{00000000-0005-0000-0000-000032970000}"/>
    <cellStyle name="Normal 47 18 7 2 7" xfId="34928"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5" xr:uid="{00000000-0005-0000-0000-000037970000}"/>
    <cellStyle name="Normal 47 18 7 3 2 2 2 2" xfId="51151" xr:uid="{00000000-0005-0000-0000-000038970000}"/>
    <cellStyle name="Normal 47 18 7 3 2 2 3" xfId="23578" xr:uid="{00000000-0005-0000-0000-000039970000}"/>
    <cellStyle name="Normal 47 18 7 3 2 2 3 2" xfId="45215" xr:uid="{00000000-0005-0000-0000-00003A970000}"/>
    <cellStyle name="Normal 47 18 7 3 2 2 4" xfId="39231" xr:uid="{00000000-0005-0000-0000-00003B970000}"/>
    <cellStyle name="Normal 47 18 7 3 2 3" xfId="26563" xr:uid="{00000000-0005-0000-0000-00003C970000}"/>
    <cellStyle name="Normal 47 18 7 3 2 3 2" xfId="48177" xr:uid="{00000000-0005-0000-0000-00003D970000}"/>
    <cellStyle name="Normal 47 18 7 3 2 4" xfId="20596" xr:uid="{00000000-0005-0000-0000-00003E970000}"/>
    <cellStyle name="Normal 47 18 7 3 2 4 2" xfId="42238" xr:uid="{00000000-0005-0000-0000-00003F970000}"/>
    <cellStyle name="Normal 47 18 7 3 2 5" xfId="36228" xr:uid="{00000000-0005-0000-0000-000040970000}"/>
    <cellStyle name="Normal 47 18 7 3 3" xfId="15466" xr:uid="{00000000-0005-0000-0000-000041970000}"/>
    <cellStyle name="Normal 47 18 7 3 3 2" xfId="18551" xr:uid="{00000000-0005-0000-0000-000042970000}"/>
    <cellStyle name="Normal 47 18 7 3 3 2 2" xfId="30517" xr:uid="{00000000-0005-0000-0000-000043970000}"/>
    <cellStyle name="Normal 47 18 7 3 3 2 2 2" xfId="52123" xr:uid="{00000000-0005-0000-0000-000044970000}"/>
    <cellStyle name="Normal 47 18 7 3 3 2 3" xfId="24550" xr:uid="{00000000-0005-0000-0000-000045970000}"/>
    <cellStyle name="Normal 47 18 7 3 3 2 3 2" xfId="46187" xr:uid="{00000000-0005-0000-0000-000046970000}"/>
    <cellStyle name="Normal 47 18 7 3 3 2 4" xfId="40205" xr:uid="{00000000-0005-0000-0000-000047970000}"/>
    <cellStyle name="Normal 47 18 7 3 3 3" xfId="27535" xr:uid="{00000000-0005-0000-0000-000048970000}"/>
    <cellStyle name="Normal 47 18 7 3 3 3 2" xfId="49149" xr:uid="{00000000-0005-0000-0000-000049970000}"/>
    <cellStyle name="Normal 47 18 7 3 3 4" xfId="21568" xr:uid="{00000000-0005-0000-0000-00004A970000}"/>
    <cellStyle name="Normal 47 18 7 3 3 4 2" xfId="43210" xr:uid="{00000000-0005-0000-0000-00004B970000}"/>
    <cellStyle name="Normal 47 18 7 3 3 5" xfId="37202" xr:uid="{00000000-0005-0000-0000-00004C970000}"/>
    <cellStyle name="Normal 47 18 7 3 4" xfId="16600" xr:uid="{00000000-0005-0000-0000-00004D970000}"/>
    <cellStyle name="Normal 47 18 7 3 4 2" xfId="28569" xr:uid="{00000000-0005-0000-0000-00004E970000}"/>
    <cellStyle name="Normal 47 18 7 3 4 2 2" xfId="50175" xr:uid="{00000000-0005-0000-0000-00004F970000}"/>
    <cellStyle name="Normal 47 18 7 3 4 3" xfId="22602" xr:uid="{00000000-0005-0000-0000-000050970000}"/>
    <cellStyle name="Normal 47 18 7 3 4 3 2" xfId="44239" xr:uid="{00000000-0005-0000-0000-000051970000}"/>
    <cellStyle name="Normal 47 18 7 3 4 4" xfId="38254" xr:uid="{00000000-0005-0000-0000-000052970000}"/>
    <cellStyle name="Normal 47 18 7 3 5" xfId="25587" xr:uid="{00000000-0005-0000-0000-000053970000}"/>
    <cellStyle name="Normal 47 18 7 3 5 2" xfId="47204" xr:uid="{00000000-0005-0000-0000-000054970000}"/>
    <cellStyle name="Normal 47 18 7 3 6" xfId="19620" xr:uid="{00000000-0005-0000-0000-000055970000}"/>
    <cellStyle name="Normal 47 18 7 3 6 2" xfId="41262" xr:uid="{00000000-0005-0000-0000-000056970000}"/>
    <cellStyle name="Normal 47 18 7 3 7" xfId="35248" xr:uid="{00000000-0005-0000-0000-000057970000}"/>
    <cellStyle name="Normal 47 18 7 4" xfId="13851" xr:uid="{00000000-0005-0000-0000-000058970000}"/>
    <cellStyle name="Normal 47 18 7 4 2" xfId="16937" xr:uid="{00000000-0005-0000-0000-000059970000}"/>
    <cellStyle name="Normal 47 18 7 4 2 2" xfId="28905" xr:uid="{00000000-0005-0000-0000-00005A970000}"/>
    <cellStyle name="Normal 47 18 7 4 2 2 2" xfId="50511" xr:uid="{00000000-0005-0000-0000-00005B970000}"/>
    <cellStyle name="Normal 47 18 7 4 2 3" xfId="22938" xr:uid="{00000000-0005-0000-0000-00005C970000}"/>
    <cellStyle name="Normal 47 18 7 4 2 3 2" xfId="44575" xr:uid="{00000000-0005-0000-0000-00005D970000}"/>
    <cellStyle name="Normal 47 18 7 4 2 4" xfId="38591" xr:uid="{00000000-0005-0000-0000-00005E970000}"/>
    <cellStyle name="Normal 47 18 7 4 3" xfId="25923" xr:uid="{00000000-0005-0000-0000-00005F970000}"/>
    <cellStyle name="Normal 47 18 7 4 3 2" xfId="47537" xr:uid="{00000000-0005-0000-0000-000060970000}"/>
    <cellStyle name="Normal 47 18 7 4 4" xfId="19956" xr:uid="{00000000-0005-0000-0000-000061970000}"/>
    <cellStyle name="Normal 47 18 7 4 4 2" xfId="41598" xr:uid="{00000000-0005-0000-0000-000062970000}"/>
    <cellStyle name="Normal 47 18 7 4 5" xfId="35587" xr:uid="{00000000-0005-0000-0000-000063970000}"/>
    <cellStyle name="Normal 47 18 7 5" xfId="14825" xr:uid="{00000000-0005-0000-0000-000064970000}"/>
    <cellStyle name="Normal 47 18 7 5 2" xfId="17910" xr:uid="{00000000-0005-0000-0000-000065970000}"/>
    <cellStyle name="Normal 47 18 7 5 2 2" xfId="29877" xr:uid="{00000000-0005-0000-0000-000066970000}"/>
    <cellStyle name="Normal 47 18 7 5 2 2 2" xfId="51483" xr:uid="{00000000-0005-0000-0000-000067970000}"/>
    <cellStyle name="Normal 47 18 7 5 2 3" xfId="23910" xr:uid="{00000000-0005-0000-0000-000068970000}"/>
    <cellStyle name="Normal 47 18 7 5 2 3 2" xfId="45547" xr:uid="{00000000-0005-0000-0000-000069970000}"/>
    <cellStyle name="Normal 47 18 7 5 2 4" xfId="39564" xr:uid="{00000000-0005-0000-0000-00006A970000}"/>
    <cellStyle name="Normal 47 18 7 5 3" xfId="26895" xr:uid="{00000000-0005-0000-0000-00006B970000}"/>
    <cellStyle name="Normal 47 18 7 5 3 2" xfId="48509" xr:uid="{00000000-0005-0000-0000-00006C970000}"/>
    <cellStyle name="Normal 47 18 7 5 4" xfId="20928" xr:uid="{00000000-0005-0000-0000-00006D970000}"/>
    <cellStyle name="Normal 47 18 7 5 4 2" xfId="42570" xr:uid="{00000000-0005-0000-0000-00006E970000}"/>
    <cellStyle name="Normal 47 18 7 5 5" xfId="36561" xr:uid="{00000000-0005-0000-0000-00006F970000}"/>
    <cellStyle name="Normal 47 18 7 6" xfId="15938" xr:uid="{00000000-0005-0000-0000-000070970000}"/>
    <cellStyle name="Normal 47 18 7 6 2" xfId="27909" xr:uid="{00000000-0005-0000-0000-000071970000}"/>
    <cellStyle name="Normal 47 18 7 6 2 2" xfId="49515" xr:uid="{00000000-0005-0000-0000-000072970000}"/>
    <cellStyle name="Normal 47 18 7 6 3" xfId="21942" xr:uid="{00000000-0005-0000-0000-000073970000}"/>
    <cellStyle name="Normal 47 18 7 6 3 2" xfId="43579" xr:uid="{00000000-0005-0000-0000-000074970000}"/>
    <cellStyle name="Normal 47 18 7 6 4" xfId="37592" xr:uid="{00000000-0005-0000-0000-000075970000}"/>
    <cellStyle name="Normal 47 18 7 7" xfId="24924" xr:uid="{00000000-0005-0000-0000-000076970000}"/>
    <cellStyle name="Normal 47 18 7 7 2" xfId="46544" xr:uid="{00000000-0005-0000-0000-000077970000}"/>
    <cellStyle name="Normal 47 18 7 8" xfId="18957" xr:uid="{00000000-0005-0000-0000-000078970000}"/>
    <cellStyle name="Normal 47 18 7 8 2" xfId="40599" xr:uid="{00000000-0005-0000-0000-000079970000}"/>
    <cellStyle name="Normal 47 18 7 9" xfId="31998"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7" xr:uid="{00000000-0005-0000-0000-00007E970000}"/>
    <cellStyle name="Normal 47 18 8 2 2 2 2" xfId="50573" xr:uid="{00000000-0005-0000-0000-00007F970000}"/>
    <cellStyle name="Normal 47 18 8 2 2 3" xfId="23000" xr:uid="{00000000-0005-0000-0000-000080970000}"/>
    <cellStyle name="Normal 47 18 8 2 2 3 2" xfId="44637" xr:uid="{00000000-0005-0000-0000-000081970000}"/>
    <cellStyle name="Normal 47 18 8 2 2 4" xfId="38653" xr:uid="{00000000-0005-0000-0000-000082970000}"/>
    <cellStyle name="Normal 47 18 8 2 3" xfId="25985" xr:uid="{00000000-0005-0000-0000-000083970000}"/>
    <cellStyle name="Normal 47 18 8 2 3 2" xfId="47599" xr:uid="{00000000-0005-0000-0000-000084970000}"/>
    <cellStyle name="Normal 47 18 8 2 4" xfId="20018" xr:uid="{00000000-0005-0000-0000-000085970000}"/>
    <cellStyle name="Normal 47 18 8 2 4 2" xfId="41660" xr:uid="{00000000-0005-0000-0000-000086970000}"/>
    <cellStyle name="Normal 47 18 8 2 5" xfId="35650" xr:uid="{00000000-0005-0000-0000-000087970000}"/>
    <cellStyle name="Normal 47 18 8 3" xfId="14888" xr:uid="{00000000-0005-0000-0000-000088970000}"/>
    <cellStyle name="Normal 47 18 8 3 2" xfId="17973" xr:uid="{00000000-0005-0000-0000-000089970000}"/>
    <cellStyle name="Normal 47 18 8 3 2 2" xfId="29939" xr:uid="{00000000-0005-0000-0000-00008A970000}"/>
    <cellStyle name="Normal 47 18 8 3 2 2 2" xfId="51545" xr:uid="{00000000-0005-0000-0000-00008B970000}"/>
    <cellStyle name="Normal 47 18 8 3 2 3" xfId="23972" xr:uid="{00000000-0005-0000-0000-00008C970000}"/>
    <cellStyle name="Normal 47 18 8 3 2 3 2" xfId="45609" xr:uid="{00000000-0005-0000-0000-00008D970000}"/>
    <cellStyle name="Normal 47 18 8 3 2 4" xfId="39627" xr:uid="{00000000-0005-0000-0000-00008E970000}"/>
    <cellStyle name="Normal 47 18 8 3 3" xfId="26957" xr:uid="{00000000-0005-0000-0000-00008F970000}"/>
    <cellStyle name="Normal 47 18 8 3 3 2" xfId="48571" xr:uid="{00000000-0005-0000-0000-000090970000}"/>
    <cellStyle name="Normal 47 18 8 3 4" xfId="20990" xr:uid="{00000000-0005-0000-0000-000091970000}"/>
    <cellStyle name="Normal 47 18 8 3 4 2" xfId="42632" xr:uid="{00000000-0005-0000-0000-000092970000}"/>
    <cellStyle name="Normal 47 18 8 3 5" xfId="36624" xr:uid="{00000000-0005-0000-0000-000093970000}"/>
    <cellStyle name="Normal 47 18 8 4" xfId="16022" xr:uid="{00000000-0005-0000-0000-000094970000}"/>
    <cellStyle name="Normal 47 18 8 4 2" xfId="27991" xr:uid="{00000000-0005-0000-0000-000095970000}"/>
    <cellStyle name="Normal 47 18 8 4 2 2" xfId="49597" xr:uid="{00000000-0005-0000-0000-000096970000}"/>
    <cellStyle name="Normal 47 18 8 4 3" xfId="22024" xr:uid="{00000000-0005-0000-0000-000097970000}"/>
    <cellStyle name="Normal 47 18 8 4 3 2" xfId="43661" xr:uid="{00000000-0005-0000-0000-000098970000}"/>
    <cellStyle name="Normal 47 18 8 4 4" xfId="37676" xr:uid="{00000000-0005-0000-0000-000099970000}"/>
    <cellStyle name="Normal 47 18 8 5" xfId="25009" xr:uid="{00000000-0005-0000-0000-00009A970000}"/>
    <cellStyle name="Normal 47 18 8 5 2" xfId="46626" xr:uid="{00000000-0005-0000-0000-00009B970000}"/>
    <cellStyle name="Normal 47 18 8 6" xfId="19042" xr:uid="{00000000-0005-0000-0000-00009C970000}"/>
    <cellStyle name="Normal 47 18 8 6 2" xfId="40684" xr:uid="{00000000-0005-0000-0000-00009D970000}"/>
    <cellStyle name="Normal 47 18 8 7" xfId="34670"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7" xr:uid="{00000000-0005-0000-0000-0000A2970000}"/>
    <cellStyle name="Normal 47 18 9 2 2 2 2" xfId="50893" xr:uid="{00000000-0005-0000-0000-0000A3970000}"/>
    <cellStyle name="Normal 47 18 9 2 2 3" xfId="23320" xr:uid="{00000000-0005-0000-0000-0000A4970000}"/>
    <cellStyle name="Normal 47 18 9 2 2 3 2" xfId="44957" xr:uid="{00000000-0005-0000-0000-0000A5970000}"/>
    <cellStyle name="Normal 47 18 9 2 2 4" xfId="38973" xr:uid="{00000000-0005-0000-0000-0000A6970000}"/>
    <cellStyle name="Normal 47 18 9 2 3" xfId="26305" xr:uid="{00000000-0005-0000-0000-0000A7970000}"/>
    <cellStyle name="Normal 47 18 9 2 3 2" xfId="47919" xr:uid="{00000000-0005-0000-0000-0000A8970000}"/>
    <cellStyle name="Normal 47 18 9 2 4" xfId="20338" xr:uid="{00000000-0005-0000-0000-0000A9970000}"/>
    <cellStyle name="Normal 47 18 9 2 4 2" xfId="41980" xr:uid="{00000000-0005-0000-0000-0000AA970000}"/>
    <cellStyle name="Normal 47 18 9 2 5" xfId="35970" xr:uid="{00000000-0005-0000-0000-0000AB970000}"/>
    <cellStyle name="Normal 47 18 9 3" xfId="15208" xr:uid="{00000000-0005-0000-0000-0000AC970000}"/>
    <cellStyle name="Normal 47 18 9 3 2" xfId="18293" xr:uid="{00000000-0005-0000-0000-0000AD970000}"/>
    <cellStyle name="Normal 47 18 9 3 2 2" xfId="30259" xr:uid="{00000000-0005-0000-0000-0000AE970000}"/>
    <cellStyle name="Normal 47 18 9 3 2 2 2" xfId="51865" xr:uid="{00000000-0005-0000-0000-0000AF970000}"/>
    <cellStyle name="Normal 47 18 9 3 2 3" xfId="24292" xr:uid="{00000000-0005-0000-0000-0000B0970000}"/>
    <cellStyle name="Normal 47 18 9 3 2 3 2" xfId="45929" xr:uid="{00000000-0005-0000-0000-0000B1970000}"/>
    <cellStyle name="Normal 47 18 9 3 2 4" xfId="39947" xr:uid="{00000000-0005-0000-0000-0000B2970000}"/>
    <cellStyle name="Normal 47 18 9 3 3" xfId="27277" xr:uid="{00000000-0005-0000-0000-0000B3970000}"/>
    <cellStyle name="Normal 47 18 9 3 3 2" xfId="48891" xr:uid="{00000000-0005-0000-0000-0000B4970000}"/>
    <cellStyle name="Normal 47 18 9 3 4" xfId="21310" xr:uid="{00000000-0005-0000-0000-0000B5970000}"/>
    <cellStyle name="Normal 47 18 9 3 4 2" xfId="42952" xr:uid="{00000000-0005-0000-0000-0000B6970000}"/>
    <cellStyle name="Normal 47 18 9 3 5" xfId="36944" xr:uid="{00000000-0005-0000-0000-0000B7970000}"/>
    <cellStyle name="Normal 47 18 9 4" xfId="16342" xr:uid="{00000000-0005-0000-0000-0000B8970000}"/>
    <cellStyle name="Normal 47 18 9 4 2" xfId="28311" xr:uid="{00000000-0005-0000-0000-0000B9970000}"/>
    <cellStyle name="Normal 47 18 9 4 2 2" xfId="49917" xr:uid="{00000000-0005-0000-0000-0000BA970000}"/>
    <cellStyle name="Normal 47 18 9 4 3" xfId="22344" xr:uid="{00000000-0005-0000-0000-0000BB970000}"/>
    <cellStyle name="Normal 47 18 9 4 3 2" xfId="43981" xr:uid="{00000000-0005-0000-0000-0000BC970000}"/>
    <cellStyle name="Normal 47 18 9 4 4" xfId="37996" xr:uid="{00000000-0005-0000-0000-0000BD970000}"/>
    <cellStyle name="Normal 47 18 9 5" xfId="25329" xr:uid="{00000000-0005-0000-0000-0000BE970000}"/>
    <cellStyle name="Normal 47 18 9 5 2" xfId="46946" xr:uid="{00000000-0005-0000-0000-0000BF970000}"/>
    <cellStyle name="Normal 47 18 9 6" xfId="19362" xr:uid="{00000000-0005-0000-0000-0000C0970000}"/>
    <cellStyle name="Normal 47 18 9 6 2" xfId="41004" xr:uid="{00000000-0005-0000-0000-0000C1970000}"/>
    <cellStyle name="Normal 47 18 9 7" xfId="34990"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8" xr:uid="{00000000-0005-0000-0000-0000C6970000}"/>
    <cellStyle name="Normal 47 19 10 2 2 2" xfId="50254" xr:uid="{00000000-0005-0000-0000-0000C7970000}"/>
    <cellStyle name="Normal 47 19 10 2 3" xfId="22681" xr:uid="{00000000-0005-0000-0000-0000C8970000}"/>
    <cellStyle name="Normal 47 19 10 2 3 2" xfId="44318" xr:uid="{00000000-0005-0000-0000-0000C9970000}"/>
    <cellStyle name="Normal 47 19 10 2 4" xfId="38333" xr:uid="{00000000-0005-0000-0000-0000CA970000}"/>
    <cellStyle name="Normal 47 19 10 3" xfId="25666" xr:uid="{00000000-0005-0000-0000-0000CB970000}"/>
    <cellStyle name="Normal 47 19 10 3 2" xfId="47280" xr:uid="{00000000-0005-0000-0000-0000CC970000}"/>
    <cellStyle name="Normal 47 19 10 4" xfId="19699" xr:uid="{00000000-0005-0000-0000-0000CD970000}"/>
    <cellStyle name="Normal 47 19 10 4 2" xfId="41341" xr:uid="{00000000-0005-0000-0000-0000CE970000}"/>
    <cellStyle name="Normal 47 19 10 5" xfId="35329" xr:uid="{00000000-0005-0000-0000-0000CF970000}"/>
    <cellStyle name="Normal 47 19 11" xfId="14568" xr:uid="{00000000-0005-0000-0000-0000D0970000}"/>
    <cellStyle name="Normal 47 19 11 2" xfId="17653" xr:uid="{00000000-0005-0000-0000-0000D1970000}"/>
    <cellStyle name="Normal 47 19 11 2 2" xfId="29620" xr:uid="{00000000-0005-0000-0000-0000D2970000}"/>
    <cellStyle name="Normal 47 19 11 2 2 2" xfId="51226" xr:uid="{00000000-0005-0000-0000-0000D3970000}"/>
    <cellStyle name="Normal 47 19 11 2 3" xfId="23653" xr:uid="{00000000-0005-0000-0000-0000D4970000}"/>
    <cellStyle name="Normal 47 19 11 2 3 2" xfId="45290" xr:uid="{00000000-0005-0000-0000-0000D5970000}"/>
    <cellStyle name="Normal 47 19 11 2 4" xfId="39307" xr:uid="{00000000-0005-0000-0000-0000D6970000}"/>
    <cellStyle name="Normal 47 19 11 3" xfId="26638" xr:uid="{00000000-0005-0000-0000-0000D7970000}"/>
    <cellStyle name="Normal 47 19 11 3 2" xfId="48252" xr:uid="{00000000-0005-0000-0000-0000D8970000}"/>
    <cellStyle name="Normal 47 19 11 4" xfId="20671" xr:uid="{00000000-0005-0000-0000-0000D9970000}"/>
    <cellStyle name="Normal 47 19 11 4 2" xfId="42313" xr:uid="{00000000-0005-0000-0000-0000DA970000}"/>
    <cellStyle name="Normal 47 19 11 5" xfId="36304" xr:uid="{00000000-0005-0000-0000-0000DB970000}"/>
    <cellStyle name="Normal 47 19 12" xfId="15681" xr:uid="{00000000-0005-0000-0000-0000DC970000}"/>
    <cellStyle name="Normal 47 19 12 2" xfId="27652" xr:uid="{00000000-0005-0000-0000-0000DD970000}"/>
    <cellStyle name="Normal 47 19 12 2 2" xfId="49258" xr:uid="{00000000-0005-0000-0000-0000DE970000}"/>
    <cellStyle name="Normal 47 19 12 3" xfId="21685" xr:uid="{00000000-0005-0000-0000-0000DF970000}"/>
    <cellStyle name="Normal 47 19 12 3 2" xfId="43322" xr:uid="{00000000-0005-0000-0000-0000E0970000}"/>
    <cellStyle name="Normal 47 19 12 4" xfId="37335" xr:uid="{00000000-0005-0000-0000-0000E1970000}"/>
    <cellStyle name="Normal 47 19 13" xfId="24667" xr:uid="{00000000-0005-0000-0000-0000E2970000}"/>
    <cellStyle name="Normal 47 19 13 2" xfId="46287" xr:uid="{00000000-0005-0000-0000-0000E3970000}"/>
    <cellStyle name="Normal 47 19 14" xfId="18700" xr:uid="{00000000-0005-0000-0000-0000E4970000}"/>
    <cellStyle name="Normal 47 19 14 2" xfId="40342" xr:uid="{00000000-0005-0000-0000-0000E5970000}"/>
    <cellStyle name="Normal 47 19 15" xfId="31265"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7" xr:uid="{00000000-0005-0000-0000-0000EB970000}"/>
    <cellStyle name="Normal 47 19 2 2 2 2 2 2" xfId="50663" xr:uid="{00000000-0005-0000-0000-0000EC970000}"/>
    <cellStyle name="Normal 47 19 2 2 2 2 3" xfId="23090" xr:uid="{00000000-0005-0000-0000-0000ED970000}"/>
    <cellStyle name="Normal 47 19 2 2 2 2 3 2" xfId="44727" xr:uid="{00000000-0005-0000-0000-0000EE970000}"/>
    <cellStyle name="Normal 47 19 2 2 2 2 4" xfId="38743" xr:uid="{00000000-0005-0000-0000-0000EF970000}"/>
    <cellStyle name="Normal 47 19 2 2 2 3" xfId="26075" xr:uid="{00000000-0005-0000-0000-0000F0970000}"/>
    <cellStyle name="Normal 47 19 2 2 2 3 2" xfId="47689" xr:uid="{00000000-0005-0000-0000-0000F1970000}"/>
    <cellStyle name="Normal 47 19 2 2 2 4" xfId="20108" xr:uid="{00000000-0005-0000-0000-0000F2970000}"/>
    <cellStyle name="Normal 47 19 2 2 2 4 2" xfId="41750" xr:uid="{00000000-0005-0000-0000-0000F3970000}"/>
    <cellStyle name="Normal 47 19 2 2 2 5" xfId="35740" xr:uid="{00000000-0005-0000-0000-0000F4970000}"/>
    <cellStyle name="Normal 47 19 2 2 3" xfId="14978" xr:uid="{00000000-0005-0000-0000-0000F5970000}"/>
    <cellStyle name="Normal 47 19 2 2 3 2" xfId="18063" xr:uid="{00000000-0005-0000-0000-0000F6970000}"/>
    <cellStyle name="Normal 47 19 2 2 3 2 2" xfId="30029" xr:uid="{00000000-0005-0000-0000-0000F7970000}"/>
    <cellStyle name="Normal 47 19 2 2 3 2 2 2" xfId="51635" xr:uid="{00000000-0005-0000-0000-0000F8970000}"/>
    <cellStyle name="Normal 47 19 2 2 3 2 3" xfId="24062" xr:uid="{00000000-0005-0000-0000-0000F9970000}"/>
    <cellStyle name="Normal 47 19 2 2 3 2 3 2" xfId="45699" xr:uid="{00000000-0005-0000-0000-0000FA970000}"/>
    <cellStyle name="Normal 47 19 2 2 3 2 4" xfId="39717" xr:uid="{00000000-0005-0000-0000-0000FB970000}"/>
    <cellStyle name="Normal 47 19 2 2 3 3" xfId="27047" xr:uid="{00000000-0005-0000-0000-0000FC970000}"/>
    <cellStyle name="Normal 47 19 2 2 3 3 2" xfId="48661" xr:uid="{00000000-0005-0000-0000-0000FD970000}"/>
    <cellStyle name="Normal 47 19 2 2 3 4" xfId="21080" xr:uid="{00000000-0005-0000-0000-0000FE970000}"/>
    <cellStyle name="Normal 47 19 2 2 3 4 2" xfId="42722" xr:uid="{00000000-0005-0000-0000-0000FF970000}"/>
    <cellStyle name="Normal 47 19 2 2 3 5" xfId="36714" xr:uid="{00000000-0005-0000-0000-000000980000}"/>
    <cellStyle name="Normal 47 19 2 2 4" xfId="16112" xr:uid="{00000000-0005-0000-0000-000001980000}"/>
    <cellStyle name="Normal 47 19 2 2 4 2" xfId="28081" xr:uid="{00000000-0005-0000-0000-000002980000}"/>
    <cellStyle name="Normal 47 19 2 2 4 2 2" xfId="49687" xr:uid="{00000000-0005-0000-0000-000003980000}"/>
    <cellStyle name="Normal 47 19 2 2 4 3" xfId="22114" xr:uid="{00000000-0005-0000-0000-000004980000}"/>
    <cellStyle name="Normal 47 19 2 2 4 3 2" xfId="43751" xr:uid="{00000000-0005-0000-0000-000005980000}"/>
    <cellStyle name="Normal 47 19 2 2 4 4" xfId="37766" xr:uid="{00000000-0005-0000-0000-000006980000}"/>
    <cellStyle name="Normal 47 19 2 2 5" xfId="25099" xr:uid="{00000000-0005-0000-0000-000007980000}"/>
    <cellStyle name="Normal 47 19 2 2 5 2" xfId="46716" xr:uid="{00000000-0005-0000-0000-000008980000}"/>
    <cellStyle name="Normal 47 19 2 2 6" xfId="19132" xr:uid="{00000000-0005-0000-0000-000009980000}"/>
    <cellStyle name="Normal 47 19 2 2 6 2" xfId="40774" xr:uid="{00000000-0005-0000-0000-00000A980000}"/>
    <cellStyle name="Normal 47 19 2 2 7" xfId="34760"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7" xr:uid="{00000000-0005-0000-0000-00000F980000}"/>
    <cellStyle name="Normal 47 19 2 3 2 2 2 2" xfId="50983" xr:uid="{00000000-0005-0000-0000-000010980000}"/>
    <cellStyle name="Normal 47 19 2 3 2 2 3" xfId="23410" xr:uid="{00000000-0005-0000-0000-000011980000}"/>
    <cellStyle name="Normal 47 19 2 3 2 2 3 2" xfId="45047" xr:uid="{00000000-0005-0000-0000-000012980000}"/>
    <cellStyle name="Normal 47 19 2 3 2 2 4" xfId="39063" xr:uid="{00000000-0005-0000-0000-000013980000}"/>
    <cellStyle name="Normal 47 19 2 3 2 3" xfId="26395" xr:uid="{00000000-0005-0000-0000-000014980000}"/>
    <cellStyle name="Normal 47 19 2 3 2 3 2" xfId="48009" xr:uid="{00000000-0005-0000-0000-000015980000}"/>
    <cellStyle name="Normal 47 19 2 3 2 4" xfId="20428" xr:uid="{00000000-0005-0000-0000-000016980000}"/>
    <cellStyle name="Normal 47 19 2 3 2 4 2" xfId="42070" xr:uid="{00000000-0005-0000-0000-000017980000}"/>
    <cellStyle name="Normal 47 19 2 3 2 5" xfId="36060" xr:uid="{00000000-0005-0000-0000-000018980000}"/>
    <cellStyle name="Normal 47 19 2 3 3" xfId="15298" xr:uid="{00000000-0005-0000-0000-000019980000}"/>
    <cellStyle name="Normal 47 19 2 3 3 2" xfId="18383" xr:uid="{00000000-0005-0000-0000-00001A980000}"/>
    <cellStyle name="Normal 47 19 2 3 3 2 2" xfId="30349" xr:uid="{00000000-0005-0000-0000-00001B980000}"/>
    <cellStyle name="Normal 47 19 2 3 3 2 2 2" xfId="51955" xr:uid="{00000000-0005-0000-0000-00001C980000}"/>
    <cellStyle name="Normal 47 19 2 3 3 2 3" xfId="24382" xr:uid="{00000000-0005-0000-0000-00001D980000}"/>
    <cellStyle name="Normal 47 19 2 3 3 2 3 2" xfId="46019" xr:uid="{00000000-0005-0000-0000-00001E980000}"/>
    <cellStyle name="Normal 47 19 2 3 3 2 4" xfId="40037" xr:uid="{00000000-0005-0000-0000-00001F980000}"/>
    <cellStyle name="Normal 47 19 2 3 3 3" xfId="27367" xr:uid="{00000000-0005-0000-0000-000020980000}"/>
    <cellStyle name="Normal 47 19 2 3 3 3 2" xfId="48981" xr:uid="{00000000-0005-0000-0000-000021980000}"/>
    <cellStyle name="Normal 47 19 2 3 3 4" xfId="21400" xr:uid="{00000000-0005-0000-0000-000022980000}"/>
    <cellStyle name="Normal 47 19 2 3 3 4 2" xfId="43042" xr:uid="{00000000-0005-0000-0000-000023980000}"/>
    <cellStyle name="Normal 47 19 2 3 3 5" xfId="37034" xr:uid="{00000000-0005-0000-0000-000024980000}"/>
    <cellStyle name="Normal 47 19 2 3 4" xfId="16432" xr:uid="{00000000-0005-0000-0000-000025980000}"/>
    <cellStyle name="Normal 47 19 2 3 4 2" xfId="28401" xr:uid="{00000000-0005-0000-0000-000026980000}"/>
    <cellStyle name="Normal 47 19 2 3 4 2 2" xfId="50007" xr:uid="{00000000-0005-0000-0000-000027980000}"/>
    <cellStyle name="Normal 47 19 2 3 4 3" xfId="22434" xr:uid="{00000000-0005-0000-0000-000028980000}"/>
    <cellStyle name="Normal 47 19 2 3 4 3 2" xfId="44071" xr:uid="{00000000-0005-0000-0000-000029980000}"/>
    <cellStyle name="Normal 47 19 2 3 4 4" xfId="38086" xr:uid="{00000000-0005-0000-0000-00002A980000}"/>
    <cellStyle name="Normal 47 19 2 3 5" xfId="25419" xr:uid="{00000000-0005-0000-0000-00002B980000}"/>
    <cellStyle name="Normal 47 19 2 3 5 2" xfId="47036" xr:uid="{00000000-0005-0000-0000-00002C980000}"/>
    <cellStyle name="Normal 47 19 2 3 6" xfId="19452" xr:uid="{00000000-0005-0000-0000-00002D980000}"/>
    <cellStyle name="Normal 47 19 2 3 6 2" xfId="41094" xr:uid="{00000000-0005-0000-0000-00002E980000}"/>
    <cellStyle name="Normal 47 19 2 3 7" xfId="35080" xr:uid="{00000000-0005-0000-0000-00002F980000}"/>
    <cellStyle name="Normal 47 19 2 4" xfId="13683" xr:uid="{00000000-0005-0000-0000-000030980000}"/>
    <cellStyle name="Normal 47 19 2 4 2" xfId="16769" xr:uid="{00000000-0005-0000-0000-000031980000}"/>
    <cellStyle name="Normal 47 19 2 4 2 2" xfId="28737" xr:uid="{00000000-0005-0000-0000-000032980000}"/>
    <cellStyle name="Normal 47 19 2 4 2 2 2" xfId="50343" xr:uid="{00000000-0005-0000-0000-000033980000}"/>
    <cellStyle name="Normal 47 19 2 4 2 3" xfId="22770" xr:uid="{00000000-0005-0000-0000-000034980000}"/>
    <cellStyle name="Normal 47 19 2 4 2 3 2" xfId="44407" xr:uid="{00000000-0005-0000-0000-000035980000}"/>
    <cellStyle name="Normal 47 19 2 4 2 4" xfId="38423" xr:uid="{00000000-0005-0000-0000-000036980000}"/>
    <cellStyle name="Normal 47 19 2 4 3" xfId="25755" xr:uid="{00000000-0005-0000-0000-000037980000}"/>
    <cellStyle name="Normal 47 19 2 4 3 2" xfId="47369" xr:uid="{00000000-0005-0000-0000-000038980000}"/>
    <cellStyle name="Normal 47 19 2 4 4" xfId="19788" xr:uid="{00000000-0005-0000-0000-000039980000}"/>
    <cellStyle name="Normal 47 19 2 4 4 2" xfId="41430" xr:uid="{00000000-0005-0000-0000-00003A980000}"/>
    <cellStyle name="Normal 47 19 2 4 5" xfId="35419" xr:uid="{00000000-0005-0000-0000-00003B980000}"/>
    <cellStyle name="Normal 47 19 2 5" xfId="14657" xr:uid="{00000000-0005-0000-0000-00003C980000}"/>
    <cellStyle name="Normal 47 19 2 5 2" xfId="17742" xr:uid="{00000000-0005-0000-0000-00003D980000}"/>
    <cellStyle name="Normal 47 19 2 5 2 2" xfId="29709" xr:uid="{00000000-0005-0000-0000-00003E980000}"/>
    <cellStyle name="Normal 47 19 2 5 2 2 2" xfId="51315" xr:uid="{00000000-0005-0000-0000-00003F980000}"/>
    <cellStyle name="Normal 47 19 2 5 2 3" xfId="23742" xr:uid="{00000000-0005-0000-0000-000040980000}"/>
    <cellStyle name="Normal 47 19 2 5 2 3 2" xfId="45379" xr:uid="{00000000-0005-0000-0000-000041980000}"/>
    <cellStyle name="Normal 47 19 2 5 2 4" xfId="39396" xr:uid="{00000000-0005-0000-0000-000042980000}"/>
    <cellStyle name="Normal 47 19 2 5 3" xfId="26727" xr:uid="{00000000-0005-0000-0000-000043980000}"/>
    <cellStyle name="Normal 47 19 2 5 3 2" xfId="48341" xr:uid="{00000000-0005-0000-0000-000044980000}"/>
    <cellStyle name="Normal 47 19 2 5 4" xfId="20760" xr:uid="{00000000-0005-0000-0000-000045980000}"/>
    <cellStyle name="Normal 47 19 2 5 4 2" xfId="42402" xr:uid="{00000000-0005-0000-0000-000046980000}"/>
    <cellStyle name="Normal 47 19 2 5 5" xfId="36393" xr:uid="{00000000-0005-0000-0000-000047980000}"/>
    <cellStyle name="Normal 47 19 2 6" xfId="15770" xr:uid="{00000000-0005-0000-0000-000048980000}"/>
    <cellStyle name="Normal 47 19 2 6 2" xfId="27741" xr:uid="{00000000-0005-0000-0000-000049980000}"/>
    <cellStyle name="Normal 47 19 2 6 2 2" xfId="49347" xr:uid="{00000000-0005-0000-0000-00004A980000}"/>
    <cellStyle name="Normal 47 19 2 6 3" xfId="21774" xr:uid="{00000000-0005-0000-0000-00004B980000}"/>
    <cellStyle name="Normal 47 19 2 6 3 2" xfId="43411" xr:uid="{00000000-0005-0000-0000-00004C980000}"/>
    <cellStyle name="Normal 47 19 2 6 4" xfId="37424" xr:uid="{00000000-0005-0000-0000-00004D980000}"/>
    <cellStyle name="Normal 47 19 2 7" xfId="24756" xr:uid="{00000000-0005-0000-0000-00004E980000}"/>
    <cellStyle name="Normal 47 19 2 7 2" xfId="46376" xr:uid="{00000000-0005-0000-0000-00004F980000}"/>
    <cellStyle name="Normal 47 19 2 8" xfId="18789" xr:uid="{00000000-0005-0000-0000-000050980000}"/>
    <cellStyle name="Normal 47 19 2 8 2" xfId="40431" xr:uid="{00000000-0005-0000-0000-000051980000}"/>
    <cellStyle name="Normal 47 19 2 9" xfId="31602"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3" xr:uid="{00000000-0005-0000-0000-000057980000}"/>
    <cellStyle name="Normal 47 19 3 2 2 2 2 2" xfId="50619" xr:uid="{00000000-0005-0000-0000-000058980000}"/>
    <cellStyle name="Normal 47 19 3 2 2 2 3" xfId="23046" xr:uid="{00000000-0005-0000-0000-000059980000}"/>
    <cellStyle name="Normal 47 19 3 2 2 2 3 2" xfId="44683" xr:uid="{00000000-0005-0000-0000-00005A980000}"/>
    <cellStyle name="Normal 47 19 3 2 2 2 4" xfId="38699" xr:uid="{00000000-0005-0000-0000-00005B980000}"/>
    <cellStyle name="Normal 47 19 3 2 2 3" xfId="26031" xr:uid="{00000000-0005-0000-0000-00005C980000}"/>
    <cellStyle name="Normal 47 19 3 2 2 3 2" xfId="47645" xr:uid="{00000000-0005-0000-0000-00005D980000}"/>
    <cellStyle name="Normal 47 19 3 2 2 4" xfId="20064" xr:uid="{00000000-0005-0000-0000-00005E980000}"/>
    <cellStyle name="Normal 47 19 3 2 2 4 2" xfId="41706" xr:uid="{00000000-0005-0000-0000-00005F980000}"/>
    <cellStyle name="Normal 47 19 3 2 2 5" xfId="35696" xr:uid="{00000000-0005-0000-0000-000060980000}"/>
    <cellStyle name="Normal 47 19 3 2 3" xfId="14934" xr:uid="{00000000-0005-0000-0000-000061980000}"/>
    <cellStyle name="Normal 47 19 3 2 3 2" xfId="18019" xr:uid="{00000000-0005-0000-0000-000062980000}"/>
    <cellStyle name="Normal 47 19 3 2 3 2 2" xfId="29985" xr:uid="{00000000-0005-0000-0000-000063980000}"/>
    <cellStyle name="Normal 47 19 3 2 3 2 2 2" xfId="51591" xr:uid="{00000000-0005-0000-0000-000064980000}"/>
    <cellStyle name="Normal 47 19 3 2 3 2 3" xfId="24018" xr:uid="{00000000-0005-0000-0000-000065980000}"/>
    <cellStyle name="Normal 47 19 3 2 3 2 3 2" xfId="45655" xr:uid="{00000000-0005-0000-0000-000066980000}"/>
    <cellStyle name="Normal 47 19 3 2 3 2 4" xfId="39673" xr:uid="{00000000-0005-0000-0000-000067980000}"/>
    <cellStyle name="Normal 47 19 3 2 3 3" xfId="27003" xr:uid="{00000000-0005-0000-0000-000068980000}"/>
    <cellStyle name="Normal 47 19 3 2 3 3 2" xfId="48617" xr:uid="{00000000-0005-0000-0000-000069980000}"/>
    <cellStyle name="Normal 47 19 3 2 3 4" xfId="21036" xr:uid="{00000000-0005-0000-0000-00006A980000}"/>
    <cellStyle name="Normal 47 19 3 2 3 4 2" xfId="42678" xr:uid="{00000000-0005-0000-0000-00006B980000}"/>
    <cellStyle name="Normal 47 19 3 2 3 5" xfId="36670" xr:uid="{00000000-0005-0000-0000-00006C980000}"/>
    <cellStyle name="Normal 47 19 3 2 4" xfId="16068" xr:uid="{00000000-0005-0000-0000-00006D980000}"/>
    <cellStyle name="Normal 47 19 3 2 4 2" xfId="28037" xr:uid="{00000000-0005-0000-0000-00006E980000}"/>
    <cellStyle name="Normal 47 19 3 2 4 2 2" xfId="49643" xr:uid="{00000000-0005-0000-0000-00006F980000}"/>
    <cellStyle name="Normal 47 19 3 2 4 3" xfId="22070" xr:uid="{00000000-0005-0000-0000-000070980000}"/>
    <cellStyle name="Normal 47 19 3 2 4 3 2" xfId="43707" xr:uid="{00000000-0005-0000-0000-000071980000}"/>
    <cellStyle name="Normal 47 19 3 2 4 4" xfId="37722" xr:uid="{00000000-0005-0000-0000-000072980000}"/>
    <cellStyle name="Normal 47 19 3 2 5" xfId="25055" xr:uid="{00000000-0005-0000-0000-000073980000}"/>
    <cellStyle name="Normal 47 19 3 2 5 2" xfId="46672" xr:uid="{00000000-0005-0000-0000-000074980000}"/>
    <cellStyle name="Normal 47 19 3 2 6" xfId="19088" xr:uid="{00000000-0005-0000-0000-000075980000}"/>
    <cellStyle name="Normal 47 19 3 2 6 2" xfId="40730" xr:uid="{00000000-0005-0000-0000-000076980000}"/>
    <cellStyle name="Normal 47 19 3 2 7" xfId="34716"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3" xr:uid="{00000000-0005-0000-0000-00007B980000}"/>
    <cellStyle name="Normal 47 19 3 3 2 2 2 2" xfId="50939" xr:uid="{00000000-0005-0000-0000-00007C980000}"/>
    <cellStyle name="Normal 47 19 3 3 2 2 3" xfId="23366" xr:uid="{00000000-0005-0000-0000-00007D980000}"/>
    <cellStyle name="Normal 47 19 3 3 2 2 3 2" xfId="45003" xr:uid="{00000000-0005-0000-0000-00007E980000}"/>
    <cellStyle name="Normal 47 19 3 3 2 2 4" xfId="39019" xr:uid="{00000000-0005-0000-0000-00007F980000}"/>
    <cellStyle name="Normal 47 19 3 3 2 3" xfId="26351" xr:uid="{00000000-0005-0000-0000-000080980000}"/>
    <cellStyle name="Normal 47 19 3 3 2 3 2" xfId="47965" xr:uid="{00000000-0005-0000-0000-000081980000}"/>
    <cellStyle name="Normal 47 19 3 3 2 4" xfId="20384" xr:uid="{00000000-0005-0000-0000-000082980000}"/>
    <cellStyle name="Normal 47 19 3 3 2 4 2" xfId="42026" xr:uid="{00000000-0005-0000-0000-000083980000}"/>
    <cellStyle name="Normal 47 19 3 3 2 5" xfId="36016" xr:uid="{00000000-0005-0000-0000-000084980000}"/>
    <cellStyle name="Normal 47 19 3 3 3" xfId="15254" xr:uid="{00000000-0005-0000-0000-000085980000}"/>
    <cellStyle name="Normal 47 19 3 3 3 2" xfId="18339" xr:uid="{00000000-0005-0000-0000-000086980000}"/>
    <cellStyle name="Normal 47 19 3 3 3 2 2" xfId="30305" xr:uid="{00000000-0005-0000-0000-000087980000}"/>
    <cellStyle name="Normal 47 19 3 3 3 2 2 2" xfId="51911" xr:uid="{00000000-0005-0000-0000-000088980000}"/>
    <cellStyle name="Normal 47 19 3 3 3 2 3" xfId="24338" xr:uid="{00000000-0005-0000-0000-000089980000}"/>
    <cellStyle name="Normal 47 19 3 3 3 2 3 2" xfId="45975" xr:uid="{00000000-0005-0000-0000-00008A980000}"/>
    <cellStyle name="Normal 47 19 3 3 3 2 4" xfId="39993" xr:uid="{00000000-0005-0000-0000-00008B980000}"/>
    <cellStyle name="Normal 47 19 3 3 3 3" xfId="27323" xr:uid="{00000000-0005-0000-0000-00008C980000}"/>
    <cellStyle name="Normal 47 19 3 3 3 3 2" xfId="48937" xr:uid="{00000000-0005-0000-0000-00008D980000}"/>
    <cellStyle name="Normal 47 19 3 3 3 4" xfId="21356" xr:uid="{00000000-0005-0000-0000-00008E980000}"/>
    <cellStyle name="Normal 47 19 3 3 3 4 2" xfId="42998" xr:uid="{00000000-0005-0000-0000-00008F980000}"/>
    <cellStyle name="Normal 47 19 3 3 3 5" xfId="36990" xr:uid="{00000000-0005-0000-0000-000090980000}"/>
    <cellStyle name="Normal 47 19 3 3 4" xfId="16388" xr:uid="{00000000-0005-0000-0000-000091980000}"/>
    <cellStyle name="Normal 47 19 3 3 4 2" xfId="28357" xr:uid="{00000000-0005-0000-0000-000092980000}"/>
    <cellStyle name="Normal 47 19 3 3 4 2 2" xfId="49963" xr:uid="{00000000-0005-0000-0000-000093980000}"/>
    <cellStyle name="Normal 47 19 3 3 4 3" xfId="22390" xr:uid="{00000000-0005-0000-0000-000094980000}"/>
    <cellStyle name="Normal 47 19 3 3 4 3 2" xfId="44027" xr:uid="{00000000-0005-0000-0000-000095980000}"/>
    <cellStyle name="Normal 47 19 3 3 4 4" xfId="38042" xr:uid="{00000000-0005-0000-0000-000096980000}"/>
    <cellStyle name="Normal 47 19 3 3 5" xfId="25375" xr:uid="{00000000-0005-0000-0000-000097980000}"/>
    <cellStyle name="Normal 47 19 3 3 5 2" xfId="46992" xr:uid="{00000000-0005-0000-0000-000098980000}"/>
    <cellStyle name="Normal 47 19 3 3 6" xfId="19408" xr:uid="{00000000-0005-0000-0000-000099980000}"/>
    <cellStyle name="Normal 47 19 3 3 6 2" xfId="41050" xr:uid="{00000000-0005-0000-0000-00009A980000}"/>
    <cellStyle name="Normal 47 19 3 3 7" xfId="35036" xr:uid="{00000000-0005-0000-0000-00009B980000}"/>
    <cellStyle name="Normal 47 19 3 4" xfId="13639" xr:uid="{00000000-0005-0000-0000-00009C980000}"/>
    <cellStyle name="Normal 47 19 3 4 2" xfId="16725" xr:uid="{00000000-0005-0000-0000-00009D980000}"/>
    <cellStyle name="Normal 47 19 3 4 2 2" xfId="28693" xr:uid="{00000000-0005-0000-0000-00009E980000}"/>
    <cellStyle name="Normal 47 19 3 4 2 2 2" xfId="50299" xr:uid="{00000000-0005-0000-0000-00009F980000}"/>
    <cellStyle name="Normal 47 19 3 4 2 3" xfId="22726" xr:uid="{00000000-0005-0000-0000-0000A0980000}"/>
    <cellStyle name="Normal 47 19 3 4 2 3 2" xfId="44363" xr:uid="{00000000-0005-0000-0000-0000A1980000}"/>
    <cellStyle name="Normal 47 19 3 4 2 4" xfId="38379" xr:uid="{00000000-0005-0000-0000-0000A2980000}"/>
    <cellStyle name="Normal 47 19 3 4 3" xfId="25711" xr:uid="{00000000-0005-0000-0000-0000A3980000}"/>
    <cellStyle name="Normal 47 19 3 4 3 2" xfId="47325" xr:uid="{00000000-0005-0000-0000-0000A4980000}"/>
    <cellStyle name="Normal 47 19 3 4 4" xfId="19744" xr:uid="{00000000-0005-0000-0000-0000A5980000}"/>
    <cellStyle name="Normal 47 19 3 4 4 2" xfId="41386" xr:uid="{00000000-0005-0000-0000-0000A6980000}"/>
    <cellStyle name="Normal 47 19 3 4 5" xfId="35375" xr:uid="{00000000-0005-0000-0000-0000A7980000}"/>
    <cellStyle name="Normal 47 19 3 5" xfId="14613" xr:uid="{00000000-0005-0000-0000-0000A8980000}"/>
    <cellStyle name="Normal 47 19 3 5 2" xfId="17698" xr:uid="{00000000-0005-0000-0000-0000A9980000}"/>
    <cellStyle name="Normal 47 19 3 5 2 2" xfId="29665" xr:uid="{00000000-0005-0000-0000-0000AA980000}"/>
    <cellStyle name="Normal 47 19 3 5 2 2 2" xfId="51271" xr:uid="{00000000-0005-0000-0000-0000AB980000}"/>
    <cellStyle name="Normal 47 19 3 5 2 3" xfId="23698" xr:uid="{00000000-0005-0000-0000-0000AC980000}"/>
    <cellStyle name="Normal 47 19 3 5 2 3 2" xfId="45335" xr:uid="{00000000-0005-0000-0000-0000AD980000}"/>
    <cellStyle name="Normal 47 19 3 5 2 4" xfId="39352" xr:uid="{00000000-0005-0000-0000-0000AE980000}"/>
    <cellStyle name="Normal 47 19 3 5 3" xfId="26683" xr:uid="{00000000-0005-0000-0000-0000AF980000}"/>
    <cellStyle name="Normal 47 19 3 5 3 2" xfId="48297" xr:uid="{00000000-0005-0000-0000-0000B0980000}"/>
    <cellStyle name="Normal 47 19 3 5 4" xfId="20716" xr:uid="{00000000-0005-0000-0000-0000B1980000}"/>
    <cellStyle name="Normal 47 19 3 5 4 2" xfId="42358" xr:uid="{00000000-0005-0000-0000-0000B2980000}"/>
    <cellStyle name="Normal 47 19 3 5 5" xfId="36349" xr:uid="{00000000-0005-0000-0000-0000B3980000}"/>
    <cellStyle name="Normal 47 19 3 6" xfId="15726" xr:uid="{00000000-0005-0000-0000-0000B4980000}"/>
    <cellStyle name="Normal 47 19 3 6 2" xfId="27697" xr:uid="{00000000-0005-0000-0000-0000B5980000}"/>
    <cellStyle name="Normal 47 19 3 6 2 2" xfId="49303" xr:uid="{00000000-0005-0000-0000-0000B6980000}"/>
    <cellStyle name="Normal 47 19 3 6 3" xfId="21730" xr:uid="{00000000-0005-0000-0000-0000B7980000}"/>
    <cellStyle name="Normal 47 19 3 6 3 2" xfId="43367" xr:uid="{00000000-0005-0000-0000-0000B8980000}"/>
    <cellStyle name="Normal 47 19 3 6 4" xfId="37380" xr:uid="{00000000-0005-0000-0000-0000B9980000}"/>
    <cellStyle name="Normal 47 19 3 7" xfId="24712" xr:uid="{00000000-0005-0000-0000-0000BA980000}"/>
    <cellStyle name="Normal 47 19 3 7 2" xfId="46332" xr:uid="{00000000-0005-0000-0000-0000BB980000}"/>
    <cellStyle name="Normal 47 19 3 8" xfId="18745" xr:uid="{00000000-0005-0000-0000-0000BC980000}"/>
    <cellStyle name="Normal 47 19 3 8 2" xfId="40387" xr:uid="{00000000-0005-0000-0000-0000BD980000}"/>
    <cellStyle name="Normal 47 19 3 9" xfId="31445"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099" xr:uid="{00000000-0005-0000-0000-0000C3980000}"/>
    <cellStyle name="Normal 47 19 4 2 2 2 2 2" xfId="50705" xr:uid="{00000000-0005-0000-0000-0000C4980000}"/>
    <cellStyle name="Normal 47 19 4 2 2 2 3" xfId="23132" xr:uid="{00000000-0005-0000-0000-0000C5980000}"/>
    <cellStyle name="Normal 47 19 4 2 2 2 3 2" xfId="44769" xr:uid="{00000000-0005-0000-0000-0000C6980000}"/>
    <cellStyle name="Normal 47 19 4 2 2 2 4" xfId="38785" xr:uid="{00000000-0005-0000-0000-0000C7980000}"/>
    <cellStyle name="Normal 47 19 4 2 2 3" xfId="26117" xr:uid="{00000000-0005-0000-0000-0000C8980000}"/>
    <cellStyle name="Normal 47 19 4 2 2 3 2" xfId="47731" xr:uid="{00000000-0005-0000-0000-0000C9980000}"/>
    <cellStyle name="Normal 47 19 4 2 2 4" xfId="20150" xr:uid="{00000000-0005-0000-0000-0000CA980000}"/>
    <cellStyle name="Normal 47 19 4 2 2 4 2" xfId="41792" xr:uid="{00000000-0005-0000-0000-0000CB980000}"/>
    <cellStyle name="Normal 47 19 4 2 2 5" xfId="35782" xr:uid="{00000000-0005-0000-0000-0000CC980000}"/>
    <cellStyle name="Normal 47 19 4 2 3" xfId="15020" xr:uid="{00000000-0005-0000-0000-0000CD980000}"/>
    <cellStyle name="Normal 47 19 4 2 3 2" xfId="18105" xr:uid="{00000000-0005-0000-0000-0000CE980000}"/>
    <cellStyle name="Normal 47 19 4 2 3 2 2" xfId="30071" xr:uid="{00000000-0005-0000-0000-0000CF980000}"/>
    <cellStyle name="Normal 47 19 4 2 3 2 2 2" xfId="51677" xr:uid="{00000000-0005-0000-0000-0000D0980000}"/>
    <cellStyle name="Normal 47 19 4 2 3 2 3" xfId="24104" xr:uid="{00000000-0005-0000-0000-0000D1980000}"/>
    <cellStyle name="Normal 47 19 4 2 3 2 3 2" xfId="45741" xr:uid="{00000000-0005-0000-0000-0000D2980000}"/>
    <cellStyle name="Normal 47 19 4 2 3 2 4" xfId="39759" xr:uid="{00000000-0005-0000-0000-0000D3980000}"/>
    <cellStyle name="Normal 47 19 4 2 3 3" xfId="27089" xr:uid="{00000000-0005-0000-0000-0000D4980000}"/>
    <cellStyle name="Normal 47 19 4 2 3 3 2" xfId="48703" xr:uid="{00000000-0005-0000-0000-0000D5980000}"/>
    <cellStyle name="Normal 47 19 4 2 3 4" xfId="21122" xr:uid="{00000000-0005-0000-0000-0000D6980000}"/>
    <cellStyle name="Normal 47 19 4 2 3 4 2" xfId="42764" xr:uid="{00000000-0005-0000-0000-0000D7980000}"/>
    <cellStyle name="Normal 47 19 4 2 3 5" xfId="36756" xr:uid="{00000000-0005-0000-0000-0000D8980000}"/>
    <cellStyle name="Normal 47 19 4 2 4" xfId="16154" xr:uid="{00000000-0005-0000-0000-0000D9980000}"/>
    <cellStyle name="Normal 47 19 4 2 4 2" xfId="28123" xr:uid="{00000000-0005-0000-0000-0000DA980000}"/>
    <cellStyle name="Normal 47 19 4 2 4 2 2" xfId="49729" xr:uid="{00000000-0005-0000-0000-0000DB980000}"/>
    <cellStyle name="Normal 47 19 4 2 4 3" xfId="22156" xr:uid="{00000000-0005-0000-0000-0000DC980000}"/>
    <cellStyle name="Normal 47 19 4 2 4 3 2" xfId="43793" xr:uid="{00000000-0005-0000-0000-0000DD980000}"/>
    <cellStyle name="Normal 47 19 4 2 4 4" xfId="37808" xr:uid="{00000000-0005-0000-0000-0000DE980000}"/>
    <cellStyle name="Normal 47 19 4 2 5" xfId="25141" xr:uid="{00000000-0005-0000-0000-0000DF980000}"/>
    <cellStyle name="Normal 47 19 4 2 5 2" xfId="46758" xr:uid="{00000000-0005-0000-0000-0000E0980000}"/>
    <cellStyle name="Normal 47 19 4 2 6" xfId="19174" xr:uid="{00000000-0005-0000-0000-0000E1980000}"/>
    <cellStyle name="Normal 47 19 4 2 6 2" xfId="40816" xr:uid="{00000000-0005-0000-0000-0000E2980000}"/>
    <cellStyle name="Normal 47 19 4 2 7" xfId="34802"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19" xr:uid="{00000000-0005-0000-0000-0000E7980000}"/>
    <cellStyle name="Normal 47 19 4 3 2 2 2 2" xfId="51025" xr:uid="{00000000-0005-0000-0000-0000E8980000}"/>
    <cellStyle name="Normal 47 19 4 3 2 2 3" xfId="23452" xr:uid="{00000000-0005-0000-0000-0000E9980000}"/>
    <cellStyle name="Normal 47 19 4 3 2 2 3 2" xfId="45089" xr:uid="{00000000-0005-0000-0000-0000EA980000}"/>
    <cellStyle name="Normal 47 19 4 3 2 2 4" xfId="39105" xr:uid="{00000000-0005-0000-0000-0000EB980000}"/>
    <cellStyle name="Normal 47 19 4 3 2 3" xfId="26437" xr:uid="{00000000-0005-0000-0000-0000EC980000}"/>
    <cellStyle name="Normal 47 19 4 3 2 3 2" xfId="48051" xr:uid="{00000000-0005-0000-0000-0000ED980000}"/>
    <cellStyle name="Normal 47 19 4 3 2 4" xfId="20470" xr:uid="{00000000-0005-0000-0000-0000EE980000}"/>
    <cellStyle name="Normal 47 19 4 3 2 4 2" xfId="42112" xr:uid="{00000000-0005-0000-0000-0000EF980000}"/>
    <cellStyle name="Normal 47 19 4 3 2 5" xfId="36102" xr:uid="{00000000-0005-0000-0000-0000F0980000}"/>
    <cellStyle name="Normal 47 19 4 3 3" xfId="15340" xr:uid="{00000000-0005-0000-0000-0000F1980000}"/>
    <cellStyle name="Normal 47 19 4 3 3 2" xfId="18425" xr:uid="{00000000-0005-0000-0000-0000F2980000}"/>
    <cellStyle name="Normal 47 19 4 3 3 2 2" xfId="30391" xr:uid="{00000000-0005-0000-0000-0000F3980000}"/>
    <cellStyle name="Normal 47 19 4 3 3 2 2 2" xfId="51997" xr:uid="{00000000-0005-0000-0000-0000F4980000}"/>
    <cellStyle name="Normal 47 19 4 3 3 2 3" xfId="24424" xr:uid="{00000000-0005-0000-0000-0000F5980000}"/>
    <cellStyle name="Normal 47 19 4 3 3 2 3 2" xfId="46061" xr:uid="{00000000-0005-0000-0000-0000F6980000}"/>
    <cellStyle name="Normal 47 19 4 3 3 2 4" xfId="40079" xr:uid="{00000000-0005-0000-0000-0000F7980000}"/>
    <cellStyle name="Normal 47 19 4 3 3 3" xfId="27409" xr:uid="{00000000-0005-0000-0000-0000F8980000}"/>
    <cellStyle name="Normal 47 19 4 3 3 3 2" xfId="49023" xr:uid="{00000000-0005-0000-0000-0000F9980000}"/>
    <cellStyle name="Normal 47 19 4 3 3 4" xfId="21442" xr:uid="{00000000-0005-0000-0000-0000FA980000}"/>
    <cellStyle name="Normal 47 19 4 3 3 4 2" xfId="43084" xr:uid="{00000000-0005-0000-0000-0000FB980000}"/>
    <cellStyle name="Normal 47 19 4 3 3 5" xfId="37076" xr:uid="{00000000-0005-0000-0000-0000FC980000}"/>
    <cellStyle name="Normal 47 19 4 3 4" xfId="16474" xr:uid="{00000000-0005-0000-0000-0000FD980000}"/>
    <cellStyle name="Normal 47 19 4 3 4 2" xfId="28443" xr:uid="{00000000-0005-0000-0000-0000FE980000}"/>
    <cellStyle name="Normal 47 19 4 3 4 2 2" xfId="50049" xr:uid="{00000000-0005-0000-0000-0000FF980000}"/>
    <cellStyle name="Normal 47 19 4 3 4 3" xfId="22476" xr:uid="{00000000-0005-0000-0000-000000990000}"/>
    <cellStyle name="Normal 47 19 4 3 4 3 2" xfId="44113" xr:uid="{00000000-0005-0000-0000-000001990000}"/>
    <cellStyle name="Normal 47 19 4 3 4 4" xfId="38128" xr:uid="{00000000-0005-0000-0000-000002990000}"/>
    <cellStyle name="Normal 47 19 4 3 5" xfId="25461" xr:uid="{00000000-0005-0000-0000-000003990000}"/>
    <cellStyle name="Normal 47 19 4 3 5 2" xfId="47078" xr:uid="{00000000-0005-0000-0000-000004990000}"/>
    <cellStyle name="Normal 47 19 4 3 6" xfId="19494" xr:uid="{00000000-0005-0000-0000-000005990000}"/>
    <cellStyle name="Normal 47 19 4 3 6 2" xfId="41136" xr:uid="{00000000-0005-0000-0000-000006990000}"/>
    <cellStyle name="Normal 47 19 4 3 7" xfId="35122" xr:uid="{00000000-0005-0000-0000-000007990000}"/>
    <cellStyle name="Normal 47 19 4 4" xfId="13725" xr:uid="{00000000-0005-0000-0000-000008990000}"/>
    <cellStyle name="Normal 47 19 4 4 2" xfId="16811" xr:uid="{00000000-0005-0000-0000-000009990000}"/>
    <cellStyle name="Normal 47 19 4 4 2 2" xfId="28779" xr:uid="{00000000-0005-0000-0000-00000A990000}"/>
    <cellStyle name="Normal 47 19 4 4 2 2 2" xfId="50385" xr:uid="{00000000-0005-0000-0000-00000B990000}"/>
    <cellStyle name="Normal 47 19 4 4 2 3" xfId="22812" xr:uid="{00000000-0005-0000-0000-00000C990000}"/>
    <cellStyle name="Normal 47 19 4 4 2 3 2" xfId="44449" xr:uid="{00000000-0005-0000-0000-00000D990000}"/>
    <cellStyle name="Normal 47 19 4 4 2 4" xfId="38465" xr:uid="{00000000-0005-0000-0000-00000E990000}"/>
    <cellStyle name="Normal 47 19 4 4 3" xfId="25797" xr:uid="{00000000-0005-0000-0000-00000F990000}"/>
    <cellStyle name="Normal 47 19 4 4 3 2" xfId="47411" xr:uid="{00000000-0005-0000-0000-000010990000}"/>
    <cellStyle name="Normal 47 19 4 4 4" xfId="19830" xr:uid="{00000000-0005-0000-0000-000011990000}"/>
    <cellStyle name="Normal 47 19 4 4 4 2" xfId="41472" xr:uid="{00000000-0005-0000-0000-000012990000}"/>
    <cellStyle name="Normal 47 19 4 4 5" xfId="35461" xr:uid="{00000000-0005-0000-0000-000013990000}"/>
    <cellStyle name="Normal 47 19 4 5" xfId="14699" xr:uid="{00000000-0005-0000-0000-000014990000}"/>
    <cellStyle name="Normal 47 19 4 5 2" xfId="17784" xr:uid="{00000000-0005-0000-0000-000015990000}"/>
    <cellStyle name="Normal 47 19 4 5 2 2" xfId="29751" xr:uid="{00000000-0005-0000-0000-000016990000}"/>
    <cellStyle name="Normal 47 19 4 5 2 2 2" xfId="51357" xr:uid="{00000000-0005-0000-0000-000017990000}"/>
    <cellStyle name="Normal 47 19 4 5 2 3" xfId="23784" xr:uid="{00000000-0005-0000-0000-000018990000}"/>
    <cellStyle name="Normal 47 19 4 5 2 3 2" xfId="45421" xr:uid="{00000000-0005-0000-0000-000019990000}"/>
    <cellStyle name="Normal 47 19 4 5 2 4" xfId="39438" xr:uid="{00000000-0005-0000-0000-00001A990000}"/>
    <cellStyle name="Normal 47 19 4 5 3" xfId="26769" xr:uid="{00000000-0005-0000-0000-00001B990000}"/>
    <cellStyle name="Normal 47 19 4 5 3 2" xfId="48383" xr:uid="{00000000-0005-0000-0000-00001C990000}"/>
    <cellStyle name="Normal 47 19 4 5 4" xfId="20802" xr:uid="{00000000-0005-0000-0000-00001D990000}"/>
    <cellStyle name="Normal 47 19 4 5 4 2" xfId="42444" xr:uid="{00000000-0005-0000-0000-00001E990000}"/>
    <cellStyle name="Normal 47 19 4 5 5" xfId="36435" xr:uid="{00000000-0005-0000-0000-00001F990000}"/>
    <cellStyle name="Normal 47 19 4 6" xfId="15812" xr:uid="{00000000-0005-0000-0000-000020990000}"/>
    <cellStyle name="Normal 47 19 4 6 2" xfId="27783" xr:uid="{00000000-0005-0000-0000-000021990000}"/>
    <cellStyle name="Normal 47 19 4 6 2 2" xfId="49389" xr:uid="{00000000-0005-0000-0000-000022990000}"/>
    <cellStyle name="Normal 47 19 4 6 3" xfId="21816" xr:uid="{00000000-0005-0000-0000-000023990000}"/>
    <cellStyle name="Normal 47 19 4 6 3 2" xfId="43453" xr:uid="{00000000-0005-0000-0000-000024990000}"/>
    <cellStyle name="Normal 47 19 4 6 4" xfId="37466" xr:uid="{00000000-0005-0000-0000-000025990000}"/>
    <cellStyle name="Normal 47 19 4 7" xfId="24798" xr:uid="{00000000-0005-0000-0000-000026990000}"/>
    <cellStyle name="Normal 47 19 4 7 2" xfId="46418" xr:uid="{00000000-0005-0000-0000-000027990000}"/>
    <cellStyle name="Normal 47 19 4 8" xfId="18831" xr:uid="{00000000-0005-0000-0000-000028990000}"/>
    <cellStyle name="Normal 47 19 4 8 2" xfId="40473" xr:uid="{00000000-0005-0000-0000-000029990000}"/>
    <cellStyle name="Normal 47 19 4 9" xfId="31713"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3" xr:uid="{00000000-0005-0000-0000-00002F990000}"/>
    <cellStyle name="Normal 47 19 5 2 2 2 2 2" xfId="50789" xr:uid="{00000000-0005-0000-0000-000030990000}"/>
    <cellStyle name="Normal 47 19 5 2 2 2 3" xfId="23216" xr:uid="{00000000-0005-0000-0000-000031990000}"/>
    <cellStyle name="Normal 47 19 5 2 2 2 3 2" xfId="44853" xr:uid="{00000000-0005-0000-0000-000032990000}"/>
    <cellStyle name="Normal 47 19 5 2 2 2 4" xfId="38869" xr:uid="{00000000-0005-0000-0000-000033990000}"/>
    <cellStyle name="Normal 47 19 5 2 2 3" xfId="26201" xr:uid="{00000000-0005-0000-0000-000034990000}"/>
    <cellStyle name="Normal 47 19 5 2 2 3 2" xfId="47815" xr:uid="{00000000-0005-0000-0000-000035990000}"/>
    <cellStyle name="Normal 47 19 5 2 2 4" xfId="20234" xr:uid="{00000000-0005-0000-0000-000036990000}"/>
    <cellStyle name="Normal 47 19 5 2 2 4 2" xfId="41876" xr:uid="{00000000-0005-0000-0000-000037990000}"/>
    <cellStyle name="Normal 47 19 5 2 2 5" xfId="35866" xr:uid="{00000000-0005-0000-0000-000038990000}"/>
    <cellStyle name="Normal 47 19 5 2 3" xfId="15104" xr:uid="{00000000-0005-0000-0000-000039990000}"/>
    <cellStyle name="Normal 47 19 5 2 3 2" xfId="18189" xr:uid="{00000000-0005-0000-0000-00003A990000}"/>
    <cellStyle name="Normal 47 19 5 2 3 2 2" xfId="30155" xr:uid="{00000000-0005-0000-0000-00003B990000}"/>
    <cellStyle name="Normal 47 19 5 2 3 2 2 2" xfId="51761" xr:uid="{00000000-0005-0000-0000-00003C990000}"/>
    <cellStyle name="Normal 47 19 5 2 3 2 3" xfId="24188" xr:uid="{00000000-0005-0000-0000-00003D990000}"/>
    <cellStyle name="Normal 47 19 5 2 3 2 3 2" xfId="45825" xr:uid="{00000000-0005-0000-0000-00003E990000}"/>
    <cellStyle name="Normal 47 19 5 2 3 2 4" xfId="39843" xr:uid="{00000000-0005-0000-0000-00003F990000}"/>
    <cellStyle name="Normal 47 19 5 2 3 3" xfId="27173" xr:uid="{00000000-0005-0000-0000-000040990000}"/>
    <cellStyle name="Normal 47 19 5 2 3 3 2" xfId="48787" xr:uid="{00000000-0005-0000-0000-000041990000}"/>
    <cellStyle name="Normal 47 19 5 2 3 4" xfId="21206" xr:uid="{00000000-0005-0000-0000-000042990000}"/>
    <cellStyle name="Normal 47 19 5 2 3 4 2" xfId="42848" xr:uid="{00000000-0005-0000-0000-000043990000}"/>
    <cellStyle name="Normal 47 19 5 2 3 5" xfId="36840" xr:uid="{00000000-0005-0000-0000-000044990000}"/>
    <cellStyle name="Normal 47 19 5 2 4" xfId="16238" xr:uid="{00000000-0005-0000-0000-000045990000}"/>
    <cellStyle name="Normal 47 19 5 2 4 2" xfId="28207" xr:uid="{00000000-0005-0000-0000-000046990000}"/>
    <cellStyle name="Normal 47 19 5 2 4 2 2" xfId="49813" xr:uid="{00000000-0005-0000-0000-000047990000}"/>
    <cellStyle name="Normal 47 19 5 2 4 3" xfId="22240" xr:uid="{00000000-0005-0000-0000-000048990000}"/>
    <cellStyle name="Normal 47 19 5 2 4 3 2" xfId="43877" xr:uid="{00000000-0005-0000-0000-000049990000}"/>
    <cellStyle name="Normal 47 19 5 2 4 4" xfId="37892" xr:uid="{00000000-0005-0000-0000-00004A990000}"/>
    <cellStyle name="Normal 47 19 5 2 5" xfId="25225" xr:uid="{00000000-0005-0000-0000-00004B990000}"/>
    <cellStyle name="Normal 47 19 5 2 5 2" xfId="46842" xr:uid="{00000000-0005-0000-0000-00004C990000}"/>
    <cellStyle name="Normal 47 19 5 2 6" xfId="19258" xr:uid="{00000000-0005-0000-0000-00004D990000}"/>
    <cellStyle name="Normal 47 19 5 2 6 2" xfId="40900" xr:uid="{00000000-0005-0000-0000-00004E990000}"/>
    <cellStyle name="Normal 47 19 5 2 7" xfId="34886"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3" xr:uid="{00000000-0005-0000-0000-000053990000}"/>
    <cellStyle name="Normal 47 19 5 3 2 2 2 2" xfId="51109" xr:uid="{00000000-0005-0000-0000-000054990000}"/>
    <cellStyle name="Normal 47 19 5 3 2 2 3" xfId="23536" xr:uid="{00000000-0005-0000-0000-000055990000}"/>
    <cellStyle name="Normal 47 19 5 3 2 2 3 2" xfId="45173" xr:uid="{00000000-0005-0000-0000-000056990000}"/>
    <cellStyle name="Normal 47 19 5 3 2 2 4" xfId="39189" xr:uid="{00000000-0005-0000-0000-000057990000}"/>
    <cellStyle name="Normal 47 19 5 3 2 3" xfId="26521" xr:uid="{00000000-0005-0000-0000-000058990000}"/>
    <cellStyle name="Normal 47 19 5 3 2 3 2" xfId="48135" xr:uid="{00000000-0005-0000-0000-000059990000}"/>
    <cellStyle name="Normal 47 19 5 3 2 4" xfId="20554" xr:uid="{00000000-0005-0000-0000-00005A990000}"/>
    <cellStyle name="Normal 47 19 5 3 2 4 2" xfId="42196" xr:uid="{00000000-0005-0000-0000-00005B990000}"/>
    <cellStyle name="Normal 47 19 5 3 2 5" xfId="36186" xr:uid="{00000000-0005-0000-0000-00005C990000}"/>
    <cellStyle name="Normal 47 19 5 3 3" xfId="15424" xr:uid="{00000000-0005-0000-0000-00005D990000}"/>
    <cellStyle name="Normal 47 19 5 3 3 2" xfId="18509" xr:uid="{00000000-0005-0000-0000-00005E990000}"/>
    <cellStyle name="Normal 47 19 5 3 3 2 2" xfId="30475" xr:uid="{00000000-0005-0000-0000-00005F990000}"/>
    <cellStyle name="Normal 47 19 5 3 3 2 2 2" xfId="52081" xr:uid="{00000000-0005-0000-0000-000060990000}"/>
    <cellStyle name="Normal 47 19 5 3 3 2 3" xfId="24508" xr:uid="{00000000-0005-0000-0000-000061990000}"/>
    <cellStyle name="Normal 47 19 5 3 3 2 3 2" xfId="46145" xr:uid="{00000000-0005-0000-0000-000062990000}"/>
    <cellStyle name="Normal 47 19 5 3 3 2 4" xfId="40163" xr:uid="{00000000-0005-0000-0000-000063990000}"/>
    <cellStyle name="Normal 47 19 5 3 3 3" xfId="27493" xr:uid="{00000000-0005-0000-0000-000064990000}"/>
    <cellStyle name="Normal 47 19 5 3 3 3 2" xfId="49107" xr:uid="{00000000-0005-0000-0000-000065990000}"/>
    <cellStyle name="Normal 47 19 5 3 3 4" xfId="21526" xr:uid="{00000000-0005-0000-0000-000066990000}"/>
    <cellStyle name="Normal 47 19 5 3 3 4 2" xfId="43168" xr:uid="{00000000-0005-0000-0000-000067990000}"/>
    <cellStyle name="Normal 47 19 5 3 3 5" xfId="37160" xr:uid="{00000000-0005-0000-0000-000068990000}"/>
    <cellStyle name="Normal 47 19 5 3 4" xfId="16558" xr:uid="{00000000-0005-0000-0000-000069990000}"/>
    <cellStyle name="Normal 47 19 5 3 4 2" xfId="28527" xr:uid="{00000000-0005-0000-0000-00006A990000}"/>
    <cellStyle name="Normal 47 19 5 3 4 2 2" xfId="50133" xr:uid="{00000000-0005-0000-0000-00006B990000}"/>
    <cellStyle name="Normal 47 19 5 3 4 3" xfId="22560" xr:uid="{00000000-0005-0000-0000-00006C990000}"/>
    <cellStyle name="Normal 47 19 5 3 4 3 2" xfId="44197" xr:uid="{00000000-0005-0000-0000-00006D990000}"/>
    <cellStyle name="Normal 47 19 5 3 4 4" xfId="38212" xr:uid="{00000000-0005-0000-0000-00006E990000}"/>
    <cellStyle name="Normal 47 19 5 3 5" xfId="25545" xr:uid="{00000000-0005-0000-0000-00006F990000}"/>
    <cellStyle name="Normal 47 19 5 3 5 2" xfId="47162" xr:uid="{00000000-0005-0000-0000-000070990000}"/>
    <cellStyle name="Normal 47 19 5 3 6" xfId="19578" xr:uid="{00000000-0005-0000-0000-000071990000}"/>
    <cellStyle name="Normal 47 19 5 3 6 2" xfId="41220" xr:uid="{00000000-0005-0000-0000-000072990000}"/>
    <cellStyle name="Normal 47 19 5 3 7" xfId="35206" xr:uid="{00000000-0005-0000-0000-000073990000}"/>
    <cellStyle name="Normal 47 19 5 4" xfId="13809" xr:uid="{00000000-0005-0000-0000-000074990000}"/>
    <cellStyle name="Normal 47 19 5 4 2" xfId="16895" xr:uid="{00000000-0005-0000-0000-000075990000}"/>
    <cellStyle name="Normal 47 19 5 4 2 2" xfId="28863" xr:uid="{00000000-0005-0000-0000-000076990000}"/>
    <cellStyle name="Normal 47 19 5 4 2 2 2" xfId="50469" xr:uid="{00000000-0005-0000-0000-000077990000}"/>
    <cellStyle name="Normal 47 19 5 4 2 3" xfId="22896" xr:uid="{00000000-0005-0000-0000-000078990000}"/>
    <cellStyle name="Normal 47 19 5 4 2 3 2" xfId="44533" xr:uid="{00000000-0005-0000-0000-000079990000}"/>
    <cellStyle name="Normal 47 19 5 4 2 4" xfId="38549" xr:uid="{00000000-0005-0000-0000-00007A990000}"/>
    <cellStyle name="Normal 47 19 5 4 3" xfId="25881" xr:uid="{00000000-0005-0000-0000-00007B990000}"/>
    <cellStyle name="Normal 47 19 5 4 3 2" xfId="47495" xr:uid="{00000000-0005-0000-0000-00007C990000}"/>
    <cellStyle name="Normal 47 19 5 4 4" xfId="19914" xr:uid="{00000000-0005-0000-0000-00007D990000}"/>
    <cellStyle name="Normal 47 19 5 4 4 2" xfId="41556" xr:uid="{00000000-0005-0000-0000-00007E990000}"/>
    <cellStyle name="Normal 47 19 5 4 5" xfId="35545" xr:uid="{00000000-0005-0000-0000-00007F990000}"/>
    <cellStyle name="Normal 47 19 5 5" xfId="14783" xr:uid="{00000000-0005-0000-0000-000080990000}"/>
    <cellStyle name="Normal 47 19 5 5 2" xfId="17868" xr:uid="{00000000-0005-0000-0000-000081990000}"/>
    <cellStyle name="Normal 47 19 5 5 2 2" xfId="29835" xr:uid="{00000000-0005-0000-0000-000082990000}"/>
    <cellStyle name="Normal 47 19 5 5 2 2 2" xfId="51441" xr:uid="{00000000-0005-0000-0000-000083990000}"/>
    <cellStyle name="Normal 47 19 5 5 2 3" xfId="23868" xr:uid="{00000000-0005-0000-0000-000084990000}"/>
    <cellStyle name="Normal 47 19 5 5 2 3 2" xfId="45505" xr:uid="{00000000-0005-0000-0000-000085990000}"/>
    <cellStyle name="Normal 47 19 5 5 2 4" xfId="39522" xr:uid="{00000000-0005-0000-0000-000086990000}"/>
    <cellStyle name="Normal 47 19 5 5 3" xfId="26853" xr:uid="{00000000-0005-0000-0000-000087990000}"/>
    <cellStyle name="Normal 47 19 5 5 3 2" xfId="48467" xr:uid="{00000000-0005-0000-0000-000088990000}"/>
    <cellStyle name="Normal 47 19 5 5 4" xfId="20886" xr:uid="{00000000-0005-0000-0000-000089990000}"/>
    <cellStyle name="Normal 47 19 5 5 4 2" xfId="42528" xr:uid="{00000000-0005-0000-0000-00008A990000}"/>
    <cellStyle name="Normal 47 19 5 5 5" xfId="36519" xr:uid="{00000000-0005-0000-0000-00008B990000}"/>
    <cellStyle name="Normal 47 19 5 6" xfId="15896" xr:uid="{00000000-0005-0000-0000-00008C990000}"/>
    <cellStyle name="Normal 47 19 5 6 2" xfId="27867" xr:uid="{00000000-0005-0000-0000-00008D990000}"/>
    <cellStyle name="Normal 47 19 5 6 2 2" xfId="49473" xr:uid="{00000000-0005-0000-0000-00008E990000}"/>
    <cellStyle name="Normal 47 19 5 6 3" xfId="21900" xr:uid="{00000000-0005-0000-0000-00008F990000}"/>
    <cellStyle name="Normal 47 19 5 6 3 2" xfId="43537" xr:uid="{00000000-0005-0000-0000-000090990000}"/>
    <cellStyle name="Normal 47 19 5 6 4" xfId="37550" xr:uid="{00000000-0005-0000-0000-000091990000}"/>
    <cellStyle name="Normal 47 19 5 7" xfId="24882" xr:uid="{00000000-0005-0000-0000-000092990000}"/>
    <cellStyle name="Normal 47 19 5 7 2" xfId="46502" xr:uid="{00000000-0005-0000-0000-000093990000}"/>
    <cellStyle name="Normal 47 19 5 8" xfId="18915" xr:uid="{00000000-0005-0000-0000-000094990000}"/>
    <cellStyle name="Normal 47 19 5 8 2" xfId="40557" xr:uid="{00000000-0005-0000-0000-000095990000}"/>
    <cellStyle name="Normal 47 19 5 9" xfId="31885"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2" xr:uid="{00000000-0005-0000-0000-00009B990000}"/>
    <cellStyle name="Normal 47 19 6 2 2 2 2 2" xfId="50728" xr:uid="{00000000-0005-0000-0000-00009C990000}"/>
    <cellStyle name="Normal 47 19 6 2 2 2 3" xfId="23155" xr:uid="{00000000-0005-0000-0000-00009D990000}"/>
    <cellStyle name="Normal 47 19 6 2 2 2 3 2" xfId="44792" xr:uid="{00000000-0005-0000-0000-00009E990000}"/>
    <cellStyle name="Normal 47 19 6 2 2 2 4" xfId="38808" xr:uid="{00000000-0005-0000-0000-00009F990000}"/>
    <cellStyle name="Normal 47 19 6 2 2 3" xfId="26140" xr:uid="{00000000-0005-0000-0000-0000A0990000}"/>
    <cellStyle name="Normal 47 19 6 2 2 3 2" xfId="47754" xr:uid="{00000000-0005-0000-0000-0000A1990000}"/>
    <cellStyle name="Normal 47 19 6 2 2 4" xfId="20173" xr:uid="{00000000-0005-0000-0000-0000A2990000}"/>
    <cellStyle name="Normal 47 19 6 2 2 4 2" xfId="41815" xr:uid="{00000000-0005-0000-0000-0000A3990000}"/>
    <cellStyle name="Normal 47 19 6 2 2 5" xfId="35805" xr:uid="{00000000-0005-0000-0000-0000A4990000}"/>
    <cellStyle name="Normal 47 19 6 2 3" xfId="15043" xr:uid="{00000000-0005-0000-0000-0000A5990000}"/>
    <cellStyle name="Normal 47 19 6 2 3 2" xfId="18128" xr:uid="{00000000-0005-0000-0000-0000A6990000}"/>
    <cellStyle name="Normal 47 19 6 2 3 2 2" xfId="30094" xr:uid="{00000000-0005-0000-0000-0000A7990000}"/>
    <cellStyle name="Normal 47 19 6 2 3 2 2 2" xfId="51700" xr:uid="{00000000-0005-0000-0000-0000A8990000}"/>
    <cellStyle name="Normal 47 19 6 2 3 2 3" xfId="24127" xr:uid="{00000000-0005-0000-0000-0000A9990000}"/>
    <cellStyle name="Normal 47 19 6 2 3 2 3 2" xfId="45764" xr:uid="{00000000-0005-0000-0000-0000AA990000}"/>
    <cellStyle name="Normal 47 19 6 2 3 2 4" xfId="39782" xr:uid="{00000000-0005-0000-0000-0000AB990000}"/>
    <cellStyle name="Normal 47 19 6 2 3 3" xfId="27112" xr:uid="{00000000-0005-0000-0000-0000AC990000}"/>
    <cellStyle name="Normal 47 19 6 2 3 3 2" xfId="48726" xr:uid="{00000000-0005-0000-0000-0000AD990000}"/>
    <cellStyle name="Normal 47 19 6 2 3 4" xfId="21145" xr:uid="{00000000-0005-0000-0000-0000AE990000}"/>
    <cellStyle name="Normal 47 19 6 2 3 4 2" xfId="42787" xr:uid="{00000000-0005-0000-0000-0000AF990000}"/>
    <cellStyle name="Normal 47 19 6 2 3 5" xfId="36779" xr:uid="{00000000-0005-0000-0000-0000B0990000}"/>
    <cellStyle name="Normal 47 19 6 2 4" xfId="16177" xr:uid="{00000000-0005-0000-0000-0000B1990000}"/>
    <cellStyle name="Normal 47 19 6 2 4 2" xfId="28146" xr:uid="{00000000-0005-0000-0000-0000B2990000}"/>
    <cellStyle name="Normal 47 19 6 2 4 2 2" xfId="49752" xr:uid="{00000000-0005-0000-0000-0000B3990000}"/>
    <cellStyle name="Normal 47 19 6 2 4 3" xfId="22179" xr:uid="{00000000-0005-0000-0000-0000B4990000}"/>
    <cellStyle name="Normal 47 19 6 2 4 3 2" xfId="43816" xr:uid="{00000000-0005-0000-0000-0000B5990000}"/>
    <cellStyle name="Normal 47 19 6 2 4 4" xfId="37831" xr:uid="{00000000-0005-0000-0000-0000B6990000}"/>
    <cellStyle name="Normal 47 19 6 2 5" xfId="25164" xr:uid="{00000000-0005-0000-0000-0000B7990000}"/>
    <cellStyle name="Normal 47 19 6 2 5 2" xfId="46781" xr:uid="{00000000-0005-0000-0000-0000B8990000}"/>
    <cellStyle name="Normal 47 19 6 2 6" xfId="19197" xr:uid="{00000000-0005-0000-0000-0000B9990000}"/>
    <cellStyle name="Normal 47 19 6 2 6 2" xfId="40839" xr:uid="{00000000-0005-0000-0000-0000BA990000}"/>
    <cellStyle name="Normal 47 19 6 2 7" xfId="34825"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2" xr:uid="{00000000-0005-0000-0000-0000BF990000}"/>
    <cellStyle name="Normal 47 19 6 3 2 2 2 2" xfId="51048" xr:uid="{00000000-0005-0000-0000-0000C0990000}"/>
    <cellStyle name="Normal 47 19 6 3 2 2 3" xfId="23475" xr:uid="{00000000-0005-0000-0000-0000C1990000}"/>
    <cellStyle name="Normal 47 19 6 3 2 2 3 2" xfId="45112" xr:uid="{00000000-0005-0000-0000-0000C2990000}"/>
    <cellStyle name="Normal 47 19 6 3 2 2 4" xfId="39128" xr:uid="{00000000-0005-0000-0000-0000C3990000}"/>
    <cellStyle name="Normal 47 19 6 3 2 3" xfId="26460" xr:uid="{00000000-0005-0000-0000-0000C4990000}"/>
    <cellStyle name="Normal 47 19 6 3 2 3 2" xfId="48074" xr:uid="{00000000-0005-0000-0000-0000C5990000}"/>
    <cellStyle name="Normal 47 19 6 3 2 4" xfId="20493" xr:uid="{00000000-0005-0000-0000-0000C6990000}"/>
    <cellStyle name="Normal 47 19 6 3 2 4 2" xfId="42135" xr:uid="{00000000-0005-0000-0000-0000C7990000}"/>
    <cellStyle name="Normal 47 19 6 3 2 5" xfId="36125" xr:uid="{00000000-0005-0000-0000-0000C8990000}"/>
    <cellStyle name="Normal 47 19 6 3 3" xfId="15363" xr:uid="{00000000-0005-0000-0000-0000C9990000}"/>
    <cellStyle name="Normal 47 19 6 3 3 2" xfId="18448" xr:uid="{00000000-0005-0000-0000-0000CA990000}"/>
    <cellStyle name="Normal 47 19 6 3 3 2 2" xfId="30414" xr:uid="{00000000-0005-0000-0000-0000CB990000}"/>
    <cellStyle name="Normal 47 19 6 3 3 2 2 2" xfId="52020" xr:uid="{00000000-0005-0000-0000-0000CC990000}"/>
    <cellStyle name="Normal 47 19 6 3 3 2 3" xfId="24447" xr:uid="{00000000-0005-0000-0000-0000CD990000}"/>
    <cellStyle name="Normal 47 19 6 3 3 2 3 2" xfId="46084" xr:uid="{00000000-0005-0000-0000-0000CE990000}"/>
    <cellStyle name="Normal 47 19 6 3 3 2 4" xfId="40102" xr:uid="{00000000-0005-0000-0000-0000CF990000}"/>
    <cellStyle name="Normal 47 19 6 3 3 3" xfId="27432" xr:uid="{00000000-0005-0000-0000-0000D0990000}"/>
    <cellStyle name="Normal 47 19 6 3 3 3 2" xfId="49046" xr:uid="{00000000-0005-0000-0000-0000D1990000}"/>
    <cellStyle name="Normal 47 19 6 3 3 4" xfId="21465" xr:uid="{00000000-0005-0000-0000-0000D2990000}"/>
    <cellStyle name="Normal 47 19 6 3 3 4 2" xfId="43107" xr:uid="{00000000-0005-0000-0000-0000D3990000}"/>
    <cellStyle name="Normal 47 19 6 3 3 5" xfId="37099" xr:uid="{00000000-0005-0000-0000-0000D4990000}"/>
    <cellStyle name="Normal 47 19 6 3 4" xfId="16497" xr:uid="{00000000-0005-0000-0000-0000D5990000}"/>
    <cellStyle name="Normal 47 19 6 3 4 2" xfId="28466" xr:uid="{00000000-0005-0000-0000-0000D6990000}"/>
    <cellStyle name="Normal 47 19 6 3 4 2 2" xfId="50072" xr:uid="{00000000-0005-0000-0000-0000D7990000}"/>
    <cellStyle name="Normal 47 19 6 3 4 3" xfId="22499" xr:uid="{00000000-0005-0000-0000-0000D8990000}"/>
    <cellStyle name="Normal 47 19 6 3 4 3 2" xfId="44136" xr:uid="{00000000-0005-0000-0000-0000D9990000}"/>
    <cellStyle name="Normal 47 19 6 3 4 4" xfId="38151" xr:uid="{00000000-0005-0000-0000-0000DA990000}"/>
    <cellStyle name="Normal 47 19 6 3 5" xfId="25484" xr:uid="{00000000-0005-0000-0000-0000DB990000}"/>
    <cellStyle name="Normal 47 19 6 3 5 2" xfId="47101" xr:uid="{00000000-0005-0000-0000-0000DC990000}"/>
    <cellStyle name="Normal 47 19 6 3 6" xfId="19517" xr:uid="{00000000-0005-0000-0000-0000DD990000}"/>
    <cellStyle name="Normal 47 19 6 3 6 2" xfId="41159" xr:uid="{00000000-0005-0000-0000-0000DE990000}"/>
    <cellStyle name="Normal 47 19 6 3 7" xfId="35145" xr:uid="{00000000-0005-0000-0000-0000DF990000}"/>
    <cellStyle name="Normal 47 19 6 4" xfId="13748" xr:uid="{00000000-0005-0000-0000-0000E0990000}"/>
    <cellStyle name="Normal 47 19 6 4 2" xfId="16834" xr:uid="{00000000-0005-0000-0000-0000E1990000}"/>
    <cellStyle name="Normal 47 19 6 4 2 2" xfId="28802" xr:uid="{00000000-0005-0000-0000-0000E2990000}"/>
    <cellStyle name="Normal 47 19 6 4 2 2 2" xfId="50408" xr:uid="{00000000-0005-0000-0000-0000E3990000}"/>
    <cellStyle name="Normal 47 19 6 4 2 3" xfId="22835" xr:uid="{00000000-0005-0000-0000-0000E4990000}"/>
    <cellStyle name="Normal 47 19 6 4 2 3 2" xfId="44472" xr:uid="{00000000-0005-0000-0000-0000E5990000}"/>
    <cellStyle name="Normal 47 19 6 4 2 4" xfId="38488" xr:uid="{00000000-0005-0000-0000-0000E6990000}"/>
    <cellStyle name="Normal 47 19 6 4 3" xfId="25820" xr:uid="{00000000-0005-0000-0000-0000E7990000}"/>
    <cellStyle name="Normal 47 19 6 4 3 2" xfId="47434" xr:uid="{00000000-0005-0000-0000-0000E8990000}"/>
    <cellStyle name="Normal 47 19 6 4 4" xfId="19853" xr:uid="{00000000-0005-0000-0000-0000E9990000}"/>
    <cellStyle name="Normal 47 19 6 4 4 2" xfId="41495" xr:uid="{00000000-0005-0000-0000-0000EA990000}"/>
    <cellStyle name="Normal 47 19 6 4 5" xfId="35484" xr:uid="{00000000-0005-0000-0000-0000EB990000}"/>
    <cellStyle name="Normal 47 19 6 5" xfId="14722" xr:uid="{00000000-0005-0000-0000-0000EC990000}"/>
    <cellStyle name="Normal 47 19 6 5 2" xfId="17807" xr:uid="{00000000-0005-0000-0000-0000ED990000}"/>
    <cellStyle name="Normal 47 19 6 5 2 2" xfId="29774" xr:uid="{00000000-0005-0000-0000-0000EE990000}"/>
    <cellStyle name="Normal 47 19 6 5 2 2 2" xfId="51380" xr:uid="{00000000-0005-0000-0000-0000EF990000}"/>
    <cellStyle name="Normal 47 19 6 5 2 3" xfId="23807" xr:uid="{00000000-0005-0000-0000-0000F0990000}"/>
    <cellStyle name="Normal 47 19 6 5 2 3 2" xfId="45444" xr:uid="{00000000-0005-0000-0000-0000F1990000}"/>
    <cellStyle name="Normal 47 19 6 5 2 4" xfId="39461" xr:uid="{00000000-0005-0000-0000-0000F2990000}"/>
    <cellStyle name="Normal 47 19 6 5 3" xfId="26792" xr:uid="{00000000-0005-0000-0000-0000F3990000}"/>
    <cellStyle name="Normal 47 19 6 5 3 2" xfId="48406" xr:uid="{00000000-0005-0000-0000-0000F4990000}"/>
    <cellStyle name="Normal 47 19 6 5 4" xfId="20825" xr:uid="{00000000-0005-0000-0000-0000F5990000}"/>
    <cellStyle name="Normal 47 19 6 5 4 2" xfId="42467" xr:uid="{00000000-0005-0000-0000-0000F6990000}"/>
    <cellStyle name="Normal 47 19 6 5 5" xfId="36458" xr:uid="{00000000-0005-0000-0000-0000F7990000}"/>
    <cellStyle name="Normal 47 19 6 6" xfId="15835" xr:uid="{00000000-0005-0000-0000-0000F8990000}"/>
    <cellStyle name="Normal 47 19 6 6 2" xfId="27806" xr:uid="{00000000-0005-0000-0000-0000F9990000}"/>
    <cellStyle name="Normal 47 19 6 6 2 2" xfId="49412" xr:uid="{00000000-0005-0000-0000-0000FA990000}"/>
    <cellStyle name="Normal 47 19 6 6 3" xfId="21839" xr:uid="{00000000-0005-0000-0000-0000FB990000}"/>
    <cellStyle name="Normal 47 19 6 6 3 2" xfId="43476" xr:uid="{00000000-0005-0000-0000-0000FC990000}"/>
    <cellStyle name="Normal 47 19 6 6 4" xfId="37489" xr:uid="{00000000-0005-0000-0000-0000FD990000}"/>
    <cellStyle name="Normal 47 19 6 7" xfId="24821" xr:uid="{00000000-0005-0000-0000-0000FE990000}"/>
    <cellStyle name="Normal 47 19 6 7 2" xfId="46441" xr:uid="{00000000-0005-0000-0000-0000FF990000}"/>
    <cellStyle name="Normal 47 19 6 8" xfId="18854" xr:uid="{00000000-0005-0000-0000-0000009A0000}"/>
    <cellStyle name="Normal 47 19 6 8 2" xfId="40496" xr:uid="{00000000-0005-0000-0000-0000019A0000}"/>
    <cellStyle name="Normal 47 19 6 9" xfId="31781"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6" xr:uid="{00000000-0005-0000-0000-0000079A0000}"/>
    <cellStyle name="Normal 47 19 7 2 2 2 2 2" xfId="50832" xr:uid="{00000000-0005-0000-0000-0000089A0000}"/>
    <cellStyle name="Normal 47 19 7 2 2 2 3" xfId="23259" xr:uid="{00000000-0005-0000-0000-0000099A0000}"/>
    <cellStyle name="Normal 47 19 7 2 2 2 3 2" xfId="44896" xr:uid="{00000000-0005-0000-0000-00000A9A0000}"/>
    <cellStyle name="Normal 47 19 7 2 2 2 4" xfId="38912" xr:uid="{00000000-0005-0000-0000-00000B9A0000}"/>
    <cellStyle name="Normal 47 19 7 2 2 3" xfId="26244" xr:uid="{00000000-0005-0000-0000-00000C9A0000}"/>
    <cellStyle name="Normal 47 19 7 2 2 3 2" xfId="47858" xr:uid="{00000000-0005-0000-0000-00000D9A0000}"/>
    <cellStyle name="Normal 47 19 7 2 2 4" xfId="20277" xr:uid="{00000000-0005-0000-0000-00000E9A0000}"/>
    <cellStyle name="Normal 47 19 7 2 2 4 2" xfId="41919" xr:uid="{00000000-0005-0000-0000-00000F9A0000}"/>
    <cellStyle name="Normal 47 19 7 2 2 5" xfId="35909" xr:uid="{00000000-0005-0000-0000-0000109A0000}"/>
    <cellStyle name="Normal 47 19 7 2 3" xfId="15147" xr:uid="{00000000-0005-0000-0000-0000119A0000}"/>
    <cellStyle name="Normal 47 19 7 2 3 2" xfId="18232" xr:uid="{00000000-0005-0000-0000-0000129A0000}"/>
    <cellStyle name="Normal 47 19 7 2 3 2 2" xfId="30198" xr:uid="{00000000-0005-0000-0000-0000139A0000}"/>
    <cellStyle name="Normal 47 19 7 2 3 2 2 2" xfId="51804" xr:uid="{00000000-0005-0000-0000-0000149A0000}"/>
    <cellStyle name="Normal 47 19 7 2 3 2 3" xfId="24231" xr:uid="{00000000-0005-0000-0000-0000159A0000}"/>
    <cellStyle name="Normal 47 19 7 2 3 2 3 2" xfId="45868" xr:uid="{00000000-0005-0000-0000-0000169A0000}"/>
    <cellStyle name="Normal 47 19 7 2 3 2 4" xfId="39886" xr:uid="{00000000-0005-0000-0000-0000179A0000}"/>
    <cellStyle name="Normal 47 19 7 2 3 3" xfId="27216" xr:uid="{00000000-0005-0000-0000-0000189A0000}"/>
    <cellStyle name="Normal 47 19 7 2 3 3 2" xfId="48830" xr:uid="{00000000-0005-0000-0000-0000199A0000}"/>
    <cellStyle name="Normal 47 19 7 2 3 4" xfId="21249" xr:uid="{00000000-0005-0000-0000-00001A9A0000}"/>
    <cellStyle name="Normal 47 19 7 2 3 4 2" xfId="42891" xr:uid="{00000000-0005-0000-0000-00001B9A0000}"/>
    <cellStyle name="Normal 47 19 7 2 3 5" xfId="36883" xr:uid="{00000000-0005-0000-0000-00001C9A0000}"/>
    <cellStyle name="Normal 47 19 7 2 4" xfId="16281" xr:uid="{00000000-0005-0000-0000-00001D9A0000}"/>
    <cellStyle name="Normal 47 19 7 2 4 2" xfId="28250" xr:uid="{00000000-0005-0000-0000-00001E9A0000}"/>
    <cellStyle name="Normal 47 19 7 2 4 2 2" xfId="49856" xr:uid="{00000000-0005-0000-0000-00001F9A0000}"/>
    <cellStyle name="Normal 47 19 7 2 4 3" xfId="22283" xr:uid="{00000000-0005-0000-0000-0000209A0000}"/>
    <cellStyle name="Normal 47 19 7 2 4 3 2" xfId="43920" xr:uid="{00000000-0005-0000-0000-0000219A0000}"/>
    <cellStyle name="Normal 47 19 7 2 4 4" xfId="37935" xr:uid="{00000000-0005-0000-0000-0000229A0000}"/>
    <cellStyle name="Normal 47 19 7 2 5" xfId="25268" xr:uid="{00000000-0005-0000-0000-0000239A0000}"/>
    <cellStyle name="Normal 47 19 7 2 5 2" xfId="46885" xr:uid="{00000000-0005-0000-0000-0000249A0000}"/>
    <cellStyle name="Normal 47 19 7 2 6" xfId="19301" xr:uid="{00000000-0005-0000-0000-0000259A0000}"/>
    <cellStyle name="Normal 47 19 7 2 6 2" xfId="40943" xr:uid="{00000000-0005-0000-0000-0000269A0000}"/>
    <cellStyle name="Normal 47 19 7 2 7" xfId="34929"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6" xr:uid="{00000000-0005-0000-0000-00002B9A0000}"/>
    <cellStyle name="Normal 47 19 7 3 2 2 2 2" xfId="51152" xr:uid="{00000000-0005-0000-0000-00002C9A0000}"/>
    <cellStyle name="Normal 47 19 7 3 2 2 3" xfId="23579" xr:uid="{00000000-0005-0000-0000-00002D9A0000}"/>
    <cellStyle name="Normal 47 19 7 3 2 2 3 2" xfId="45216" xr:uid="{00000000-0005-0000-0000-00002E9A0000}"/>
    <cellStyle name="Normal 47 19 7 3 2 2 4" xfId="39232" xr:uid="{00000000-0005-0000-0000-00002F9A0000}"/>
    <cellStyle name="Normal 47 19 7 3 2 3" xfId="26564" xr:uid="{00000000-0005-0000-0000-0000309A0000}"/>
    <cellStyle name="Normal 47 19 7 3 2 3 2" xfId="48178" xr:uid="{00000000-0005-0000-0000-0000319A0000}"/>
    <cellStyle name="Normal 47 19 7 3 2 4" xfId="20597" xr:uid="{00000000-0005-0000-0000-0000329A0000}"/>
    <cellStyle name="Normal 47 19 7 3 2 4 2" xfId="42239" xr:uid="{00000000-0005-0000-0000-0000339A0000}"/>
    <cellStyle name="Normal 47 19 7 3 2 5" xfId="36229" xr:uid="{00000000-0005-0000-0000-0000349A0000}"/>
    <cellStyle name="Normal 47 19 7 3 3" xfId="15467" xr:uid="{00000000-0005-0000-0000-0000359A0000}"/>
    <cellStyle name="Normal 47 19 7 3 3 2" xfId="18552" xr:uid="{00000000-0005-0000-0000-0000369A0000}"/>
    <cellStyle name="Normal 47 19 7 3 3 2 2" xfId="30518" xr:uid="{00000000-0005-0000-0000-0000379A0000}"/>
    <cellStyle name="Normal 47 19 7 3 3 2 2 2" xfId="52124" xr:uid="{00000000-0005-0000-0000-0000389A0000}"/>
    <cellStyle name="Normal 47 19 7 3 3 2 3" xfId="24551" xr:uid="{00000000-0005-0000-0000-0000399A0000}"/>
    <cellStyle name="Normal 47 19 7 3 3 2 3 2" xfId="46188" xr:uid="{00000000-0005-0000-0000-00003A9A0000}"/>
    <cellStyle name="Normal 47 19 7 3 3 2 4" xfId="40206" xr:uid="{00000000-0005-0000-0000-00003B9A0000}"/>
    <cellStyle name="Normal 47 19 7 3 3 3" xfId="27536" xr:uid="{00000000-0005-0000-0000-00003C9A0000}"/>
    <cellStyle name="Normal 47 19 7 3 3 3 2" xfId="49150" xr:uid="{00000000-0005-0000-0000-00003D9A0000}"/>
    <cellStyle name="Normal 47 19 7 3 3 4" xfId="21569" xr:uid="{00000000-0005-0000-0000-00003E9A0000}"/>
    <cellStyle name="Normal 47 19 7 3 3 4 2" xfId="43211" xr:uid="{00000000-0005-0000-0000-00003F9A0000}"/>
    <cellStyle name="Normal 47 19 7 3 3 5" xfId="37203" xr:uid="{00000000-0005-0000-0000-0000409A0000}"/>
    <cellStyle name="Normal 47 19 7 3 4" xfId="16601" xr:uid="{00000000-0005-0000-0000-0000419A0000}"/>
    <cellStyle name="Normal 47 19 7 3 4 2" xfId="28570" xr:uid="{00000000-0005-0000-0000-0000429A0000}"/>
    <cellStyle name="Normal 47 19 7 3 4 2 2" xfId="50176" xr:uid="{00000000-0005-0000-0000-0000439A0000}"/>
    <cellStyle name="Normal 47 19 7 3 4 3" xfId="22603" xr:uid="{00000000-0005-0000-0000-0000449A0000}"/>
    <cellStyle name="Normal 47 19 7 3 4 3 2" xfId="44240" xr:uid="{00000000-0005-0000-0000-0000459A0000}"/>
    <cellStyle name="Normal 47 19 7 3 4 4" xfId="38255" xr:uid="{00000000-0005-0000-0000-0000469A0000}"/>
    <cellStyle name="Normal 47 19 7 3 5" xfId="25588" xr:uid="{00000000-0005-0000-0000-0000479A0000}"/>
    <cellStyle name="Normal 47 19 7 3 5 2" xfId="47205" xr:uid="{00000000-0005-0000-0000-0000489A0000}"/>
    <cellStyle name="Normal 47 19 7 3 6" xfId="19621" xr:uid="{00000000-0005-0000-0000-0000499A0000}"/>
    <cellStyle name="Normal 47 19 7 3 6 2" xfId="41263" xr:uid="{00000000-0005-0000-0000-00004A9A0000}"/>
    <cellStyle name="Normal 47 19 7 3 7" xfId="35249" xr:uid="{00000000-0005-0000-0000-00004B9A0000}"/>
    <cellStyle name="Normal 47 19 7 4" xfId="13852" xr:uid="{00000000-0005-0000-0000-00004C9A0000}"/>
    <cellStyle name="Normal 47 19 7 4 2" xfId="16938" xr:uid="{00000000-0005-0000-0000-00004D9A0000}"/>
    <cellStyle name="Normal 47 19 7 4 2 2" xfId="28906" xr:uid="{00000000-0005-0000-0000-00004E9A0000}"/>
    <cellStyle name="Normal 47 19 7 4 2 2 2" xfId="50512" xr:uid="{00000000-0005-0000-0000-00004F9A0000}"/>
    <cellStyle name="Normal 47 19 7 4 2 3" xfId="22939" xr:uid="{00000000-0005-0000-0000-0000509A0000}"/>
    <cellStyle name="Normal 47 19 7 4 2 3 2" xfId="44576" xr:uid="{00000000-0005-0000-0000-0000519A0000}"/>
    <cellStyle name="Normal 47 19 7 4 2 4" xfId="38592" xr:uid="{00000000-0005-0000-0000-0000529A0000}"/>
    <cellStyle name="Normal 47 19 7 4 3" xfId="25924" xr:uid="{00000000-0005-0000-0000-0000539A0000}"/>
    <cellStyle name="Normal 47 19 7 4 3 2" xfId="47538" xr:uid="{00000000-0005-0000-0000-0000549A0000}"/>
    <cellStyle name="Normal 47 19 7 4 4" xfId="19957" xr:uid="{00000000-0005-0000-0000-0000559A0000}"/>
    <cellStyle name="Normal 47 19 7 4 4 2" xfId="41599" xr:uid="{00000000-0005-0000-0000-0000569A0000}"/>
    <cellStyle name="Normal 47 19 7 4 5" xfId="35588" xr:uid="{00000000-0005-0000-0000-0000579A0000}"/>
    <cellStyle name="Normal 47 19 7 5" xfId="14826" xr:uid="{00000000-0005-0000-0000-0000589A0000}"/>
    <cellStyle name="Normal 47 19 7 5 2" xfId="17911" xr:uid="{00000000-0005-0000-0000-0000599A0000}"/>
    <cellStyle name="Normal 47 19 7 5 2 2" xfId="29878" xr:uid="{00000000-0005-0000-0000-00005A9A0000}"/>
    <cellStyle name="Normal 47 19 7 5 2 2 2" xfId="51484" xr:uid="{00000000-0005-0000-0000-00005B9A0000}"/>
    <cellStyle name="Normal 47 19 7 5 2 3" xfId="23911" xr:uid="{00000000-0005-0000-0000-00005C9A0000}"/>
    <cellStyle name="Normal 47 19 7 5 2 3 2" xfId="45548" xr:uid="{00000000-0005-0000-0000-00005D9A0000}"/>
    <cellStyle name="Normal 47 19 7 5 2 4" xfId="39565" xr:uid="{00000000-0005-0000-0000-00005E9A0000}"/>
    <cellStyle name="Normal 47 19 7 5 3" xfId="26896" xr:uid="{00000000-0005-0000-0000-00005F9A0000}"/>
    <cellStyle name="Normal 47 19 7 5 3 2" xfId="48510" xr:uid="{00000000-0005-0000-0000-0000609A0000}"/>
    <cellStyle name="Normal 47 19 7 5 4" xfId="20929" xr:uid="{00000000-0005-0000-0000-0000619A0000}"/>
    <cellStyle name="Normal 47 19 7 5 4 2" xfId="42571" xr:uid="{00000000-0005-0000-0000-0000629A0000}"/>
    <cellStyle name="Normal 47 19 7 5 5" xfId="36562" xr:uid="{00000000-0005-0000-0000-0000639A0000}"/>
    <cellStyle name="Normal 47 19 7 6" xfId="15939" xr:uid="{00000000-0005-0000-0000-0000649A0000}"/>
    <cellStyle name="Normal 47 19 7 6 2" xfId="27910" xr:uid="{00000000-0005-0000-0000-0000659A0000}"/>
    <cellStyle name="Normal 47 19 7 6 2 2" xfId="49516" xr:uid="{00000000-0005-0000-0000-0000669A0000}"/>
    <cellStyle name="Normal 47 19 7 6 3" xfId="21943" xr:uid="{00000000-0005-0000-0000-0000679A0000}"/>
    <cellStyle name="Normal 47 19 7 6 3 2" xfId="43580" xr:uid="{00000000-0005-0000-0000-0000689A0000}"/>
    <cellStyle name="Normal 47 19 7 6 4" xfId="37593" xr:uid="{00000000-0005-0000-0000-0000699A0000}"/>
    <cellStyle name="Normal 47 19 7 7" xfId="24925" xr:uid="{00000000-0005-0000-0000-00006A9A0000}"/>
    <cellStyle name="Normal 47 19 7 7 2" xfId="46545" xr:uid="{00000000-0005-0000-0000-00006B9A0000}"/>
    <cellStyle name="Normal 47 19 7 8" xfId="18958" xr:uid="{00000000-0005-0000-0000-00006C9A0000}"/>
    <cellStyle name="Normal 47 19 7 8 2" xfId="40600" xr:uid="{00000000-0005-0000-0000-00006D9A0000}"/>
    <cellStyle name="Normal 47 19 7 9" xfId="31999"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8" xr:uid="{00000000-0005-0000-0000-0000729A0000}"/>
    <cellStyle name="Normal 47 19 8 2 2 2 2" xfId="50574" xr:uid="{00000000-0005-0000-0000-0000739A0000}"/>
    <cellStyle name="Normal 47 19 8 2 2 3" xfId="23001" xr:uid="{00000000-0005-0000-0000-0000749A0000}"/>
    <cellStyle name="Normal 47 19 8 2 2 3 2" xfId="44638" xr:uid="{00000000-0005-0000-0000-0000759A0000}"/>
    <cellStyle name="Normal 47 19 8 2 2 4" xfId="38654" xr:uid="{00000000-0005-0000-0000-0000769A0000}"/>
    <cellStyle name="Normal 47 19 8 2 3" xfId="25986" xr:uid="{00000000-0005-0000-0000-0000779A0000}"/>
    <cellStyle name="Normal 47 19 8 2 3 2" xfId="47600" xr:uid="{00000000-0005-0000-0000-0000789A0000}"/>
    <cellStyle name="Normal 47 19 8 2 4" xfId="20019" xr:uid="{00000000-0005-0000-0000-0000799A0000}"/>
    <cellStyle name="Normal 47 19 8 2 4 2" xfId="41661" xr:uid="{00000000-0005-0000-0000-00007A9A0000}"/>
    <cellStyle name="Normal 47 19 8 2 5" xfId="35651" xr:uid="{00000000-0005-0000-0000-00007B9A0000}"/>
    <cellStyle name="Normal 47 19 8 3" xfId="14889" xr:uid="{00000000-0005-0000-0000-00007C9A0000}"/>
    <cellStyle name="Normal 47 19 8 3 2" xfId="17974" xr:uid="{00000000-0005-0000-0000-00007D9A0000}"/>
    <cellStyle name="Normal 47 19 8 3 2 2" xfId="29940" xr:uid="{00000000-0005-0000-0000-00007E9A0000}"/>
    <cellStyle name="Normal 47 19 8 3 2 2 2" xfId="51546" xr:uid="{00000000-0005-0000-0000-00007F9A0000}"/>
    <cellStyle name="Normal 47 19 8 3 2 3" xfId="23973" xr:uid="{00000000-0005-0000-0000-0000809A0000}"/>
    <cellStyle name="Normal 47 19 8 3 2 3 2" xfId="45610" xr:uid="{00000000-0005-0000-0000-0000819A0000}"/>
    <cellStyle name="Normal 47 19 8 3 2 4" xfId="39628" xr:uid="{00000000-0005-0000-0000-0000829A0000}"/>
    <cellStyle name="Normal 47 19 8 3 3" xfId="26958" xr:uid="{00000000-0005-0000-0000-0000839A0000}"/>
    <cellStyle name="Normal 47 19 8 3 3 2" xfId="48572" xr:uid="{00000000-0005-0000-0000-0000849A0000}"/>
    <cellStyle name="Normal 47 19 8 3 4" xfId="20991" xr:uid="{00000000-0005-0000-0000-0000859A0000}"/>
    <cellStyle name="Normal 47 19 8 3 4 2" xfId="42633" xr:uid="{00000000-0005-0000-0000-0000869A0000}"/>
    <cellStyle name="Normal 47 19 8 3 5" xfId="36625" xr:uid="{00000000-0005-0000-0000-0000879A0000}"/>
    <cellStyle name="Normal 47 19 8 4" xfId="16023" xr:uid="{00000000-0005-0000-0000-0000889A0000}"/>
    <cellStyle name="Normal 47 19 8 4 2" xfId="27992" xr:uid="{00000000-0005-0000-0000-0000899A0000}"/>
    <cellStyle name="Normal 47 19 8 4 2 2" xfId="49598" xr:uid="{00000000-0005-0000-0000-00008A9A0000}"/>
    <cellStyle name="Normal 47 19 8 4 3" xfId="22025" xr:uid="{00000000-0005-0000-0000-00008B9A0000}"/>
    <cellStyle name="Normal 47 19 8 4 3 2" xfId="43662" xr:uid="{00000000-0005-0000-0000-00008C9A0000}"/>
    <cellStyle name="Normal 47 19 8 4 4" xfId="37677" xr:uid="{00000000-0005-0000-0000-00008D9A0000}"/>
    <cellStyle name="Normal 47 19 8 5" xfId="25010" xr:uid="{00000000-0005-0000-0000-00008E9A0000}"/>
    <cellStyle name="Normal 47 19 8 5 2" xfId="46627" xr:uid="{00000000-0005-0000-0000-00008F9A0000}"/>
    <cellStyle name="Normal 47 19 8 6" xfId="19043" xr:uid="{00000000-0005-0000-0000-0000909A0000}"/>
    <cellStyle name="Normal 47 19 8 6 2" xfId="40685" xr:uid="{00000000-0005-0000-0000-0000919A0000}"/>
    <cellStyle name="Normal 47 19 8 7" xfId="34671"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8" xr:uid="{00000000-0005-0000-0000-0000969A0000}"/>
    <cellStyle name="Normal 47 19 9 2 2 2 2" xfId="50894" xr:uid="{00000000-0005-0000-0000-0000979A0000}"/>
    <cellStyle name="Normal 47 19 9 2 2 3" xfId="23321" xr:uid="{00000000-0005-0000-0000-0000989A0000}"/>
    <cellStyle name="Normal 47 19 9 2 2 3 2" xfId="44958" xr:uid="{00000000-0005-0000-0000-0000999A0000}"/>
    <cellStyle name="Normal 47 19 9 2 2 4" xfId="38974" xr:uid="{00000000-0005-0000-0000-00009A9A0000}"/>
    <cellStyle name="Normal 47 19 9 2 3" xfId="26306" xr:uid="{00000000-0005-0000-0000-00009B9A0000}"/>
    <cellStyle name="Normal 47 19 9 2 3 2" xfId="47920" xr:uid="{00000000-0005-0000-0000-00009C9A0000}"/>
    <cellStyle name="Normal 47 19 9 2 4" xfId="20339" xr:uid="{00000000-0005-0000-0000-00009D9A0000}"/>
    <cellStyle name="Normal 47 19 9 2 4 2" xfId="41981" xr:uid="{00000000-0005-0000-0000-00009E9A0000}"/>
    <cellStyle name="Normal 47 19 9 2 5" xfId="35971" xr:uid="{00000000-0005-0000-0000-00009F9A0000}"/>
    <cellStyle name="Normal 47 19 9 3" xfId="15209" xr:uid="{00000000-0005-0000-0000-0000A09A0000}"/>
    <cellStyle name="Normal 47 19 9 3 2" xfId="18294" xr:uid="{00000000-0005-0000-0000-0000A19A0000}"/>
    <cellStyle name="Normal 47 19 9 3 2 2" xfId="30260" xr:uid="{00000000-0005-0000-0000-0000A29A0000}"/>
    <cellStyle name="Normal 47 19 9 3 2 2 2" xfId="51866" xr:uid="{00000000-0005-0000-0000-0000A39A0000}"/>
    <cellStyle name="Normal 47 19 9 3 2 3" xfId="24293" xr:uid="{00000000-0005-0000-0000-0000A49A0000}"/>
    <cellStyle name="Normal 47 19 9 3 2 3 2" xfId="45930" xr:uid="{00000000-0005-0000-0000-0000A59A0000}"/>
    <cellStyle name="Normal 47 19 9 3 2 4" xfId="39948" xr:uid="{00000000-0005-0000-0000-0000A69A0000}"/>
    <cellStyle name="Normal 47 19 9 3 3" xfId="27278" xr:uid="{00000000-0005-0000-0000-0000A79A0000}"/>
    <cellStyle name="Normal 47 19 9 3 3 2" xfId="48892" xr:uid="{00000000-0005-0000-0000-0000A89A0000}"/>
    <cellStyle name="Normal 47 19 9 3 4" xfId="21311" xr:uid="{00000000-0005-0000-0000-0000A99A0000}"/>
    <cellStyle name="Normal 47 19 9 3 4 2" xfId="42953" xr:uid="{00000000-0005-0000-0000-0000AA9A0000}"/>
    <cellStyle name="Normal 47 19 9 3 5" xfId="36945" xr:uid="{00000000-0005-0000-0000-0000AB9A0000}"/>
    <cellStyle name="Normal 47 19 9 4" xfId="16343" xr:uid="{00000000-0005-0000-0000-0000AC9A0000}"/>
    <cellStyle name="Normal 47 19 9 4 2" xfId="28312" xr:uid="{00000000-0005-0000-0000-0000AD9A0000}"/>
    <cellStyle name="Normal 47 19 9 4 2 2" xfId="49918" xr:uid="{00000000-0005-0000-0000-0000AE9A0000}"/>
    <cellStyle name="Normal 47 19 9 4 3" xfId="22345" xr:uid="{00000000-0005-0000-0000-0000AF9A0000}"/>
    <cellStyle name="Normal 47 19 9 4 3 2" xfId="43982" xr:uid="{00000000-0005-0000-0000-0000B09A0000}"/>
    <cellStyle name="Normal 47 19 9 4 4" xfId="37997" xr:uid="{00000000-0005-0000-0000-0000B19A0000}"/>
    <cellStyle name="Normal 47 19 9 5" xfId="25330" xr:uid="{00000000-0005-0000-0000-0000B29A0000}"/>
    <cellStyle name="Normal 47 19 9 5 2" xfId="46947" xr:uid="{00000000-0005-0000-0000-0000B39A0000}"/>
    <cellStyle name="Normal 47 19 9 6" xfId="19363" xr:uid="{00000000-0005-0000-0000-0000B49A0000}"/>
    <cellStyle name="Normal 47 19 9 6 2" xfId="41005" xr:uid="{00000000-0005-0000-0000-0000B59A0000}"/>
    <cellStyle name="Normal 47 19 9 7" xfId="34991" xr:uid="{00000000-0005-0000-0000-0000B69A0000}"/>
    <cellStyle name="Normal 47 2" xfId="5738" xr:uid="{00000000-0005-0000-0000-0000B79A0000}"/>
    <cellStyle name="Normal 47 2 2" xfId="5749" xr:uid="{00000000-0005-0000-0000-0000B89A0000}"/>
    <cellStyle name="Normal 47 2 2 10" xfId="18701" xr:uid="{00000000-0005-0000-0000-0000B99A0000}"/>
    <cellStyle name="Normal 47 2 2 10 2" xfId="40343" xr:uid="{00000000-0005-0000-0000-0000BA9A0000}"/>
    <cellStyle name="Normal 47 2 2 11" xfId="31266"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4" xr:uid="{00000000-0005-0000-0000-0000C09A0000}"/>
    <cellStyle name="Normal 47 2 2 2 2 2 2 2 2" xfId="50620" xr:uid="{00000000-0005-0000-0000-0000C19A0000}"/>
    <cellStyle name="Normal 47 2 2 2 2 2 2 3" xfId="23047" xr:uid="{00000000-0005-0000-0000-0000C29A0000}"/>
    <cellStyle name="Normal 47 2 2 2 2 2 2 3 2" xfId="44684" xr:uid="{00000000-0005-0000-0000-0000C39A0000}"/>
    <cellStyle name="Normal 47 2 2 2 2 2 2 4" xfId="38700" xr:uid="{00000000-0005-0000-0000-0000C49A0000}"/>
    <cellStyle name="Normal 47 2 2 2 2 2 3" xfId="26032" xr:uid="{00000000-0005-0000-0000-0000C59A0000}"/>
    <cellStyle name="Normal 47 2 2 2 2 2 3 2" xfId="47646" xr:uid="{00000000-0005-0000-0000-0000C69A0000}"/>
    <cellStyle name="Normal 47 2 2 2 2 2 4" xfId="20065" xr:uid="{00000000-0005-0000-0000-0000C79A0000}"/>
    <cellStyle name="Normal 47 2 2 2 2 2 4 2" xfId="41707" xr:uid="{00000000-0005-0000-0000-0000C89A0000}"/>
    <cellStyle name="Normal 47 2 2 2 2 2 5" xfId="35697" xr:uid="{00000000-0005-0000-0000-0000C99A0000}"/>
    <cellStyle name="Normal 47 2 2 2 2 3" xfId="14935" xr:uid="{00000000-0005-0000-0000-0000CA9A0000}"/>
    <cellStyle name="Normal 47 2 2 2 2 3 2" xfId="18020" xr:uid="{00000000-0005-0000-0000-0000CB9A0000}"/>
    <cellStyle name="Normal 47 2 2 2 2 3 2 2" xfId="29986" xr:uid="{00000000-0005-0000-0000-0000CC9A0000}"/>
    <cellStyle name="Normal 47 2 2 2 2 3 2 2 2" xfId="51592" xr:uid="{00000000-0005-0000-0000-0000CD9A0000}"/>
    <cellStyle name="Normal 47 2 2 2 2 3 2 3" xfId="24019" xr:uid="{00000000-0005-0000-0000-0000CE9A0000}"/>
    <cellStyle name="Normal 47 2 2 2 2 3 2 3 2" xfId="45656" xr:uid="{00000000-0005-0000-0000-0000CF9A0000}"/>
    <cellStyle name="Normal 47 2 2 2 2 3 2 4" xfId="39674" xr:uid="{00000000-0005-0000-0000-0000D09A0000}"/>
    <cellStyle name="Normal 47 2 2 2 2 3 3" xfId="27004" xr:uid="{00000000-0005-0000-0000-0000D19A0000}"/>
    <cellStyle name="Normal 47 2 2 2 2 3 3 2" xfId="48618" xr:uid="{00000000-0005-0000-0000-0000D29A0000}"/>
    <cellStyle name="Normal 47 2 2 2 2 3 4" xfId="21037" xr:uid="{00000000-0005-0000-0000-0000D39A0000}"/>
    <cellStyle name="Normal 47 2 2 2 2 3 4 2" xfId="42679" xr:uid="{00000000-0005-0000-0000-0000D49A0000}"/>
    <cellStyle name="Normal 47 2 2 2 2 3 5" xfId="36671" xr:uid="{00000000-0005-0000-0000-0000D59A0000}"/>
    <cellStyle name="Normal 47 2 2 2 2 4" xfId="16069" xr:uid="{00000000-0005-0000-0000-0000D69A0000}"/>
    <cellStyle name="Normal 47 2 2 2 2 4 2" xfId="28038" xr:uid="{00000000-0005-0000-0000-0000D79A0000}"/>
    <cellStyle name="Normal 47 2 2 2 2 4 2 2" xfId="49644" xr:uid="{00000000-0005-0000-0000-0000D89A0000}"/>
    <cellStyle name="Normal 47 2 2 2 2 4 3" xfId="22071" xr:uid="{00000000-0005-0000-0000-0000D99A0000}"/>
    <cellStyle name="Normal 47 2 2 2 2 4 3 2" xfId="43708" xr:uid="{00000000-0005-0000-0000-0000DA9A0000}"/>
    <cellStyle name="Normal 47 2 2 2 2 4 4" xfId="37723" xr:uid="{00000000-0005-0000-0000-0000DB9A0000}"/>
    <cellStyle name="Normal 47 2 2 2 2 5" xfId="25056" xr:uid="{00000000-0005-0000-0000-0000DC9A0000}"/>
    <cellStyle name="Normal 47 2 2 2 2 5 2" xfId="46673" xr:uid="{00000000-0005-0000-0000-0000DD9A0000}"/>
    <cellStyle name="Normal 47 2 2 2 2 6" xfId="19089" xr:uid="{00000000-0005-0000-0000-0000DE9A0000}"/>
    <cellStyle name="Normal 47 2 2 2 2 6 2" xfId="40731" xr:uid="{00000000-0005-0000-0000-0000DF9A0000}"/>
    <cellStyle name="Normal 47 2 2 2 2 7" xfId="34717"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4" xr:uid="{00000000-0005-0000-0000-0000E49A0000}"/>
    <cellStyle name="Normal 47 2 2 2 3 2 2 2 2" xfId="50940" xr:uid="{00000000-0005-0000-0000-0000E59A0000}"/>
    <cellStyle name="Normal 47 2 2 2 3 2 2 3" xfId="23367" xr:uid="{00000000-0005-0000-0000-0000E69A0000}"/>
    <cellStyle name="Normal 47 2 2 2 3 2 2 3 2" xfId="45004" xr:uid="{00000000-0005-0000-0000-0000E79A0000}"/>
    <cellStyle name="Normal 47 2 2 2 3 2 2 4" xfId="39020" xr:uid="{00000000-0005-0000-0000-0000E89A0000}"/>
    <cellStyle name="Normal 47 2 2 2 3 2 3" xfId="26352" xr:uid="{00000000-0005-0000-0000-0000E99A0000}"/>
    <cellStyle name="Normal 47 2 2 2 3 2 3 2" xfId="47966" xr:uid="{00000000-0005-0000-0000-0000EA9A0000}"/>
    <cellStyle name="Normal 47 2 2 2 3 2 4" xfId="20385" xr:uid="{00000000-0005-0000-0000-0000EB9A0000}"/>
    <cellStyle name="Normal 47 2 2 2 3 2 4 2" xfId="42027" xr:uid="{00000000-0005-0000-0000-0000EC9A0000}"/>
    <cellStyle name="Normal 47 2 2 2 3 2 5" xfId="36017" xr:uid="{00000000-0005-0000-0000-0000ED9A0000}"/>
    <cellStyle name="Normal 47 2 2 2 3 3" xfId="15255" xr:uid="{00000000-0005-0000-0000-0000EE9A0000}"/>
    <cellStyle name="Normal 47 2 2 2 3 3 2" xfId="18340" xr:uid="{00000000-0005-0000-0000-0000EF9A0000}"/>
    <cellStyle name="Normal 47 2 2 2 3 3 2 2" xfId="30306" xr:uid="{00000000-0005-0000-0000-0000F09A0000}"/>
    <cellStyle name="Normal 47 2 2 2 3 3 2 2 2" xfId="51912" xr:uid="{00000000-0005-0000-0000-0000F19A0000}"/>
    <cellStyle name="Normal 47 2 2 2 3 3 2 3" xfId="24339" xr:uid="{00000000-0005-0000-0000-0000F29A0000}"/>
    <cellStyle name="Normal 47 2 2 2 3 3 2 3 2" xfId="45976" xr:uid="{00000000-0005-0000-0000-0000F39A0000}"/>
    <cellStyle name="Normal 47 2 2 2 3 3 2 4" xfId="39994" xr:uid="{00000000-0005-0000-0000-0000F49A0000}"/>
    <cellStyle name="Normal 47 2 2 2 3 3 3" xfId="27324" xr:uid="{00000000-0005-0000-0000-0000F59A0000}"/>
    <cellStyle name="Normal 47 2 2 2 3 3 3 2" xfId="48938" xr:uid="{00000000-0005-0000-0000-0000F69A0000}"/>
    <cellStyle name="Normal 47 2 2 2 3 3 4" xfId="21357" xr:uid="{00000000-0005-0000-0000-0000F79A0000}"/>
    <cellStyle name="Normal 47 2 2 2 3 3 4 2" xfId="42999" xr:uid="{00000000-0005-0000-0000-0000F89A0000}"/>
    <cellStyle name="Normal 47 2 2 2 3 3 5" xfId="36991" xr:uid="{00000000-0005-0000-0000-0000F99A0000}"/>
    <cellStyle name="Normal 47 2 2 2 3 4" xfId="16389" xr:uid="{00000000-0005-0000-0000-0000FA9A0000}"/>
    <cellStyle name="Normal 47 2 2 2 3 4 2" xfId="28358" xr:uid="{00000000-0005-0000-0000-0000FB9A0000}"/>
    <cellStyle name="Normal 47 2 2 2 3 4 2 2" xfId="49964" xr:uid="{00000000-0005-0000-0000-0000FC9A0000}"/>
    <cellStyle name="Normal 47 2 2 2 3 4 3" xfId="22391" xr:uid="{00000000-0005-0000-0000-0000FD9A0000}"/>
    <cellStyle name="Normal 47 2 2 2 3 4 3 2" xfId="44028" xr:uid="{00000000-0005-0000-0000-0000FE9A0000}"/>
    <cellStyle name="Normal 47 2 2 2 3 4 4" xfId="38043" xr:uid="{00000000-0005-0000-0000-0000FF9A0000}"/>
    <cellStyle name="Normal 47 2 2 2 3 5" xfId="25376" xr:uid="{00000000-0005-0000-0000-0000009B0000}"/>
    <cellStyle name="Normal 47 2 2 2 3 5 2" xfId="46993" xr:uid="{00000000-0005-0000-0000-0000019B0000}"/>
    <cellStyle name="Normal 47 2 2 2 3 6" xfId="19409" xr:uid="{00000000-0005-0000-0000-0000029B0000}"/>
    <cellStyle name="Normal 47 2 2 2 3 6 2" xfId="41051" xr:uid="{00000000-0005-0000-0000-0000039B0000}"/>
    <cellStyle name="Normal 47 2 2 2 3 7" xfId="35037" xr:uid="{00000000-0005-0000-0000-0000049B0000}"/>
    <cellStyle name="Normal 47 2 2 2 4" xfId="13640" xr:uid="{00000000-0005-0000-0000-0000059B0000}"/>
    <cellStyle name="Normal 47 2 2 2 4 2" xfId="16726" xr:uid="{00000000-0005-0000-0000-0000069B0000}"/>
    <cellStyle name="Normal 47 2 2 2 4 2 2" xfId="28694" xr:uid="{00000000-0005-0000-0000-0000079B0000}"/>
    <cellStyle name="Normal 47 2 2 2 4 2 2 2" xfId="50300" xr:uid="{00000000-0005-0000-0000-0000089B0000}"/>
    <cellStyle name="Normal 47 2 2 2 4 2 3" xfId="22727" xr:uid="{00000000-0005-0000-0000-0000099B0000}"/>
    <cellStyle name="Normal 47 2 2 2 4 2 3 2" xfId="44364" xr:uid="{00000000-0005-0000-0000-00000A9B0000}"/>
    <cellStyle name="Normal 47 2 2 2 4 2 4" xfId="38380" xr:uid="{00000000-0005-0000-0000-00000B9B0000}"/>
    <cellStyle name="Normal 47 2 2 2 4 3" xfId="25712" xr:uid="{00000000-0005-0000-0000-00000C9B0000}"/>
    <cellStyle name="Normal 47 2 2 2 4 3 2" xfId="47326" xr:uid="{00000000-0005-0000-0000-00000D9B0000}"/>
    <cellStyle name="Normal 47 2 2 2 4 4" xfId="19745" xr:uid="{00000000-0005-0000-0000-00000E9B0000}"/>
    <cellStyle name="Normal 47 2 2 2 4 4 2" xfId="41387" xr:uid="{00000000-0005-0000-0000-00000F9B0000}"/>
    <cellStyle name="Normal 47 2 2 2 4 5" xfId="35376" xr:uid="{00000000-0005-0000-0000-0000109B0000}"/>
    <cellStyle name="Normal 47 2 2 2 5" xfId="14614" xr:uid="{00000000-0005-0000-0000-0000119B0000}"/>
    <cellStyle name="Normal 47 2 2 2 5 2" xfId="17699" xr:uid="{00000000-0005-0000-0000-0000129B0000}"/>
    <cellStyle name="Normal 47 2 2 2 5 2 2" xfId="29666" xr:uid="{00000000-0005-0000-0000-0000139B0000}"/>
    <cellStyle name="Normal 47 2 2 2 5 2 2 2" xfId="51272" xr:uid="{00000000-0005-0000-0000-0000149B0000}"/>
    <cellStyle name="Normal 47 2 2 2 5 2 3" xfId="23699" xr:uid="{00000000-0005-0000-0000-0000159B0000}"/>
    <cellStyle name="Normal 47 2 2 2 5 2 3 2" xfId="45336" xr:uid="{00000000-0005-0000-0000-0000169B0000}"/>
    <cellStyle name="Normal 47 2 2 2 5 2 4" xfId="39353" xr:uid="{00000000-0005-0000-0000-0000179B0000}"/>
    <cellStyle name="Normal 47 2 2 2 5 3" xfId="26684" xr:uid="{00000000-0005-0000-0000-0000189B0000}"/>
    <cellStyle name="Normal 47 2 2 2 5 3 2" xfId="48298" xr:uid="{00000000-0005-0000-0000-0000199B0000}"/>
    <cellStyle name="Normal 47 2 2 2 5 4" xfId="20717" xr:uid="{00000000-0005-0000-0000-00001A9B0000}"/>
    <cellStyle name="Normal 47 2 2 2 5 4 2" xfId="42359" xr:uid="{00000000-0005-0000-0000-00001B9B0000}"/>
    <cellStyle name="Normal 47 2 2 2 5 5" xfId="36350" xr:uid="{00000000-0005-0000-0000-00001C9B0000}"/>
    <cellStyle name="Normal 47 2 2 2 6" xfId="15727" xr:uid="{00000000-0005-0000-0000-00001D9B0000}"/>
    <cellStyle name="Normal 47 2 2 2 6 2" xfId="27698" xr:uid="{00000000-0005-0000-0000-00001E9B0000}"/>
    <cellStyle name="Normal 47 2 2 2 6 2 2" xfId="49304" xr:uid="{00000000-0005-0000-0000-00001F9B0000}"/>
    <cellStyle name="Normal 47 2 2 2 6 3" xfId="21731" xr:uid="{00000000-0005-0000-0000-0000209B0000}"/>
    <cellStyle name="Normal 47 2 2 2 6 3 2" xfId="43368" xr:uid="{00000000-0005-0000-0000-0000219B0000}"/>
    <cellStyle name="Normal 47 2 2 2 6 4" xfId="37381" xr:uid="{00000000-0005-0000-0000-0000229B0000}"/>
    <cellStyle name="Normal 47 2 2 2 7" xfId="24713" xr:uid="{00000000-0005-0000-0000-0000239B0000}"/>
    <cellStyle name="Normal 47 2 2 2 7 2" xfId="46333" xr:uid="{00000000-0005-0000-0000-0000249B0000}"/>
    <cellStyle name="Normal 47 2 2 2 8" xfId="18746" xr:uid="{00000000-0005-0000-0000-0000259B0000}"/>
    <cellStyle name="Normal 47 2 2 2 8 2" xfId="40388" xr:uid="{00000000-0005-0000-0000-0000269B0000}"/>
    <cellStyle name="Normal 47 2 2 2 9" xfId="31446"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7" xr:uid="{00000000-0005-0000-0000-00002C9B0000}"/>
    <cellStyle name="Normal 47 2 2 3 2 2 2 2 2" xfId="50833" xr:uid="{00000000-0005-0000-0000-00002D9B0000}"/>
    <cellStyle name="Normal 47 2 2 3 2 2 2 3" xfId="23260" xr:uid="{00000000-0005-0000-0000-00002E9B0000}"/>
    <cellStyle name="Normal 47 2 2 3 2 2 2 3 2" xfId="44897" xr:uid="{00000000-0005-0000-0000-00002F9B0000}"/>
    <cellStyle name="Normal 47 2 2 3 2 2 2 4" xfId="38913" xr:uid="{00000000-0005-0000-0000-0000309B0000}"/>
    <cellStyle name="Normal 47 2 2 3 2 2 3" xfId="26245" xr:uid="{00000000-0005-0000-0000-0000319B0000}"/>
    <cellStyle name="Normal 47 2 2 3 2 2 3 2" xfId="47859" xr:uid="{00000000-0005-0000-0000-0000329B0000}"/>
    <cellStyle name="Normal 47 2 2 3 2 2 4" xfId="20278" xr:uid="{00000000-0005-0000-0000-0000339B0000}"/>
    <cellStyle name="Normal 47 2 2 3 2 2 4 2" xfId="41920" xr:uid="{00000000-0005-0000-0000-0000349B0000}"/>
    <cellStyle name="Normal 47 2 2 3 2 2 5" xfId="35910" xr:uid="{00000000-0005-0000-0000-0000359B0000}"/>
    <cellStyle name="Normal 47 2 2 3 2 3" xfId="15148" xr:uid="{00000000-0005-0000-0000-0000369B0000}"/>
    <cellStyle name="Normal 47 2 2 3 2 3 2" xfId="18233" xr:uid="{00000000-0005-0000-0000-0000379B0000}"/>
    <cellStyle name="Normal 47 2 2 3 2 3 2 2" xfId="30199" xr:uid="{00000000-0005-0000-0000-0000389B0000}"/>
    <cellStyle name="Normal 47 2 2 3 2 3 2 2 2" xfId="51805" xr:uid="{00000000-0005-0000-0000-0000399B0000}"/>
    <cellStyle name="Normal 47 2 2 3 2 3 2 3" xfId="24232" xr:uid="{00000000-0005-0000-0000-00003A9B0000}"/>
    <cellStyle name="Normal 47 2 2 3 2 3 2 3 2" xfId="45869" xr:uid="{00000000-0005-0000-0000-00003B9B0000}"/>
    <cellStyle name="Normal 47 2 2 3 2 3 2 4" xfId="39887" xr:uid="{00000000-0005-0000-0000-00003C9B0000}"/>
    <cellStyle name="Normal 47 2 2 3 2 3 3" xfId="27217" xr:uid="{00000000-0005-0000-0000-00003D9B0000}"/>
    <cellStyle name="Normal 47 2 2 3 2 3 3 2" xfId="48831" xr:uid="{00000000-0005-0000-0000-00003E9B0000}"/>
    <cellStyle name="Normal 47 2 2 3 2 3 4" xfId="21250" xr:uid="{00000000-0005-0000-0000-00003F9B0000}"/>
    <cellStyle name="Normal 47 2 2 3 2 3 4 2" xfId="42892" xr:uid="{00000000-0005-0000-0000-0000409B0000}"/>
    <cellStyle name="Normal 47 2 2 3 2 3 5" xfId="36884" xr:uid="{00000000-0005-0000-0000-0000419B0000}"/>
    <cellStyle name="Normal 47 2 2 3 2 4" xfId="16282" xr:uid="{00000000-0005-0000-0000-0000429B0000}"/>
    <cellStyle name="Normal 47 2 2 3 2 4 2" xfId="28251" xr:uid="{00000000-0005-0000-0000-0000439B0000}"/>
    <cellStyle name="Normal 47 2 2 3 2 4 2 2" xfId="49857" xr:uid="{00000000-0005-0000-0000-0000449B0000}"/>
    <cellStyle name="Normal 47 2 2 3 2 4 3" xfId="22284" xr:uid="{00000000-0005-0000-0000-0000459B0000}"/>
    <cellStyle name="Normal 47 2 2 3 2 4 3 2" xfId="43921" xr:uid="{00000000-0005-0000-0000-0000469B0000}"/>
    <cellStyle name="Normal 47 2 2 3 2 4 4" xfId="37936" xr:uid="{00000000-0005-0000-0000-0000479B0000}"/>
    <cellStyle name="Normal 47 2 2 3 2 5" xfId="25269" xr:uid="{00000000-0005-0000-0000-0000489B0000}"/>
    <cellStyle name="Normal 47 2 2 3 2 5 2" xfId="46886" xr:uid="{00000000-0005-0000-0000-0000499B0000}"/>
    <cellStyle name="Normal 47 2 2 3 2 6" xfId="19302" xr:uid="{00000000-0005-0000-0000-00004A9B0000}"/>
    <cellStyle name="Normal 47 2 2 3 2 6 2" xfId="40944" xr:uid="{00000000-0005-0000-0000-00004B9B0000}"/>
    <cellStyle name="Normal 47 2 2 3 2 7" xfId="34930"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7" xr:uid="{00000000-0005-0000-0000-0000509B0000}"/>
    <cellStyle name="Normal 47 2 2 3 3 2 2 2 2" xfId="51153" xr:uid="{00000000-0005-0000-0000-0000519B0000}"/>
    <cellStyle name="Normal 47 2 2 3 3 2 2 3" xfId="23580" xr:uid="{00000000-0005-0000-0000-0000529B0000}"/>
    <cellStyle name="Normal 47 2 2 3 3 2 2 3 2" xfId="45217" xr:uid="{00000000-0005-0000-0000-0000539B0000}"/>
    <cellStyle name="Normal 47 2 2 3 3 2 2 4" xfId="39233" xr:uid="{00000000-0005-0000-0000-0000549B0000}"/>
    <cellStyle name="Normal 47 2 2 3 3 2 3" xfId="26565" xr:uid="{00000000-0005-0000-0000-0000559B0000}"/>
    <cellStyle name="Normal 47 2 2 3 3 2 3 2" xfId="48179" xr:uid="{00000000-0005-0000-0000-0000569B0000}"/>
    <cellStyle name="Normal 47 2 2 3 3 2 4" xfId="20598" xr:uid="{00000000-0005-0000-0000-0000579B0000}"/>
    <cellStyle name="Normal 47 2 2 3 3 2 4 2" xfId="42240" xr:uid="{00000000-0005-0000-0000-0000589B0000}"/>
    <cellStyle name="Normal 47 2 2 3 3 2 5" xfId="36230" xr:uid="{00000000-0005-0000-0000-0000599B0000}"/>
    <cellStyle name="Normal 47 2 2 3 3 3" xfId="15468" xr:uid="{00000000-0005-0000-0000-00005A9B0000}"/>
    <cellStyle name="Normal 47 2 2 3 3 3 2" xfId="18553" xr:uid="{00000000-0005-0000-0000-00005B9B0000}"/>
    <cellStyle name="Normal 47 2 2 3 3 3 2 2" xfId="30519" xr:uid="{00000000-0005-0000-0000-00005C9B0000}"/>
    <cellStyle name="Normal 47 2 2 3 3 3 2 2 2" xfId="52125" xr:uid="{00000000-0005-0000-0000-00005D9B0000}"/>
    <cellStyle name="Normal 47 2 2 3 3 3 2 3" xfId="24552" xr:uid="{00000000-0005-0000-0000-00005E9B0000}"/>
    <cellStyle name="Normal 47 2 2 3 3 3 2 3 2" xfId="46189" xr:uid="{00000000-0005-0000-0000-00005F9B0000}"/>
    <cellStyle name="Normal 47 2 2 3 3 3 2 4" xfId="40207" xr:uid="{00000000-0005-0000-0000-0000609B0000}"/>
    <cellStyle name="Normal 47 2 2 3 3 3 3" xfId="27537" xr:uid="{00000000-0005-0000-0000-0000619B0000}"/>
    <cellStyle name="Normal 47 2 2 3 3 3 3 2" xfId="49151" xr:uid="{00000000-0005-0000-0000-0000629B0000}"/>
    <cellStyle name="Normal 47 2 2 3 3 3 4" xfId="21570" xr:uid="{00000000-0005-0000-0000-0000639B0000}"/>
    <cellStyle name="Normal 47 2 2 3 3 3 4 2" xfId="43212" xr:uid="{00000000-0005-0000-0000-0000649B0000}"/>
    <cellStyle name="Normal 47 2 2 3 3 3 5" xfId="37204" xr:uid="{00000000-0005-0000-0000-0000659B0000}"/>
    <cellStyle name="Normal 47 2 2 3 3 4" xfId="16602" xr:uid="{00000000-0005-0000-0000-0000669B0000}"/>
    <cellStyle name="Normal 47 2 2 3 3 4 2" xfId="28571" xr:uid="{00000000-0005-0000-0000-0000679B0000}"/>
    <cellStyle name="Normal 47 2 2 3 3 4 2 2" xfId="50177" xr:uid="{00000000-0005-0000-0000-0000689B0000}"/>
    <cellStyle name="Normal 47 2 2 3 3 4 3" xfId="22604" xr:uid="{00000000-0005-0000-0000-0000699B0000}"/>
    <cellStyle name="Normal 47 2 2 3 3 4 3 2" xfId="44241" xr:uid="{00000000-0005-0000-0000-00006A9B0000}"/>
    <cellStyle name="Normal 47 2 2 3 3 4 4" xfId="38256" xr:uid="{00000000-0005-0000-0000-00006B9B0000}"/>
    <cellStyle name="Normal 47 2 2 3 3 5" xfId="25589" xr:uid="{00000000-0005-0000-0000-00006C9B0000}"/>
    <cellStyle name="Normal 47 2 2 3 3 5 2" xfId="47206" xr:uid="{00000000-0005-0000-0000-00006D9B0000}"/>
    <cellStyle name="Normal 47 2 2 3 3 6" xfId="19622" xr:uid="{00000000-0005-0000-0000-00006E9B0000}"/>
    <cellStyle name="Normal 47 2 2 3 3 6 2" xfId="41264" xr:uid="{00000000-0005-0000-0000-00006F9B0000}"/>
    <cellStyle name="Normal 47 2 2 3 3 7" xfId="35250" xr:uid="{00000000-0005-0000-0000-0000709B0000}"/>
    <cellStyle name="Normal 47 2 2 3 4" xfId="13853" xr:uid="{00000000-0005-0000-0000-0000719B0000}"/>
    <cellStyle name="Normal 47 2 2 3 4 2" xfId="16939" xr:uid="{00000000-0005-0000-0000-0000729B0000}"/>
    <cellStyle name="Normal 47 2 2 3 4 2 2" xfId="28907" xr:uid="{00000000-0005-0000-0000-0000739B0000}"/>
    <cellStyle name="Normal 47 2 2 3 4 2 2 2" xfId="50513" xr:uid="{00000000-0005-0000-0000-0000749B0000}"/>
    <cellStyle name="Normal 47 2 2 3 4 2 3" xfId="22940" xr:uid="{00000000-0005-0000-0000-0000759B0000}"/>
    <cellStyle name="Normal 47 2 2 3 4 2 3 2" xfId="44577" xr:uid="{00000000-0005-0000-0000-0000769B0000}"/>
    <cellStyle name="Normal 47 2 2 3 4 2 4" xfId="38593" xr:uid="{00000000-0005-0000-0000-0000779B0000}"/>
    <cellStyle name="Normal 47 2 2 3 4 3" xfId="25925" xr:uid="{00000000-0005-0000-0000-0000789B0000}"/>
    <cellStyle name="Normal 47 2 2 3 4 3 2" xfId="47539" xr:uid="{00000000-0005-0000-0000-0000799B0000}"/>
    <cellStyle name="Normal 47 2 2 3 4 4" xfId="19958" xr:uid="{00000000-0005-0000-0000-00007A9B0000}"/>
    <cellStyle name="Normal 47 2 2 3 4 4 2" xfId="41600" xr:uid="{00000000-0005-0000-0000-00007B9B0000}"/>
    <cellStyle name="Normal 47 2 2 3 4 5" xfId="35589" xr:uid="{00000000-0005-0000-0000-00007C9B0000}"/>
    <cellStyle name="Normal 47 2 2 3 5" xfId="14827" xr:uid="{00000000-0005-0000-0000-00007D9B0000}"/>
    <cellStyle name="Normal 47 2 2 3 5 2" xfId="17912" xr:uid="{00000000-0005-0000-0000-00007E9B0000}"/>
    <cellStyle name="Normal 47 2 2 3 5 2 2" xfId="29879" xr:uid="{00000000-0005-0000-0000-00007F9B0000}"/>
    <cellStyle name="Normal 47 2 2 3 5 2 2 2" xfId="51485" xr:uid="{00000000-0005-0000-0000-0000809B0000}"/>
    <cellStyle name="Normal 47 2 2 3 5 2 3" xfId="23912" xr:uid="{00000000-0005-0000-0000-0000819B0000}"/>
    <cellStyle name="Normal 47 2 2 3 5 2 3 2" xfId="45549" xr:uid="{00000000-0005-0000-0000-0000829B0000}"/>
    <cellStyle name="Normal 47 2 2 3 5 2 4" xfId="39566" xr:uid="{00000000-0005-0000-0000-0000839B0000}"/>
    <cellStyle name="Normal 47 2 2 3 5 3" xfId="26897" xr:uid="{00000000-0005-0000-0000-0000849B0000}"/>
    <cellStyle name="Normal 47 2 2 3 5 3 2" xfId="48511" xr:uid="{00000000-0005-0000-0000-0000859B0000}"/>
    <cellStyle name="Normal 47 2 2 3 5 4" xfId="20930" xr:uid="{00000000-0005-0000-0000-0000869B0000}"/>
    <cellStyle name="Normal 47 2 2 3 5 4 2" xfId="42572" xr:uid="{00000000-0005-0000-0000-0000879B0000}"/>
    <cellStyle name="Normal 47 2 2 3 5 5" xfId="36563" xr:uid="{00000000-0005-0000-0000-0000889B0000}"/>
    <cellStyle name="Normal 47 2 2 3 6" xfId="15940" xr:uid="{00000000-0005-0000-0000-0000899B0000}"/>
    <cellStyle name="Normal 47 2 2 3 6 2" xfId="27911" xr:uid="{00000000-0005-0000-0000-00008A9B0000}"/>
    <cellStyle name="Normal 47 2 2 3 6 2 2" xfId="49517" xr:uid="{00000000-0005-0000-0000-00008B9B0000}"/>
    <cellStyle name="Normal 47 2 2 3 6 3" xfId="21944" xr:uid="{00000000-0005-0000-0000-00008C9B0000}"/>
    <cellStyle name="Normal 47 2 2 3 6 3 2" xfId="43581" xr:uid="{00000000-0005-0000-0000-00008D9B0000}"/>
    <cellStyle name="Normal 47 2 2 3 6 4" xfId="37594" xr:uid="{00000000-0005-0000-0000-00008E9B0000}"/>
    <cellStyle name="Normal 47 2 2 3 7" xfId="24926" xr:uid="{00000000-0005-0000-0000-00008F9B0000}"/>
    <cellStyle name="Normal 47 2 2 3 7 2" xfId="46546" xr:uid="{00000000-0005-0000-0000-0000909B0000}"/>
    <cellStyle name="Normal 47 2 2 3 8" xfId="18959" xr:uid="{00000000-0005-0000-0000-0000919B0000}"/>
    <cellStyle name="Normal 47 2 2 3 8 2" xfId="40601" xr:uid="{00000000-0005-0000-0000-0000929B0000}"/>
    <cellStyle name="Normal 47 2 2 3 9" xfId="32000"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69" xr:uid="{00000000-0005-0000-0000-0000979B0000}"/>
    <cellStyle name="Normal 47 2 2 4 2 2 2 2" xfId="50575" xr:uid="{00000000-0005-0000-0000-0000989B0000}"/>
    <cellStyle name="Normal 47 2 2 4 2 2 3" xfId="23002" xr:uid="{00000000-0005-0000-0000-0000999B0000}"/>
    <cellStyle name="Normal 47 2 2 4 2 2 3 2" xfId="44639" xr:uid="{00000000-0005-0000-0000-00009A9B0000}"/>
    <cellStyle name="Normal 47 2 2 4 2 2 4" xfId="38655" xr:uid="{00000000-0005-0000-0000-00009B9B0000}"/>
    <cellStyle name="Normal 47 2 2 4 2 3" xfId="25987" xr:uid="{00000000-0005-0000-0000-00009C9B0000}"/>
    <cellStyle name="Normal 47 2 2 4 2 3 2" xfId="47601" xr:uid="{00000000-0005-0000-0000-00009D9B0000}"/>
    <cellStyle name="Normal 47 2 2 4 2 4" xfId="20020" xr:uid="{00000000-0005-0000-0000-00009E9B0000}"/>
    <cellStyle name="Normal 47 2 2 4 2 4 2" xfId="41662" xr:uid="{00000000-0005-0000-0000-00009F9B0000}"/>
    <cellStyle name="Normal 47 2 2 4 2 5" xfId="35652" xr:uid="{00000000-0005-0000-0000-0000A09B0000}"/>
    <cellStyle name="Normal 47 2 2 4 3" xfId="14890" xr:uid="{00000000-0005-0000-0000-0000A19B0000}"/>
    <cellStyle name="Normal 47 2 2 4 3 2" xfId="17975" xr:uid="{00000000-0005-0000-0000-0000A29B0000}"/>
    <cellStyle name="Normal 47 2 2 4 3 2 2" xfId="29941" xr:uid="{00000000-0005-0000-0000-0000A39B0000}"/>
    <cellStyle name="Normal 47 2 2 4 3 2 2 2" xfId="51547" xr:uid="{00000000-0005-0000-0000-0000A49B0000}"/>
    <cellStyle name="Normal 47 2 2 4 3 2 3" xfId="23974" xr:uid="{00000000-0005-0000-0000-0000A59B0000}"/>
    <cellStyle name="Normal 47 2 2 4 3 2 3 2" xfId="45611" xr:uid="{00000000-0005-0000-0000-0000A69B0000}"/>
    <cellStyle name="Normal 47 2 2 4 3 2 4" xfId="39629" xr:uid="{00000000-0005-0000-0000-0000A79B0000}"/>
    <cellStyle name="Normal 47 2 2 4 3 3" xfId="26959" xr:uid="{00000000-0005-0000-0000-0000A89B0000}"/>
    <cellStyle name="Normal 47 2 2 4 3 3 2" xfId="48573" xr:uid="{00000000-0005-0000-0000-0000A99B0000}"/>
    <cellStyle name="Normal 47 2 2 4 3 4" xfId="20992" xr:uid="{00000000-0005-0000-0000-0000AA9B0000}"/>
    <cellStyle name="Normal 47 2 2 4 3 4 2" xfId="42634" xr:uid="{00000000-0005-0000-0000-0000AB9B0000}"/>
    <cellStyle name="Normal 47 2 2 4 3 5" xfId="36626" xr:uid="{00000000-0005-0000-0000-0000AC9B0000}"/>
    <cellStyle name="Normal 47 2 2 4 4" xfId="16024" xr:uid="{00000000-0005-0000-0000-0000AD9B0000}"/>
    <cellStyle name="Normal 47 2 2 4 4 2" xfId="27993" xr:uid="{00000000-0005-0000-0000-0000AE9B0000}"/>
    <cellStyle name="Normal 47 2 2 4 4 2 2" xfId="49599" xr:uid="{00000000-0005-0000-0000-0000AF9B0000}"/>
    <cellStyle name="Normal 47 2 2 4 4 3" xfId="22026" xr:uid="{00000000-0005-0000-0000-0000B09B0000}"/>
    <cellStyle name="Normal 47 2 2 4 4 3 2" xfId="43663" xr:uid="{00000000-0005-0000-0000-0000B19B0000}"/>
    <cellStyle name="Normal 47 2 2 4 4 4" xfId="37678" xr:uid="{00000000-0005-0000-0000-0000B29B0000}"/>
    <cellStyle name="Normal 47 2 2 4 5" xfId="25011" xr:uid="{00000000-0005-0000-0000-0000B39B0000}"/>
    <cellStyle name="Normal 47 2 2 4 5 2" xfId="46628" xr:uid="{00000000-0005-0000-0000-0000B49B0000}"/>
    <cellStyle name="Normal 47 2 2 4 6" xfId="19044" xr:uid="{00000000-0005-0000-0000-0000B59B0000}"/>
    <cellStyle name="Normal 47 2 2 4 6 2" xfId="40686" xr:uid="{00000000-0005-0000-0000-0000B69B0000}"/>
    <cellStyle name="Normal 47 2 2 4 7" xfId="34672"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89" xr:uid="{00000000-0005-0000-0000-0000BB9B0000}"/>
    <cellStyle name="Normal 47 2 2 5 2 2 2 2" xfId="50895" xr:uid="{00000000-0005-0000-0000-0000BC9B0000}"/>
    <cellStyle name="Normal 47 2 2 5 2 2 3" xfId="23322" xr:uid="{00000000-0005-0000-0000-0000BD9B0000}"/>
    <cellStyle name="Normal 47 2 2 5 2 2 3 2" xfId="44959" xr:uid="{00000000-0005-0000-0000-0000BE9B0000}"/>
    <cellStyle name="Normal 47 2 2 5 2 2 4" xfId="38975" xr:uid="{00000000-0005-0000-0000-0000BF9B0000}"/>
    <cellStyle name="Normal 47 2 2 5 2 3" xfId="26307" xr:uid="{00000000-0005-0000-0000-0000C09B0000}"/>
    <cellStyle name="Normal 47 2 2 5 2 3 2" xfId="47921" xr:uid="{00000000-0005-0000-0000-0000C19B0000}"/>
    <cellStyle name="Normal 47 2 2 5 2 4" xfId="20340" xr:uid="{00000000-0005-0000-0000-0000C29B0000}"/>
    <cellStyle name="Normal 47 2 2 5 2 4 2" xfId="41982" xr:uid="{00000000-0005-0000-0000-0000C39B0000}"/>
    <cellStyle name="Normal 47 2 2 5 2 5" xfId="35972" xr:uid="{00000000-0005-0000-0000-0000C49B0000}"/>
    <cellStyle name="Normal 47 2 2 5 3" xfId="15210" xr:uid="{00000000-0005-0000-0000-0000C59B0000}"/>
    <cellStyle name="Normal 47 2 2 5 3 2" xfId="18295" xr:uid="{00000000-0005-0000-0000-0000C69B0000}"/>
    <cellStyle name="Normal 47 2 2 5 3 2 2" xfId="30261" xr:uid="{00000000-0005-0000-0000-0000C79B0000}"/>
    <cellStyle name="Normal 47 2 2 5 3 2 2 2" xfId="51867" xr:uid="{00000000-0005-0000-0000-0000C89B0000}"/>
    <cellStyle name="Normal 47 2 2 5 3 2 3" xfId="24294" xr:uid="{00000000-0005-0000-0000-0000C99B0000}"/>
    <cellStyle name="Normal 47 2 2 5 3 2 3 2" xfId="45931" xr:uid="{00000000-0005-0000-0000-0000CA9B0000}"/>
    <cellStyle name="Normal 47 2 2 5 3 2 4" xfId="39949" xr:uid="{00000000-0005-0000-0000-0000CB9B0000}"/>
    <cellStyle name="Normal 47 2 2 5 3 3" xfId="27279" xr:uid="{00000000-0005-0000-0000-0000CC9B0000}"/>
    <cellStyle name="Normal 47 2 2 5 3 3 2" xfId="48893" xr:uid="{00000000-0005-0000-0000-0000CD9B0000}"/>
    <cellStyle name="Normal 47 2 2 5 3 4" xfId="21312" xr:uid="{00000000-0005-0000-0000-0000CE9B0000}"/>
    <cellStyle name="Normal 47 2 2 5 3 4 2" xfId="42954" xr:uid="{00000000-0005-0000-0000-0000CF9B0000}"/>
    <cellStyle name="Normal 47 2 2 5 3 5" xfId="36946" xr:uid="{00000000-0005-0000-0000-0000D09B0000}"/>
    <cellStyle name="Normal 47 2 2 5 4" xfId="16344" xr:uid="{00000000-0005-0000-0000-0000D19B0000}"/>
    <cellStyle name="Normal 47 2 2 5 4 2" xfId="28313" xr:uid="{00000000-0005-0000-0000-0000D29B0000}"/>
    <cellStyle name="Normal 47 2 2 5 4 2 2" xfId="49919" xr:uid="{00000000-0005-0000-0000-0000D39B0000}"/>
    <cellStyle name="Normal 47 2 2 5 4 3" xfId="22346" xr:uid="{00000000-0005-0000-0000-0000D49B0000}"/>
    <cellStyle name="Normal 47 2 2 5 4 3 2" xfId="43983" xr:uid="{00000000-0005-0000-0000-0000D59B0000}"/>
    <cellStyle name="Normal 47 2 2 5 4 4" xfId="37998" xr:uid="{00000000-0005-0000-0000-0000D69B0000}"/>
    <cellStyle name="Normal 47 2 2 5 5" xfId="25331" xr:uid="{00000000-0005-0000-0000-0000D79B0000}"/>
    <cellStyle name="Normal 47 2 2 5 5 2" xfId="46948" xr:uid="{00000000-0005-0000-0000-0000D89B0000}"/>
    <cellStyle name="Normal 47 2 2 5 6" xfId="19364" xr:uid="{00000000-0005-0000-0000-0000D99B0000}"/>
    <cellStyle name="Normal 47 2 2 5 6 2" xfId="41006" xr:uid="{00000000-0005-0000-0000-0000DA9B0000}"/>
    <cellStyle name="Normal 47 2 2 5 7" xfId="34992" xr:uid="{00000000-0005-0000-0000-0000DB9B0000}"/>
    <cellStyle name="Normal 47 2 2 6" xfId="13594" xr:uid="{00000000-0005-0000-0000-0000DC9B0000}"/>
    <cellStyle name="Normal 47 2 2 6 2" xfId="16680" xr:uid="{00000000-0005-0000-0000-0000DD9B0000}"/>
    <cellStyle name="Normal 47 2 2 6 2 2" xfId="28649" xr:uid="{00000000-0005-0000-0000-0000DE9B0000}"/>
    <cellStyle name="Normal 47 2 2 6 2 2 2" xfId="50255" xr:uid="{00000000-0005-0000-0000-0000DF9B0000}"/>
    <cellStyle name="Normal 47 2 2 6 2 3" xfId="22682" xr:uid="{00000000-0005-0000-0000-0000E09B0000}"/>
    <cellStyle name="Normal 47 2 2 6 2 3 2" xfId="44319" xr:uid="{00000000-0005-0000-0000-0000E19B0000}"/>
    <cellStyle name="Normal 47 2 2 6 2 4" xfId="38334" xr:uid="{00000000-0005-0000-0000-0000E29B0000}"/>
    <cellStyle name="Normal 47 2 2 6 3" xfId="25667" xr:uid="{00000000-0005-0000-0000-0000E39B0000}"/>
    <cellStyle name="Normal 47 2 2 6 3 2" xfId="47281" xr:uid="{00000000-0005-0000-0000-0000E49B0000}"/>
    <cellStyle name="Normal 47 2 2 6 4" xfId="19700" xr:uid="{00000000-0005-0000-0000-0000E59B0000}"/>
    <cellStyle name="Normal 47 2 2 6 4 2" xfId="41342" xr:uid="{00000000-0005-0000-0000-0000E69B0000}"/>
    <cellStyle name="Normal 47 2 2 6 5" xfId="35330" xr:uid="{00000000-0005-0000-0000-0000E79B0000}"/>
    <cellStyle name="Normal 47 2 2 7" xfId="14569" xr:uid="{00000000-0005-0000-0000-0000E89B0000}"/>
    <cellStyle name="Normal 47 2 2 7 2" xfId="17654" xr:uid="{00000000-0005-0000-0000-0000E99B0000}"/>
    <cellStyle name="Normal 47 2 2 7 2 2" xfId="29621" xr:uid="{00000000-0005-0000-0000-0000EA9B0000}"/>
    <cellStyle name="Normal 47 2 2 7 2 2 2" xfId="51227" xr:uid="{00000000-0005-0000-0000-0000EB9B0000}"/>
    <cellStyle name="Normal 47 2 2 7 2 3" xfId="23654" xr:uid="{00000000-0005-0000-0000-0000EC9B0000}"/>
    <cellStyle name="Normal 47 2 2 7 2 3 2" xfId="45291" xr:uid="{00000000-0005-0000-0000-0000ED9B0000}"/>
    <cellStyle name="Normal 47 2 2 7 2 4" xfId="39308" xr:uid="{00000000-0005-0000-0000-0000EE9B0000}"/>
    <cellStyle name="Normal 47 2 2 7 3" xfId="26639" xr:uid="{00000000-0005-0000-0000-0000EF9B0000}"/>
    <cellStyle name="Normal 47 2 2 7 3 2" xfId="48253" xr:uid="{00000000-0005-0000-0000-0000F09B0000}"/>
    <cellStyle name="Normal 47 2 2 7 4" xfId="20672" xr:uid="{00000000-0005-0000-0000-0000F19B0000}"/>
    <cellStyle name="Normal 47 2 2 7 4 2" xfId="42314" xr:uid="{00000000-0005-0000-0000-0000F29B0000}"/>
    <cellStyle name="Normal 47 2 2 7 5" xfId="36305" xr:uid="{00000000-0005-0000-0000-0000F39B0000}"/>
    <cellStyle name="Normal 47 2 2 8" xfId="15682" xr:uid="{00000000-0005-0000-0000-0000F49B0000}"/>
    <cellStyle name="Normal 47 2 2 8 2" xfId="27653" xr:uid="{00000000-0005-0000-0000-0000F59B0000}"/>
    <cellStyle name="Normal 47 2 2 8 2 2" xfId="49259" xr:uid="{00000000-0005-0000-0000-0000F69B0000}"/>
    <cellStyle name="Normal 47 2 2 8 3" xfId="21686" xr:uid="{00000000-0005-0000-0000-0000F79B0000}"/>
    <cellStyle name="Normal 47 2 2 8 3 2" xfId="43323" xr:uid="{00000000-0005-0000-0000-0000F89B0000}"/>
    <cellStyle name="Normal 47 2 2 8 4" xfId="37336" xr:uid="{00000000-0005-0000-0000-0000F99B0000}"/>
    <cellStyle name="Normal 47 2 2 9" xfId="24668" xr:uid="{00000000-0005-0000-0000-0000FA9B0000}"/>
    <cellStyle name="Normal 47 2 2 9 2" xfId="46288" xr:uid="{00000000-0005-0000-0000-0000FB9B0000}"/>
    <cellStyle name="Normal 47 2 3" xfId="6767" xr:uid="{00000000-0005-0000-0000-0000FC9B0000}"/>
    <cellStyle name="Normal 47 2 3 10" xfId="18713" xr:uid="{00000000-0005-0000-0000-0000FD9B0000}"/>
    <cellStyle name="Normal 47 2 3 10 2" xfId="40355" xr:uid="{00000000-0005-0000-0000-0000FE9B0000}"/>
    <cellStyle name="Normal 47 2 3 11" xfId="31346"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6" xr:uid="{00000000-0005-0000-0000-0000049C0000}"/>
    <cellStyle name="Normal 47 2 3 2 2 2 2 2 2" xfId="50632" xr:uid="{00000000-0005-0000-0000-0000059C0000}"/>
    <cellStyle name="Normal 47 2 3 2 2 2 2 3" xfId="23059" xr:uid="{00000000-0005-0000-0000-0000069C0000}"/>
    <cellStyle name="Normal 47 2 3 2 2 2 2 3 2" xfId="44696" xr:uid="{00000000-0005-0000-0000-0000079C0000}"/>
    <cellStyle name="Normal 47 2 3 2 2 2 2 4" xfId="38712" xr:uid="{00000000-0005-0000-0000-0000089C0000}"/>
    <cellStyle name="Normal 47 2 3 2 2 2 3" xfId="26044" xr:uid="{00000000-0005-0000-0000-0000099C0000}"/>
    <cellStyle name="Normal 47 2 3 2 2 2 3 2" xfId="47658" xr:uid="{00000000-0005-0000-0000-00000A9C0000}"/>
    <cellStyle name="Normal 47 2 3 2 2 2 4" xfId="20077" xr:uid="{00000000-0005-0000-0000-00000B9C0000}"/>
    <cellStyle name="Normal 47 2 3 2 2 2 4 2" xfId="41719" xr:uid="{00000000-0005-0000-0000-00000C9C0000}"/>
    <cellStyle name="Normal 47 2 3 2 2 2 5" xfId="35709" xr:uid="{00000000-0005-0000-0000-00000D9C0000}"/>
    <cellStyle name="Normal 47 2 3 2 2 3" xfId="14947" xr:uid="{00000000-0005-0000-0000-00000E9C0000}"/>
    <cellStyle name="Normal 47 2 3 2 2 3 2" xfId="18032" xr:uid="{00000000-0005-0000-0000-00000F9C0000}"/>
    <cellStyle name="Normal 47 2 3 2 2 3 2 2" xfId="29998" xr:uid="{00000000-0005-0000-0000-0000109C0000}"/>
    <cellStyle name="Normal 47 2 3 2 2 3 2 2 2" xfId="51604" xr:uid="{00000000-0005-0000-0000-0000119C0000}"/>
    <cellStyle name="Normal 47 2 3 2 2 3 2 3" xfId="24031" xr:uid="{00000000-0005-0000-0000-0000129C0000}"/>
    <cellStyle name="Normal 47 2 3 2 2 3 2 3 2" xfId="45668" xr:uid="{00000000-0005-0000-0000-0000139C0000}"/>
    <cellStyle name="Normal 47 2 3 2 2 3 2 4" xfId="39686" xr:uid="{00000000-0005-0000-0000-0000149C0000}"/>
    <cellStyle name="Normal 47 2 3 2 2 3 3" xfId="27016" xr:uid="{00000000-0005-0000-0000-0000159C0000}"/>
    <cellStyle name="Normal 47 2 3 2 2 3 3 2" xfId="48630" xr:uid="{00000000-0005-0000-0000-0000169C0000}"/>
    <cellStyle name="Normal 47 2 3 2 2 3 4" xfId="21049" xr:uid="{00000000-0005-0000-0000-0000179C0000}"/>
    <cellStyle name="Normal 47 2 3 2 2 3 4 2" xfId="42691" xr:uid="{00000000-0005-0000-0000-0000189C0000}"/>
    <cellStyle name="Normal 47 2 3 2 2 3 5" xfId="36683" xr:uid="{00000000-0005-0000-0000-0000199C0000}"/>
    <cellStyle name="Normal 47 2 3 2 2 4" xfId="16081" xr:uid="{00000000-0005-0000-0000-00001A9C0000}"/>
    <cellStyle name="Normal 47 2 3 2 2 4 2" xfId="28050" xr:uid="{00000000-0005-0000-0000-00001B9C0000}"/>
    <cellStyle name="Normal 47 2 3 2 2 4 2 2" xfId="49656" xr:uid="{00000000-0005-0000-0000-00001C9C0000}"/>
    <cellStyle name="Normal 47 2 3 2 2 4 3" xfId="22083" xr:uid="{00000000-0005-0000-0000-00001D9C0000}"/>
    <cellStyle name="Normal 47 2 3 2 2 4 3 2" xfId="43720" xr:uid="{00000000-0005-0000-0000-00001E9C0000}"/>
    <cellStyle name="Normal 47 2 3 2 2 4 4" xfId="37735" xr:uid="{00000000-0005-0000-0000-00001F9C0000}"/>
    <cellStyle name="Normal 47 2 3 2 2 5" xfId="25068" xr:uid="{00000000-0005-0000-0000-0000209C0000}"/>
    <cellStyle name="Normal 47 2 3 2 2 5 2" xfId="46685" xr:uid="{00000000-0005-0000-0000-0000219C0000}"/>
    <cellStyle name="Normal 47 2 3 2 2 6" xfId="19101" xr:uid="{00000000-0005-0000-0000-0000229C0000}"/>
    <cellStyle name="Normal 47 2 3 2 2 6 2" xfId="40743" xr:uid="{00000000-0005-0000-0000-0000239C0000}"/>
    <cellStyle name="Normal 47 2 3 2 2 7" xfId="34729"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6" xr:uid="{00000000-0005-0000-0000-0000289C0000}"/>
    <cellStyle name="Normal 47 2 3 2 3 2 2 2 2" xfId="50952" xr:uid="{00000000-0005-0000-0000-0000299C0000}"/>
    <cellStyle name="Normal 47 2 3 2 3 2 2 3" xfId="23379" xr:uid="{00000000-0005-0000-0000-00002A9C0000}"/>
    <cellStyle name="Normal 47 2 3 2 3 2 2 3 2" xfId="45016" xr:uid="{00000000-0005-0000-0000-00002B9C0000}"/>
    <cellStyle name="Normal 47 2 3 2 3 2 2 4" xfId="39032" xr:uid="{00000000-0005-0000-0000-00002C9C0000}"/>
    <cellStyle name="Normal 47 2 3 2 3 2 3" xfId="26364" xr:uid="{00000000-0005-0000-0000-00002D9C0000}"/>
    <cellStyle name="Normal 47 2 3 2 3 2 3 2" xfId="47978" xr:uid="{00000000-0005-0000-0000-00002E9C0000}"/>
    <cellStyle name="Normal 47 2 3 2 3 2 4" xfId="20397" xr:uid="{00000000-0005-0000-0000-00002F9C0000}"/>
    <cellStyle name="Normal 47 2 3 2 3 2 4 2" xfId="42039" xr:uid="{00000000-0005-0000-0000-0000309C0000}"/>
    <cellStyle name="Normal 47 2 3 2 3 2 5" xfId="36029" xr:uid="{00000000-0005-0000-0000-0000319C0000}"/>
    <cellStyle name="Normal 47 2 3 2 3 3" xfId="15267" xr:uid="{00000000-0005-0000-0000-0000329C0000}"/>
    <cellStyle name="Normal 47 2 3 2 3 3 2" xfId="18352" xr:uid="{00000000-0005-0000-0000-0000339C0000}"/>
    <cellStyle name="Normal 47 2 3 2 3 3 2 2" xfId="30318" xr:uid="{00000000-0005-0000-0000-0000349C0000}"/>
    <cellStyle name="Normal 47 2 3 2 3 3 2 2 2" xfId="51924" xr:uid="{00000000-0005-0000-0000-0000359C0000}"/>
    <cellStyle name="Normal 47 2 3 2 3 3 2 3" xfId="24351" xr:uid="{00000000-0005-0000-0000-0000369C0000}"/>
    <cellStyle name="Normal 47 2 3 2 3 3 2 3 2" xfId="45988" xr:uid="{00000000-0005-0000-0000-0000379C0000}"/>
    <cellStyle name="Normal 47 2 3 2 3 3 2 4" xfId="40006" xr:uid="{00000000-0005-0000-0000-0000389C0000}"/>
    <cellStyle name="Normal 47 2 3 2 3 3 3" xfId="27336" xr:uid="{00000000-0005-0000-0000-0000399C0000}"/>
    <cellStyle name="Normal 47 2 3 2 3 3 3 2" xfId="48950" xr:uid="{00000000-0005-0000-0000-00003A9C0000}"/>
    <cellStyle name="Normal 47 2 3 2 3 3 4" xfId="21369" xr:uid="{00000000-0005-0000-0000-00003B9C0000}"/>
    <cellStyle name="Normal 47 2 3 2 3 3 4 2" xfId="43011" xr:uid="{00000000-0005-0000-0000-00003C9C0000}"/>
    <cellStyle name="Normal 47 2 3 2 3 3 5" xfId="37003" xr:uid="{00000000-0005-0000-0000-00003D9C0000}"/>
    <cellStyle name="Normal 47 2 3 2 3 4" xfId="16401" xr:uid="{00000000-0005-0000-0000-00003E9C0000}"/>
    <cellStyle name="Normal 47 2 3 2 3 4 2" xfId="28370" xr:uid="{00000000-0005-0000-0000-00003F9C0000}"/>
    <cellStyle name="Normal 47 2 3 2 3 4 2 2" xfId="49976" xr:uid="{00000000-0005-0000-0000-0000409C0000}"/>
    <cellStyle name="Normal 47 2 3 2 3 4 3" xfId="22403" xr:uid="{00000000-0005-0000-0000-0000419C0000}"/>
    <cellStyle name="Normal 47 2 3 2 3 4 3 2" xfId="44040" xr:uid="{00000000-0005-0000-0000-0000429C0000}"/>
    <cellStyle name="Normal 47 2 3 2 3 4 4" xfId="38055" xr:uid="{00000000-0005-0000-0000-0000439C0000}"/>
    <cellStyle name="Normal 47 2 3 2 3 5" xfId="25388" xr:uid="{00000000-0005-0000-0000-0000449C0000}"/>
    <cellStyle name="Normal 47 2 3 2 3 5 2" xfId="47005" xr:uid="{00000000-0005-0000-0000-0000459C0000}"/>
    <cellStyle name="Normal 47 2 3 2 3 6" xfId="19421" xr:uid="{00000000-0005-0000-0000-0000469C0000}"/>
    <cellStyle name="Normal 47 2 3 2 3 6 2" xfId="41063" xr:uid="{00000000-0005-0000-0000-0000479C0000}"/>
    <cellStyle name="Normal 47 2 3 2 3 7" xfId="35049" xr:uid="{00000000-0005-0000-0000-0000489C0000}"/>
    <cellStyle name="Normal 47 2 3 2 4" xfId="13652" xr:uid="{00000000-0005-0000-0000-0000499C0000}"/>
    <cellStyle name="Normal 47 2 3 2 4 2" xfId="16738" xr:uid="{00000000-0005-0000-0000-00004A9C0000}"/>
    <cellStyle name="Normal 47 2 3 2 4 2 2" xfId="28706" xr:uid="{00000000-0005-0000-0000-00004B9C0000}"/>
    <cellStyle name="Normal 47 2 3 2 4 2 2 2" xfId="50312" xr:uid="{00000000-0005-0000-0000-00004C9C0000}"/>
    <cellStyle name="Normal 47 2 3 2 4 2 3" xfId="22739" xr:uid="{00000000-0005-0000-0000-00004D9C0000}"/>
    <cellStyle name="Normal 47 2 3 2 4 2 3 2" xfId="44376" xr:uid="{00000000-0005-0000-0000-00004E9C0000}"/>
    <cellStyle name="Normal 47 2 3 2 4 2 4" xfId="38392" xr:uid="{00000000-0005-0000-0000-00004F9C0000}"/>
    <cellStyle name="Normal 47 2 3 2 4 3" xfId="25724" xr:uid="{00000000-0005-0000-0000-0000509C0000}"/>
    <cellStyle name="Normal 47 2 3 2 4 3 2" xfId="47338" xr:uid="{00000000-0005-0000-0000-0000519C0000}"/>
    <cellStyle name="Normal 47 2 3 2 4 4" xfId="19757" xr:uid="{00000000-0005-0000-0000-0000529C0000}"/>
    <cellStyle name="Normal 47 2 3 2 4 4 2" xfId="41399" xr:uid="{00000000-0005-0000-0000-0000539C0000}"/>
    <cellStyle name="Normal 47 2 3 2 4 5" xfId="35388" xr:uid="{00000000-0005-0000-0000-0000549C0000}"/>
    <cellStyle name="Normal 47 2 3 2 5" xfId="14626" xr:uid="{00000000-0005-0000-0000-0000559C0000}"/>
    <cellStyle name="Normal 47 2 3 2 5 2" xfId="17711" xr:uid="{00000000-0005-0000-0000-0000569C0000}"/>
    <cellStyle name="Normal 47 2 3 2 5 2 2" xfId="29678" xr:uid="{00000000-0005-0000-0000-0000579C0000}"/>
    <cellStyle name="Normal 47 2 3 2 5 2 2 2" xfId="51284" xr:uid="{00000000-0005-0000-0000-0000589C0000}"/>
    <cellStyle name="Normal 47 2 3 2 5 2 3" xfId="23711" xr:uid="{00000000-0005-0000-0000-0000599C0000}"/>
    <cellStyle name="Normal 47 2 3 2 5 2 3 2" xfId="45348" xr:uid="{00000000-0005-0000-0000-00005A9C0000}"/>
    <cellStyle name="Normal 47 2 3 2 5 2 4" xfId="39365" xr:uid="{00000000-0005-0000-0000-00005B9C0000}"/>
    <cellStyle name="Normal 47 2 3 2 5 3" xfId="26696" xr:uid="{00000000-0005-0000-0000-00005C9C0000}"/>
    <cellStyle name="Normal 47 2 3 2 5 3 2" xfId="48310" xr:uid="{00000000-0005-0000-0000-00005D9C0000}"/>
    <cellStyle name="Normal 47 2 3 2 5 4" xfId="20729" xr:uid="{00000000-0005-0000-0000-00005E9C0000}"/>
    <cellStyle name="Normal 47 2 3 2 5 4 2" xfId="42371" xr:uid="{00000000-0005-0000-0000-00005F9C0000}"/>
    <cellStyle name="Normal 47 2 3 2 5 5" xfId="36362" xr:uid="{00000000-0005-0000-0000-0000609C0000}"/>
    <cellStyle name="Normal 47 2 3 2 6" xfId="15739" xr:uid="{00000000-0005-0000-0000-0000619C0000}"/>
    <cellStyle name="Normal 47 2 3 2 6 2" xfId="27710" xr:uid="{00000000-0005-0000-0000-0000629C0000}"/>
    <cellStyle name="Normal 47 2 3 2 6 2 2" xfId="49316" xr:uid="{00000000-0005-0000-0000-0000639C0000}"/>
    <cellStyle name="Normal 47 2 3 2 6 3" xfId="21743" xr:uid="{00000000-0005-0000-0000-0000649C0000}"/>
    <cellStyle name="Normal 47 2 3 2 6 3 2" xfId="43380" xr:uid="{00000000-0005-0000-0000-0000659C0000}"/>
    <cellStyle name="Normal 47 2 3 2 6 4" xfId="37393" xr:uid="{00000000-0005-0000-0000-0000669C0000}"/>
    <cellStyle name="Normal 47 2 3 2 7" xfId="24725" xr:uid="{00000000-0005-0000-0000-0000679C0000}"/>
    <cellStyle name="Normal 47 2 3 2 7 2" xfId="46345" xr:uid="{00000000-0005-0000-0000-0000689C0000}"/>
    <cellStyle name="Normal 47 2 3 2 8" xfId="18758" xr:uid="{00000000-0005-0000-0000-0000699C0000}"/>
    <cellStyle name="Normal 47 2 3 2 8 2" xfId="40400" xr:uid="{00000000-0005-0000-0000-00006A9C0000}"/>
    <cellStyle name="Normal 47 2 3 2 9" xfId="31458"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39" xr:uid="{00000000-0005-0000-0000-0000709C0000}"/>
    <cellStyle name="Normal 47 2 3 3 2 2 2 2 2" xfId="50845" xr:uid="{00000000-0005-0000-0000-0000719C0000}"/>
    <cellStyle name="Normal 47 2 3 3 2 2 2 3" xfId="23272" xr:uid="{00000000-0005-0000-0000-0000729C0000}"/>
    <cellStyle name="Normal 47 2 3 3 2 2 2 3 2" xfId="44909" xr:uid="{00000000-0005-0000-0000-0000739C0000}"/>
    <cellStyle name="Normal 47 2 3 3 2 2 2 4" xfId="38925" xr:uid="{00000000-0005-0000-0000-0000749C0000}"/>
    <cellStyle name="Normal 47 2 3 3 2 2 3" xfId="26257" xr:uid="{00000000-0005-0000-0000-0000759C0000}"/>
    <cellStyle name="Normal 47 2 3 3 2 2 3 2" xfId="47871" xr:uid="{00000000-0005-0000-0000-0000769C0000}"/>
    <cellStyle name="Normal 47 2 3 3 2 2 4" xfId="20290" xr:uid="{00000000-0005-0000-0000-0000779C0000}"/>
    <cellStyle name="Normal 47 2 3 3 2 2 4 2" xfId="41932" xr:uid="{00000000-0005-0000-0000-0000789C0000}"/>
    <cellStyle name="Normal 47 2 3 3 2 2 5" xfId="35922" xr:uid="{00000000-0005-0000-0000-0000799C0000}"/>
    <cellStyle name="Normal 47 2 3 3 2 3" xfId="15160" xr:uid="{00000000-0005-0000-0000-00007A9C0000}"/>
    <cellStyle name="Normal 47 2 3 3 2 3 2" xfId="18245" xr:uid="{00000000-0005-0000-0000-00007B9C0000}"/>
    <cellStyle name="Normal 47 2 3 3 2 3 2 2" xfId="30211" xr:uid="{00000000-0005-0000-0000-00007C9C0000}"/>
    <cellStyle name="Normal 47 2 3 3 2 3 2 2 2" xfId="51817" xr:uid="{00000000-0005-0000-0000-00007D9C0000}"/>
    <cellStyle name="Normal 47 2 3 3 2 3 2 3" xfId="24244" xr:uid="{00000000-0005-0000-0000-00007E9C0000}"/>
    <cellStyle name="Normal 47 2 3 3 2 3 2 3 2" xfId="45881" xr:uid="{00000000-0005-0000-0000-00007F9C0000}"/>
    <cellStyle name="Normal 47 2 3 3 2 3 2 4" xfId="39899" xr:uid="{00000000-0005-0000-0000-0000809C0000}"/>
    <cellStyle name="Normal 47 2 3 3 2 3 3" xfId="27229" xr:uid="{00000000-0005-0000-0000-0000819C0000}"/>
    <cellStyle name="Normal 47 2 3 3 2 3 3 2" xfId="48843" xr:uid="{00000000-0005-0000-0000-0000829C0000}"/>
    <cellStyle name="Normal 47 2 3 3 2 3 4" xfId="21262" xr:uid="{00000000-0005-0000-0000-0000839C0000}"/>
    <cellStyle name="Normal 47 2 3 3 2 3 4 2" xfId="42904" xr:uid="{00000000-0005-0000-0000-0000849C0000}"/>
    <cellStyle name="Normal 47 2 3 3 2 3 5" xfId="36896" xr:uid="{00000000-0005-0000-0000-0000859C0000}"/>
    <cellStyle name="Normal 47 2 3 3 2 4" xfId="16294" xr:uid="{00000000-0005-0000-0000-0000869C0000}"/>
    <cellStyle name="Normal 47 2 3 3 2 4 2" xfId="28263" xr:uid="{00000000-0005-0000-0000-0000879C0000}"/>
    <cellStyle name="Normal 47 2 3 3 2 4 2 2" xfId="49869" xr:uid="{00000000-0005-0000-0000-0000889C0000}"/>
    <cellStyle name="Normal 47 2 3 3 2 4 3" xfId="22296" xr:uid="{00000000-0005-0000-0000-0000899C0000}"/>
    <cellStyle name="Normal 47 2 3 3 2 4 3 2" xfId="43933" xr:uid="{00000000-0005-0000-0000-00008A9C0000}"/>
    <cellStyle name="Normal 47 2 3 3 2 4 4" xfId="37948" xr:uid="{00000000-0005-0000-0000-00008B9C0000}"/>
    <cellStyle name="Normal 47 2 3 3 2 5" xfId="25281" xr:uid="{00000000-0005-0000-0000-00008C9C0000}"/>
    <cellStyle name="Normal 47 2 3 3 2 5 2" xfId="46898" xr:uid="{00000000-0005-0000-0000-00008D9C0000}"/>
    <cellStyle name="Normal 47 2 3 3 2 6" xfId="19314" xr:uid="{00000000-0005-0000-0000-00008E9C0000}"/>
    <cellStyle name="Normal 47 2 3 3 2 6 2" xfId="40956" xr:uid="{00000000-0005-0000-0000-00008F9C0000}"/>
    <cellStyle name="Normal 47 2 3 3 2 7" xfId="34942"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59" xr:uid="{00000000-0005-0000-0000-0000949C0000}"/>
    <cellStyle name="Normal 47 2 3 3 3 2 2 2 2" xfId="51165" xr:uid="{00000000-0005-0000-0000-0000959C0000}"/>
    <cellStyle name="Normal 47 2 3 3 3 2 2 3" xfId="23592" xr:uid="{00000000-0005-0000-0000-0000969C0000}"/>
    <cellStyle name="Normal 47 2 3 3 3 2 2 3 2" xfId="45229" xr:uid="{00000000-0005-0000-0000-0000979C0000}"/>
    <cellStyle name="Normal 47 2 3 3 3 2 2 4" xfId="39245" xr:uid="{00000000-0005-0000-0000-0000989C0000}"/>
    <cellStyle name="Normal 47 2 3 3 3 2 3" xfId="26577" xr:uid="{00000000-0005-0000-0000-0000999C0000}"/>
    <cellStyle name="Normal 47 2 3 3 3 2 3 2" xfId="48191" xr:uid="{00000000-0005-0000-0000-00009A9C0000}"/>
    <cellStyle name="Normal 47 2 3 3 3 2 4" xfId="20610" xr:uid="{00000000-0005-0000-0000-00009B9C0000}"/>
    <cellStyle name="Normal 47 2 3 3 3 2 4 2" xfId="42252" xr:uid="{00000000-0005-0000-0000-00009C9C0000}"/>
    <cellStyle name="Normal 47 2 3 3 3 2 5" xfId="36242" xr:uid="{00000000-0005-0000-0000-00009D9C0000}"/>
    <cellStyle name="Normal 47 2 3 3 3 3" xfId="15480" xr:uid="{00000000-0005-0000-0000-00009E9C0000}"/>
    <cellStyle name="Normal 47 2 3 3 3 3 2" xfId="18565" xr:uid="{00000000-0005-0000-0000-00009F9C0000}"/>
    <cellStyle name="Normal 47 2 3 3 3 3 2 2" xfId="30531" xr:uid="{00000000-0005-0000-0000-0000A09C0000}"/>
    <cellStyle name="Normal 47 2 3 3 3 3 2 2 2" xfId="52137" xr:uid="{00000000-0005-0000-0000-0000A19C0000}"/>
    <cellStyle name="Normal 47 2 3 3 3 3 2 3" xfId="24564" xr:uid="{00000000-0005-0000-0000-0000A29C0000}"/>
    <cellStyle name="Normal 47 2 3 3 3 3 2 3 2" xfId="46201" xr:uid="{00000000-0005-0000-0000-0000A39C0000}"/>
    <cellStyle name="Normal 47 2 3 3 3 3 2 4" xfId="40219" xr:uid="{00000000-0005-0000-0000-0000A49C0000}"/>
    <cellStyle name="Normal 47 2 3 3 3 3 3" xfId="27549" xr:uid="{00000000-0005-0000-0000-0000A59C0000}"/>
    <cellStyle name="Normal 47 2 3 3 3 3 3 2" xfId="49163" xr:uid="{00000000-0005-0000-0000-0000A69C0000}"/>
    <cellStyle name="Normal 47 2 3 3 3 3 4" xfId="21582" xr:uid="{00000000-0005-0000-0000-0000A79C0000}"/>
    <cellStyle name="Normal 47 2 3 3 3 3 4 2" xfId="43224" xr:uid="{00000000-0005-0000-0000-0000A89C0000}"/>
    <cellStyle name="Normal 47 2 3 3 3 3 5" xfId="37216" xr:uid="{00000000-0005-0000-0000-0000A99C0000}"/>
    <cellStyle name="Normal 47 2 3 3 3 4" xfId="16614" xr:uid="{00000000-0005-0000-0000-0000AA9C0000}"/>
    <cellStyle name="Normal 47 2 3 3 3 4 2" xfId="28583" xr:uid="{00000000-0005-0000-0000-0000AB9C0000}"/>
    <cellStyle name="Normal 47 2 3 3 3 4 2 2" xfId="50189" xr:uid="{00000000-0005-0000-0000-0000AC9C0000}"/>
    <cellStyle name="Normal 47 2 3 3 3 4 3" xfId="22616" xr:uid="{00000000-0005-0000-0000-0000AD9C0000}"/>
    <cellStyle name="Normal 47 2 3 3 3 4 3 2" xfId="44253" xr:uid="{00000000-0005-0000-0000-0000AE9C0000}"/>
    <cellStyle name="Normal 47 2 3 3 3 4 4" xfId="38268" xr:uid="{00000000-0005-0000-0000-0000AF9C0000}"/>
    <cellStyle name="Normal 47 2 3 3 3 5" xfId="25601" xr:uid="{00000000-0005-0000-0000-0000B09C0000}"/>
    <cellStyle name="Normal 47 2 3 3 3 5 2" xfId="47218" xr:uid="{00000000-0005-0000-0000-0000B19C0000}"/>
    <cellStyle name="Normal 47 2 3 3 3 6" xfId="19634" xr:uid="{00000000-0005-0000-0000-0000B29C0000}"/>
    <cellStyle name="Normal 47 2 3 3 3 6 2" xfId="41276" xr:uid="{00000000-0005-0000-0000-0000B39C0000}"/>
    <cellStyle name="Normal 47 2 3 3 3 7" xfId="35262" xr:uid="{00000000-0005-0000-0000-0000B49C0000}"/>
    <cellStyle name="Normal 47 2 3 3 4" xfId="13865" xr:uid="{00000000-0005-0000-0000-0000B59C0000}"/>
    <cellStyle name="Normal 47 2 3 3 4 2" xfId="16951" xr:uid="{00000000-0005-0000-0000-0000B69C0000}"/>
    <cellStyle name="Normal 47 2 3 3 4 2 2" xfId="28919" xr:uid="{00000000-0005-0000-0000-0000B79C0000}"/>
    <cellStyle name="Normal 47 2 3 3 4 2 2 2" xfId="50525" xr:uid="{00000000-0005-0000-0000-0000B89C0000}"/>
    <cellStyle name="Normal 47 2 3 3 4 2 3" xfId="22952" xr:uid="{00000000-0005-0000-0000-0000B99C0000}"/>
    <cellStyle name="Normal 47 2 3 3 4 2 3 2" xfId="44589" xr:uid="{00000000-0005-0000-0000-0000BA9C0000}"/>
    <cellStyle name="Normal 47 2 3 3 4 2 4" xfId="38605" xr:uid="{00000000-0005-0000-0000-0000BB9C0000}"/>
    <cellStyle name="Normal 47 2 3 3 4 3" xfId="25937" xr:uid="{00000000-0005-0000-0000-0000BC9C0000}"/>
    <cellStyle name="Normal 47 2 3 3 4 3 2" xfId="47551" xr:uid="{00000000-0005-0000-0000-0000BD9C0000}"/>
    <cellStyle name="Normal 47 2 3 3 4 4" xfId="19970" xr:uid="{00000000-0005-0000-0000-0000BE9C0000}"/>
    <cellStyle name="Normal 47 2 3 3 4 4 2" xfId="41612" xr:uid="{00000000-0005-0000-0000-0000BF9C0000}"/>
    <cellStyle name="Normal 47 2 3 3 4 5" xfId="35601" xr:uid="{00000000-0005-0000-0000-0000C09C0000}"/>
    <cellStyle name="Normal 47 2 3 3 5" xfId="14839" xr:uid="{00000000-0005-0000-0000-0000C19C0000}"/>
    <cellStyle name="Normal 47 2 3 3 5 2" xfId="17924" xr:uid="{00000000-0005-0000-0000-0000C29C0000}"/>
    <cellStyle name="Normal 47 2 3 3 5 2 2" xfId="29891" xr:uid="{00000000-0005-0000-0000-0000C39C0000}"/>
    <cellStyle name="Normal 47 2 3 3 5 2 2 2" xfId="51497" xr:uid="{00000000-0005-0000-0000-0000C49C0000}"/>
    <cellStyle name="Normal 47 2 3 3 5 2 3" xfId="23924" xr:uid="{00000000-0005-0000-0000-0000C59C0000}"/>
    <cellStyle name="Normal 47 2 3 3 5 2 3 2" xfId="45561" xr:uid="{00000000-0005-0000-0000-0000C69C0000}"/>
    <cellStyle name="Normal 47 2 3 3 5 2 4" xfId="39578" xr:uid="{00000000-0005-0000-0000-0000C79C0000}"/>
    <cellStyle name="Normal 47 2 3 3 5 3" xfId="26909" xr:uid="{00000000-0005-0000-0000-0000C89C0000}"/>
    <cellStyle name="Normal 47 2 3 3 5 3 2" xfId="48523" xr:uid="{00000000-0005-0000-0000-0000C99C0000}"/>
    <cellStyle name="Normal 47 2 3 3 5 4" xfId="20942" xr:uid="{00000000-0005-0000-0000-0000CA9C0000}"/>
    <cellStyle name="Normal 47 2 3 3 5 4 2" xfId="42584" xr:uid="{00000000-0005-0000-0000-0000CB9C0000}"/>
    <cellStyle name="Normal 47 2 3 3 5 5" xfId="36575" xr:uid="{00000000-0005-0000-0000-0000CC9C0000}"/>
    <cellStyle name="Normal 47 2 3 3 6" xfId="15952" xr:uid="{00000000-0005-0000-0000-0000CD9C0000}"/>
    <cellStyle name="Normal 47 2 3 3 6 2" xfId="27923" xr:uid="{00000000-0005-0000-0000-0000CE9C0000}"/>
    <cellStyle name="Normal 47 2 3 3 6 2 2" xfId="49529" xr:uid="{00000000-0005-0000-0000-0000CF9C0000}"/>
    <cellStyle name="Normal 47 2 3 3 6 3" xfId="21956" xr:uid="{00000000-0005-0000-0000-0000D09C0000}"/>
    <cellStyle name="Normal 47 2 3 3 6 3 2" xfId="43593" xr:uid="{00000000-0005-0000-0000-0000D19C0000}"/>
    <cellStyle name="Normal 47 2 3 3 6 4" xfId="37606" xr:uid="{00000000-0005-0000-0000-0000D29C0000}"/>
    <cellStyle name="Normal 47 2 3 3 7" xfId="24938" xr:uid="{00000000-0005-0000-0000-0000D39C0000}"/>
    <cellStyle name="Normal 47 2 3 3 7 2" xfId="46558" xr:uid="{00000000-0005-0000-0000-0000D49C0000}"/>
    <cellStyle name="Normal 47 2 3 3 8" xfId="18971" xr:uid="{00000000-0005-0000-0000-0000D59C0000}"/>
    <cellStyle name="Normal 47 2 3 3 8 2" xfId="40613" xr:uid="{00000000-0005-0000-0000-0000D69C0000}"/>
    <cellStyle name="Normal 47 2 3 3 9" xfId="32012"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1" xr:uid="{00000000-0005-0000-0000-0000DB9C0000}"/>
    <cellStyle name="Normal 47 2 3 4 2 2 2 2" xfId="50587" xr:uid="{00000000-0005-0000-0000-0000DC9C0000}"/>
    <cellStyle name="Normal 47 2 3 4 2 2 3" xfId="23014" xr:uid="{00000000-0005-0000-0000-0000DD9C0000}"/>
    <cellStyle name="Normal 47 2 3 4 2 2 3 2" xfId="44651" xr:uid="{00000000-0005-0000-0000-0000DE9C0000}"/>
    <cellStyle name="Normal 47 2 3 4 2 2 4" xfId="38667" xr:uid="{00000000-0005-0000-0000-0000DF9C0000}"/>
    <cellStyle name="Normal 47 2 3 4 2 3" xfId="25999" xr:uid="{00000000-0005-0000-0000-0000E09C0000}"/>
    <cellStyle name="Normal 47 2 3 4 2 3 2" xfId="47613" xr:uid="{00000000-0005-0000-0000-0000E19C0000}"/>
    <cellStyle name="Normal 47 2 3 4 2 4" xfId="20032" xr:uid="{00000000-0005-0000-0000-0000E29C0000}"/>
    <cellStyle name="Normal 47 2 3 4 2 4 2" xfId="41674" xr:uid="{00000000-0005-0000-0000-0000E39C0000}"/>
    <cellStyle name="Normal 47 2 3 4 2 5" xfId="35664" xr:uid="{00000000-0005-0000-0000-0000E49C0000}"/>
    <cellStyle name="Normal 47 2 3 4 3" xfId="14902" xr:uid="{00000000-0005-0000-0000-0000E59C0000}"/>
    <cellStyle name="Normal 47 2 3 4 3 2" xfId="17987" xr:uid="{00000000-0005-0000-0000-0000E69C0000}"/>
    <cellStyle name="Normal 47 2 3 4 3 2 2" xfId="29953" xr:uid="{00000000-0005-0000-0000-0000E79C0000}"/>
    <cellStyle name="Normal 47 2 3 4 3 2 2 2" xfId="51559" xr:uid="{00000000-0005-0000-0000-0000E89C0000}"/>
    <cellStyle name="Normal 47 2 3 4 3 2 3" xfId="23986" xr:uid="{00000000-0005-0000-0000-0000E99C0000}"/>
    <cellStyle name="Normal 47 2 3 4 3 2 3 2" xfId="45623" xr:uid="{00000000-0005-0000-0000-0000EA9C0000}"/>
    <cellStyle name="Normal 47 2 3 4 3 2 4" xfId="39641" xr:uid="{00000000-0005-0000-0000-0000EB9C0000}"/>
    <cellStyle name="Normal 47 2 3 4 3 3" xfId="26971" xr:uid="{00000000-0005-0000-0000-0000EC9C0000}"/>
    <cellStyle name="Normal 47 2 3 4 3 3 2" xfId="48585" xr:uid="{00000000-0005-0000-0000-0000ED9C0000}"/>
    <cellStyle name="Normal 47 2 3 4 3 4" xfId="21004" xr:uid="{00000000-0005-0000-0000-0000EE9C0000}"/>
    <cellStyle name="Normal 47 2 3 4 3 4 2" xfId="42646" xr:uid="{00000000-0005-0000-0000-0000EF9C0000}"/>
    <cellStyle name="Normal 47 2 3 4 3 5" xfId="36638" xr:uid="{00000000-0005-0000-0000-0000F09C0000}"/>
    <cellStyle name="Normal 47 2 3 4 4" xfId="16036" xr:uid="{00000000-0005-0000-0000-0000F19C0000}"/>
    <cellStyle name="Normal 47 2 3 4 4 2" xfId="28005" xr:uid="{00000000-0005-0000-0000-0000F29C0000}"/>
    <cellStyle name="Normal 47 2 3 4 4 2 2" xfId="49611" xr:uid="{00000000-0005-0000-0000-0000F39C0000}"/>
    <cellStyle name="Normal 47 2 3 4 4 3" xfId="22038" xr:uid="{00000000-0005-0000-0000-0000F49C0000}"/>
    <cellStyle name="Normal 47 2 3 4 4 3 2" xfId="43675" xr:uid="{00000000-0005-0000-0000-0000F59C0000}"/>
    <cellStyle name="Normal 47 2 3 4 4 4" xfId="37690" xr:uid="{00000000-0005-0000-0000-0000F69C0000}"/>
    <cellStyle name="Normal 47 2 3 4 5" xfId="25023" xr:uid="{00000000-0005-0000-0000-0000F79C0000}"/>
    <cellStyle name="Normal 47 2 3 4 5 2" xfId="46640" xr:uid="{00000000-0005-0000-0000-0000F89C0000}"/>
    <cellStyle name="Normal 47 2 3 4 6" xfId="19056" xr:uid="{00000000-0005-0000-0000-0000F99C0000}"/>
    <cellStyle name="Normal 47 2 3 4 6 2" xfId="40698" xr:uid="{00000000-0005-0000-0000-0000FA9C0000}"/>
    <cellStyle name="Normal 47 2 3 4 7" xfId="34684"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1" xr:uid="{00000000-0005-0000-0000-0000FF9C0000}"/>
    <cellStyle name="Normal 47 2 3 5 2 2 2 2" xfId="50907" xr:uid="{00000000-0005-0000-0000-0000009D0000}"/>
    <cellStyle name="Normal 47 2 3 5 2 2 3" xfId="23334" xr:uid="{00000000-0005-0000-0000-0000019D0000}"/>
    <cellStyle name="Normal 47 2 3 5 2 2 3 2" xfId="44971" xr:uid="{00000000-0005-0000-0000-0000029D0000}"/>
    <cellStyle name="Normal 47 2 3 5 2 2 4" xfId="38987" xr:uid="{00000000-0005-0000-0000-0000039D0000}"/>
    <cellStyle name="Normal 47 2 3 5 2 3" xfId="26319" xr:uid="{00000000-0005-0000-0000-0000049D0000}"/>
    <cellStyle name="Normal 47 2 3 5 2 3 2" xfId="47933" xr:uid="{00000000-0005-0000-0000-0000059D0000}"/>
    <cellStyle name="Normal 47 2 3 5 2 4" xfId="20352" xr:uid="{00000000-0005-0000-0000-0000069D0000}"/>
    <cellStyle name="Normal 47 2 3 5 2 4 2" xfId="41994" xr:uid="{00000000-0005-0000-0000-0000079D0000}"/>
    <cellStyle name="Normal 47 2 3 5 2 5" xfId="35984" xr:uid="{00000000-0005-0000-0000-0000089D0000}"/>
    <cellStyle name="Normal 47 2 3 5 3" xfId="15222" xr:uid="{00000000-0005-0000-0000-0000099D0000}"/>
    <cellStyle name="Normal 47 2 3 5 3 2" xfId="18307" xr:uid="{00000000-0005-0000-0000-00000A9D0000}"/>
    <cellStyle name="Normal 47 2 3 5 3 2 2" xfId="30273" xr:uid="{00000000-0005-0000-0000-00000B9D0000}"/>
    <cellStyle name="Normal 47 2 3 5 3 2 2 2" xfId="51879" xr:uid="{00000000-0005-0000-0000-00000C9D0000}"/>
    <cellStyle name="Normal 47 2 3 5 3 2 3" xfId="24306" xr:uid="{00000000-0005-0000-0000-00000D9D0000}"/>
    <cellStyle name="Normal 47 2 3 5 3 2 3 2" xfId="45943" xr:uid="{00000000-0005-0000-0000-00000E9D0000}"/>
    <cellStyle name="Normal 47 2 3 5 3 2 4" xfId="39961" xr:uid="{00000000-0005-0000-0000-00000F9D0000}"/>
    <cellStyle name="Normal 47 2 3 5 3 3" xfId="27291" xr:uid="{00000000-0005-0000-0000-0000109D0000}"/>
    <cellStyle name="Normal 47 2 3 5 3 3 2" xfId="48905" xr:uid="{00000000-0005-0000-0000-0000119D0000}"/>
    <cellStyle name="Normal 47 2 3 5 3 4" xfId="21324" xr:uid="{00000000-0005-0000-0000-0000129D0000}"/>
    <cellStyle name="Normal 47 2 3 5 3 4 2" xfId="42966" xr:uid="{00000000-0005-0000-0000-0000139D0000}"/>
    <cellStyle name="Normal 47 2 3 5 3 5" xfId="36958" xr:uid="{00000000-0005-0000-0000-0000149D0000}"/>
    <cellStyle name="Normal 47 2 3 5 4" xfId="16356" xr:uid="{00000000-0005-0000-0000-0000159D0000}"/>
    <cellStyle name="Normal 47 2 3 5 4 2" xfId="28325" xr:uid="{00000000-0005-0000-0000-0000169D0000}"/>
    <cellStyle name="Normal 47 2 3 5 4 2 2" xfId="49931" xr:uid="{00000000-0005-0000-0000-0000179D0000}"/>
    <cellStyle name="Normal 47 2 3 5 4 3" xfId="22358" xr:uid="{00000000-0005-0000-0000-0000189D0000}"/>
    <cellStyle name="Normal 47 2 3 5 4 3 2" xfId="43995" xr:uid="{00000000-0005-0000-0000-0000199D0000}"/>
    <cellStyle name="Normal 47 2 3 5 4 4" xfId="38010" xr:uid="{00000000-0005-0000-0000-00001A9D0000}"/>
    <cellStyle name="Normal 47 2 3 5 5" xfId="25343" xr:uid="{00000000-0005-0000-0000-00001B9D0000}"/>
    <cellStyle name="Normal 47 2 3 5 5 2" xfId="46960" xr:uid="{00000000-0005-0000-0000-00001C9D0000}"/>
    <cellStyle name="Normal 47 2 3 5 6" xfId="19376" xr:uid="{00000000-0005-0000-0000-00001D9D0000}"/>
    <cellStyle name="Normal 47 2 3 5 6 2" xfId="41018" xr:uid="{00000000-0005-0000-0000-00001E9D0000}"/>
    <cellStyle name="Normal 47 2 3 5 7" xfId="35004" xr:uid="{00000000-0005-0000-0000-00001F9D0000}"/>
    <cellStyle name="Normal 47 2 3 6" xfId="13606" xr:uid="{00000000-0005-0000-0000-0000209D0000}"/>
    <cellStyle name="Normal 47 2 3 6 2" xfId="16692" xr:uid="{00000000-0005-0000-0000-0000219D0000}"/>
    <cellStyle name="Normal 47 2 3 6 2 2" xfId="28661" xr:uid="{00000000-0005-0000-0000-0000229D0000}"/>
    <cellStyle name="Normal 47 2 3 6 2 2 2" xfId="50267" xr:uid="{00000000-0005-0000-0000-0000239D0000}"/>
    <cellStyle name="Normal 47 2 3 6 2 3" xfId="22694" xr:uid="{00000000-0005-0000-0000-0000249D0000}"/>
    <cellStyle name="Normal 47 2 3 6 2 3 2" xfId="44331" xr:uid="{00000000-0005-0000-0000-0000259D0000}"/>
    <cellStyle name="Normal 47 2 3 6 2 4" xfId="38346" xr:uid="{00000000-0005-0000-0000-0000269D0000}"/>
    <cellStyle name="Normal 47 2 3 6 3" xfId="25679" xr:uid="{00000000-0005-0000-0000-0000279D0000}"/>
    <cellStyle name="Normal 47 2 3 6 3 2" xfId="47293" xr:uid="{00000000-0005-0000-0000-0000289D0000}"/>
    <cellStyle name="Normal 47 2 3 6 4" xfId="19712" xr:uid="{00000000-0005-0000-0000-0000299D0000}"/>
    <cellStyle name="Normal 47 2 3 6 4 2" xfId="41354" xr:uid="{00000000-0005-0000-0000-00002A9D0000}"/>
    <cellStyle name="Normal 47 2 3 6 5" xfId="35342" xr:uid="{00000000-0005-0000-0000-00002B9D0000}"/>
    <cellStyle name="Normal 47 2 3 7" xfId="14581" xr:uid="{00000000-0005-0000-0000-00002C9D0000}"/>
    <cellStyle name="Normal 47 2 3 7 2" xfId="17666" xr:uid="{00000000-0005-0000-0000-00002D9D0000}"/>
    <cellStyle name="Normal 47 2 3 7 2 2" xfId="29633" xr:uid="{00000000-0005-0000-0000-00002E9D0000}"/>
    <cellStyle name="Normal 47 2 3 7 2 2 2" xfId="51239" xr:uid="{00000000-0005-0000-0000-00002F9D0000}"/>
    <cellStyle name="Normal 47 2 3 7 2 3" xfId="23666" xr:uid="{00000000-0005-0000-0000-0000309D0000}"/>
    <cellStyle name="Normal 47 2 3 7 2 3 2" xfId="45303" xr:uid="{00000000-0005-0000-0000-0000319D0000}"/>
    <cellStyle name="Normal 47 2 3 7 2 4" xfId="39320" xr:uid="{00000000-0005-0000-0000-0000329D0000}"/>
    <cellStyle name="Normal 47 2 3 7 3" xfId="26651" xr:uid="{00000000-0005-0000-0000-0000339D0000}"/>
    <cellStyle name="Normal 47 2 3 7 3 2" xfId="48265" xr:uid="{00000000-0005-0000-0000-0000349D0000}"/>
    <cellStyle name="Normal 47 2 3 7 4" xfId="20684" xr:uid="{00000000-0005-0000-0000-0000359D0000}"/>
    <cellStyle name="Normal 47 2 3 7 4 2" xfId="42326" xr:uid="{00000000-0005-0000-0000-0000369D0000}"/>
    <cellStyle name="Normal 47 2 3 7 5" xfId="36317" xr:uid="{00000000-0005-0000-0000-0000379D0000}"/>
    <cellStyle name="Normal 47 2 3 8" xfId="15694" xr:uid="{00000000-0005-0000-0000-0000389D0000}"/>
    <cellStyle name="Normal 47 2 3 8 2" xfId="27665" xr:uid="{00000000-0005-0000-0000-0000399D0000}"/>
    <cellStyle name="Normal 47 2 3 8 2 2" xfId="49271" xr:uid="{00000000-0005-0000-0000-00003A9D0000}"/>
    <cellStyle name="Normal 47 2 3 8 3" xfId="21698" xr:uid="{00000000-0005-0000-0000-00003B9D0000}"/>
    <cellStyle name="Normal 47 2 3 8 3 2" xfId="43335" xr:uid="{00000000-0005-0000-0000-00003C9D0000}"/>
    <cellStyle name="Normal 47 2 3 8 4" xfId="37348" xr:uid="{00000000-0005-0000-0000-00003D9D0000}"/>
    <cellStyle name="Normal 47 2 3 9" xfId="24680" xr:uid="{00000000-0005-0000-0000-00003E9D0000}"/>
    <cellStyle name="Normal 47 2 3 9 2" xfId="46300" xr:uid="{00000000-0005-0000-0000-00003F9D0000}"/>
    <cellStyle name="Normal 47 2 4" xfId="6485" xr:uid="{00000000-0005-0000-0000-0000409D0000}"/>
    <cellStyle name="Normal 47 2 4 10" xfId="18712" xr:uid="{00000000-0005-0000-0000-0000419D0000}"/>
    <cellStyle name="Normal 47 2 4 10 2" xfId="40354" xr:uid="{00000000-0005-0000-0000-0000429D0000}"/>
    <cellStyle name="Normal 47 2 4 11" xfId="31344"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5" xr:uid="{00000000-0005-0000-0000-0000489D0000}"/>
    <cellStyle name="Normal 47 2 4 2 2 2 2 2 2" xfId="50631" xr:uid="{00000000-0005-0000-0000-0000499D0000}"/>
    <cellStyle name="Normal 47 2 4 2 2 2 2 3" xfId="23058" xr:uid="{00000000-0005-0000-0000-00004A9D0000}"/>
    <cellStyle name="Normal 47 2 4 2 2 2 2 3 2" xfId="44695" xr:uid="{00000000-0005-0000-0000-00004B9D0000}"/>
    <cellStyle name="Normal 47 2 4 2 2 2 2 4" xfId="38711" xr:uid="{00000000-0005-0000-0000-00004C9D0000}"/>
    <cellStyle name="Normal 47 2 4 2 2 2 3" xfId="26043" xr:uid="{00000000-0005-0000-0000-00004D9D0000}"/>
    <cellStyle name="Normal 47 2 4 2 2 2 3 2" xfId="47657" xr:uid="{00000000-0005-0000-0000-00004E9D0000}"/>
    <cellStyle name="Normal 47 2 4 2 2 2 4" xfId="20076" xr:uid="{00000000-0005-0000-0000-00004F9D0000}"/>
    <cellStyle name="Normal 47 2 4 2 2 2 4 2" xfId="41718" xr:uid="{00000000-0005-0000-0000-0000509D0000}"/>
    <cellStyle name="Normal 47 2 4 2 2 2 5" xfId="35708" xr:uid="{00000000-0005-0000-0000-0000519D0000}"/>
    <cellStyle name="Normal 47 2 4 2 2 3" xfId="14946" xr:uid="{00000000-0005-0000-0000-0000529D0000}"/>
    <cellStyle name="Normal 47 2 4 2 2 3 2" xfId="18031" xr:uid="{00000000-0005-0000-0000-0000539D0000}"/>
    <cellStyle name="Normal 47 2 4 2 2 3 2 2" xfId="29997" xr:uid="{00000000-0005-0000-0000-0000549D0000}"/>
    <cellStyle name="Normal 47 2 4 2 2 3 2 2 2" xfId="51603" xr:uid="{00000000-0005-0000-0000-0000559D0000}"/>
    <cellStyle name="Normal 47 2 4 2 2 3 2 3" xfId="24030" xr:uid="{00000000-0005-0000-0000-0000569D0000}"/>
    <cellStyle name="Normal 47 2 4 2 2 3 2 3 2" xfId="45667" xr:uid="{00000000-0005-0000-0000-0000579D0000}"/>
    <cellStyle name="Normal 47 2 4 2 2 3 2 4" xfId="39685" xr:uid="{00000000-0005-0000-0000-0000589D0000}"/>
    <cellStyle name="Normal 47 2 4 2 2 3 3" xfId="27015" xr:uid="{00000000-0005-0000-0000-0000599D0000}"/>
    <cellStyle name="Normal 47 2 4 2 2 3 3 2" xfId="48629" xr:uid="{00000000-0005-0000-0000-00005A9D0000}"/>
    <cellStyle name="Normal 47 2 4 2 2 3 4" xfId="21048" xr:uid="{00000000-0005-0000-0000-00005B9D0000}"/>
    <cellStyle name="Normal 47 2 4 2 2 3 4 2" xfId="42690" xr:uid="{00000000-0005-0000-0000-00005C9D0000}"/>
    <cellStyle name="Normal 47 2 4 2 2 3 5" xfId="36682" xr:uid="{00000000-0005-0000-0000-00005D9D0000}"/>
    <cellStyle name="Normal 47 2 4 2 2 4" xfId="16080" xr:uid="{00000000-0005-0000-0000-00005E9D0000}"/>
    <cellStyle name="Normal 47 2 4 2 2 4 2" xfId="28049" xr:uid="{00000000-0005-0000-0000-00005F9D0000}"/>
    <cellStyle name="Normal 47 2 4 2 2 4 2 2" xfId="49655" xr:uid="{00000000-0005-0000-0000-0000609D0000}"/>
    <cellStyle name="Normal 47 2 4 2 2 4 3" xfId="22082" xr:uid="{00000000-0005-0000-0000-0000619D0000}"/>
    <cellStyle name="Normal 47 2 4 2 2 4 3 2" xfId="43719" xr:uid="{00000000-0005-0000-0000-0000629D0000}"/>
    <cellStyle name="Normal 47 2 4 2 2 4 4" xfId="37734" xr:uid="{00000000-0005-0000-0000-0000639D0000}"/>
    <cellStyle name="Normal 47 2 4 2 2 5" xfId="25067" xr:uid="{00000000-0005-0000-0000-0000649D0000}"/>
    <cellStyle name="Normal 47 2 4 2 2 5 2" xfId="46684" xr:uid="{00000000-0005-0000-0000-0000659D0000}"/>
    <cellStyle name="Normal 47 2 4 2 2 6" xfId="19100" xr:uid="{00000000-0005-0000-0000-0000669D0000}"/>
    <cellStyle name="Normal 47 2 4 2 2 6 2" xfId="40742" xr:uid="{00000000-0005-0000-0000-0000679D0000}"/>
    <cellStyle name="Normal 47 2 4 2 2 7" xfId="34728"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5" xr:uid="{00000000-0005-0000-0000-00006C9D0000}"/>
    <cellStyle name="Normal 47 2 4 2 3 2 2 2 2" xfId="50951" xr:uid="{00000000-0005-0000-0000-00006D9D0000}"/>
    <cellStyle name="Normal 47 2 4 2 3 2 2 3" xfId="23378" xr:uid="{00000000-0005-0000-0000-00006E9D0000}"/>
    <cellStyle name="Normal 47 2 4 2 3 2 2 3 2" xfId="45015" xr:uid="{00000000-0005-0000-0000-00006F9D0000}"/>
    <cellStyle name="Normal 47 2 4 2 3 2 2 4" xfId="39031" xr:uid="{00000000-0005-0000-0000-0000709D0000}"/>
    <cellStyle name="Normal 47 2 4 2 3 2 3" xfId="26363" xr:uid="{00000000-0005-0000-0000-0000719D0000}"/>
    <cellStyle name="Normal 47 2 4 2 3 2 3 2" xfId="47977" xr:uid="{00000000-0005-0000-0000-0000729D0000}"/>
    <cellStyle name="Normal 47 2 4 2 3 2 4" xfId="20396" xr:uid="{00000000-0005-0000-0000-0000739D0000}"/>
    <cellStyle name="Normal 47 2 4 2 3 2 4 2" xfId="42038" xr:uid="{00000000-0005-0000-0000-0000749D0000}"/>
    <cellStyle name="Normal 47 2 4 2 3 2 5" xfId="36028" xr:uid="{00000000-0005-0000-0000-0000759D0000}"/>
    <cellStyle name="Normal 47 2 4 2 3 3" xfId="15266" xr:uid="{00000000-0005-0000-0000-0000769D0000}"/>
    <cellStyle name="Normal 47 2 4 2 3 3 2" xfId="18351" xr:uid="{00000000-0005-0000-0000-0000779D0000}"/>
    <cellStyle name="Normal 47 2 4 2 3 3 2 2" xfId="30317" xr:uid="{00000000-0005-0000-0000-0000789D0000}"/>
    <cellStyle name="Normal 47 2 4 2 3 3 2 2 2" xfId="51923" xr:uid="{00000000-0005-0000-0000-0000799D0000}"/>
    <cellStyle name="Normal 47 2 4 2 3 3 2 3" xfId="24350" xr:uid="{00000000-0005-0000-0000-00007A9D0000}"/>
    <cellStyle name="Normal 47 2 4 2 3 3 2 3 2" xfId="45987" xr:uid="{00000000-0005-0000-0000-00007B9D0000}"/>
    <cellStyle name="Normal 47 2 4 2 3 3 2 4" xfId="40005" xr:uid="{00000000-0005-0000-0000-00007C9D0000}"/>
    <cellStyle name="Normal 47 2 4 2 3 3 3" xfId="27335" xr:uid="{00000000-0005-0000-0000-00007D9D0000}"/>
    <cellStyle name="Normal 47 2 4 2 3 3 3 2" xfId="48949" xr:uid="{00000000-0005-0000-0000-00007E9D0000}"/>
    <cellStyle name="Normal 47 2 4 2 3 3 4" xfId="21368" xr:uid="{00000000-0005-0000-0000-00007F9D0000}"/>
    <cellStyle name="Normal 47 2 4 2 3 3 4 2" xfId="43010" xr:uid="{00000000-0005-0000-0000-0000809D0000}"/>
    <cellStyle name="Normal 47 2 4 2 3 3 5" xfId="37002" xr:uid="{00000000-0005-0000-0000-0000819D0000}"/>
    <cellStyle name="Normal 47 2 4 2 3 4" xfId="16400" xr:uid="{00000000-0005-0000-0000-0000829D0000}"/>
    <cellStyle name="Normal 47 2 4 2 3 4 2" xfId="28369" xr:uid="{00000000-0005-0000-0000-0000839D0000}"/>
    <cellStyle name="Normal 47 2 4 2 3 4 2 2" xfId="49975" xr:uid="{00000000-0005-0000-0000-0000849D0000}"/>
    <cellStyle name="Normal 47 2 4 2 3 4 3" xfId="22402" xr:uid="{00000000-0005-0000-0000-0000859D0000}"/>
    <cellStyle name="Normal 47 2 4 2 3 4 3 2" xfId="44039" xr:uid="{00000000-0005-0000-0000-0000869D0000}"/>
    <cellStyle name="Normal 47 2 4 2 3 4 4" xfId="38054" xr:uid="{00000000-0005-0000-0000-0000879D0000}"/>
    <cellStyle name="Normal 47 2 4 2 3 5" xfId="25387" xr:uid="{00000000-0005-0000-0000-0000889D0000}"/>
    <cellStyle name="Normal 47 2 4 2 3 5 2" xfId="47004" xr:uid="{00000000-0005-0000-0000-0000899D0000}"/>
    <cellStyle name="Normal 47 2 4 2 3 6" xfId="19420" xr:uid="{00000000-0005-0000-0000-00008A9D0000}"/>
    <cellStyle name="Normal 47 2 4 2 3 6 2" xfId="41062" xr:uid="{00000000-0005-0000-0000-00008B9D0000}"/>
    <cellStyle name="Normal 47 2 4 2 3 7" xfId="35048" xr:uid="{00000000-0005-0000-0000-00008C9D0000}"/>
    <cellStyle name="Normal 47 2 4 2 4" xfId="13651" xr:uid="{00000000-0005-0000-0000-00008D9D0000}"/>
    <cellStyle name="Normal 47 2 4 2 4 2" xfId="16737" xr:uid="{00000000-0005-0000-0000-00008E9D0000}"/>
    <cellStyle name="Normal 47 2 4 2 4 2 2" xfId="28705" xr:uid="{00000000-0005-0000-0000-00008F9D0000}"/>
    <cellStyle name="Normal 47 2 4 2 4 2 2 2" xfId="50311" xr:uid="{00000000-0005-0000-0000-0000909D0000}"/>
    <cellStyle name="Normal 47 2 4 2 4 2 3" xfId="22738" xr:uid="{00000000-0005-0000-0000-0000919D0000}"/>
    <cellStyle name="Normal 47 2 4 2 4 2 3 2" xfId="44375" xr:uid="{00000000-0005-0000-0000-0000929D0000}"/>
    <cellStyle name="Normal 47 2 4 2 4 2 4" xfId="38391" xr:uid="{00000000-0005-0000-0000-0000939D0000}"/>
    <cellStyle name="Normal 47 2 4 2 4 3" xfId="25723" xr:uid="{00000000-0005-0000-0000-0000949D0000}"/>
    <cellStyle name="Normal 47 2 4 2 4 3 2" xfId="47337" xr:uid="{00000000-0005-0000-0000-0000959D0000}"/>
    <cellStyle name="Normal 47 2 4 2 4 4" xfId="19756" xr:uid="{00000000-0005-0000-0000-0000969D0000}"/>
    <cellStyle name="Normal 47 2 4 2 4 4 2" xfId="41398" xr:uid="{00000000-0005-0000-0000-0000979D0000}"/>
    <cellStyle name="Normal 47 2 4 2 4 5" xfId="35387" xr:uid="{00000000-0005-0000-0000-0000989D0000}"/>
    <cellStyle name="Normal 47 2 4 2 5" xfId="14625" xr:uid="{00000000-0005-0000-0000-0000999D0000}"/>
    <cellStyle name="Normal 47 2 4 2 5 2" xfId="17710" xr:uid="{00000000-0005-0000-0000-00009A9D0000}"/>
    <cellStyle name="Normal 47 2 4 2 5 2 2" xfId="29677" xr:uid="{00000000-0005-0000-0000-00009B9D0000}"/>
    <cellStyle name="Normal 47 2 4 2 5 2 2 2" xfId="51283" xr:uid="{00000000-0005-0000-0000-00009C9D0000}"/>
    <cellStyle name="Normal 47 2 4 2 5 2 3" xfId="23710" xr:uid="{00000000-0005-0000-0000-00009D9D0000}"/>
    <cellStyle name="Normal 47 2 4 2 5 2 3 2" xfId="45347" xr:uid="{00000000-0005-0000-0000-00009E9D0000}"/>
    <cellStyle name="Normal 47 2 4 2 5 2 4" xfId="39364" xr:uid="{00000000-0005-0000-0000-00009F9D0000}"/>
    <cellStyle name="Normal 47 2 4 2 5 3" xfId="26695" xr:uid="{00000000-0005-0000-0000-0000A09D0000}"/>
    <cellStyle name="Normal 47 2 4 2 5 3 2" xfId="48309" xr:uid="{00000000-0005-0000-0000-0000A19D0000}"/>
    <cellStyle name="Normal 47 2 4 2 5 4" xfId="20728" xr:uid="{00000000-0005-0000-0000-0000A29D0000}"/>
    <cellStyle name="Normal 47 2 4 2 5 4 2" xfId="42370" xr:uid="{00000000-0005-0000-0000-0000A39D0000}"/>
    <cellStyle name="Normal 47 2 4 2 5 5" xfId="36361" xr:uid="{00000000-0005-0000-0000-0000A49D0000}"/>
    <cellStyle name="Normal 47 2 4 2 6" xfId="15738" xr:uid="{00000000-0005-0000-0000-0000A59D0000}"/>
    <cellStyle name="Normal 47 2 4 2 6 2" xfId="27709" xr:uid="{00000000-0005-0000-0000-0000A69D0000}"/>
    <cellStyle name="Normal 47 2 4 2 6 2 2" xfId="49315" xr:uid="{00000000-0005-0000-0000-0000A79D0000}"/>
    <cellStyle name="Normal 47 2 4 2 6 3" xfId="21742" xr:uid="{00000000-0005-0000-0000-0000A89D0000}"/>
    <cellStyle name="Normal 47 2 4 2 6 3 2" xfId="43379" xr:uid="{00000000-0005-0000-0000-0000A99D0000}"/>
    <cellStyle name="Normal 47 2 4 2 6 4" xfId="37392" xr:uid="{00000000-0005-0000-0000-0000AA9D0000}"/>
    <cellStyle name="Normal 47 2 4 2 7" xfId="24724" xr:uid="{00000000-0005-0000-0000-0000AB9D0000}"/>
    <cellStyle name="Normal 47 2 4 2 7 2" xfId="46344" xr:uid="{00000000-0005-0000-0000-0000AC9D0000}"/>
    <cellStyle name="Normal 47 2 4 2 8" xfId="18757" xr:uid="{00000000-0005-0000-0000-0000AD9D0000}"/>
    <cellStyle name="Normal 47 2 4 2 8 2" xfId="40399" xr:uid="{00000000-0005-0000-0000-0000AE9D0000}"/>
    <cellStyle name="Normal 47 2 4 2 9" xfId="31457"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8" xr:uid="{00000000-0005-0000-0000-0000B49D0000}"/>
    <cellStyle name="Normal 47 2 4 3 2 2 2 2 2" xfId="50844" xr:uid="{00000000-0005-0000-0000-0000B59D0000}"/>
    <cellStyle name="Normal 47 2 4 3 2 2 2 3" xfId="23271" xr:uid="{00000000-0005-0000-0000-0000B69D0000}"/>
    <cellStyle name="Normal 47 2 4 3 2 2 2 3 2" xfId="44908" xr:uid="{00000000-0005-0000-0000-0000B79D0000}"/>
    <cellStyle name="Normal 47 2 4 3 2 2 2 4" xfId="38924" xr:uid="{00000000-0005-0000-0000-0000B89D0000}"/>
    <cellStyle name="Normal 47 2 4 3 2 2 3" xfId="26256" xr:uid="{00000000-0005-0000-0000-0000B99D0000}"/>
    <cellStyle name="Normal 47 2 4 3 2 2 3 2" xfId="47870" xr:uid="{00000000-0005-0000-0000-0000BA9D0000}"/>
    <cellStyle name="Normal 47 2 4 3 2 2 4" xfId="20289" xr:uid="{00000000-0005-0000-0000-0000BB9D0000}"/>
    <cellStyle name="Normal 47 2 4 3 2 2 4 2" xfId="41931" xr:uid="{00000000-0005-0000-0000-0000BC9D0000}"/>
    <cellStyle name="Normal 47 2 4 3 2 2 5" xfId="35921" xr:uid="{00000000-0005-0000-0000-0000BD9D0000}"/>
    <cellStyle name="Normal 47 2 4 3 2 3" xfId="15159" xr:uid="{00000000-0005-0000-0000-0000BE9D0000}"/>
    <cellStyle name="Normal 47 2 4 3 2 3 2" xfId="18244" xr:uid="{00000000-0005-0000-0000-0000BF9D0000}"/>
    <cellStyle name="Normal 47 2 4 3 2 3 2 2" xfId="30210" xr:uid="{00000000-0005-0000-0000-0000C09D0000}"/>
    <cellStyle name="Normal 47 2 4 3 2 3 2 2 2" xfId="51816" xr:uid="{00000000-0005-0000-0000-0000C19D0000}"/>
    <cellStyle name="Normal 47 2 4 3 2 3 2 3" xfId="24243" xr:uid="{00000000-0005-0000-0000-0000C29D0000}"/>
    <cellStyle name="Normal 47 2 4 3 2 3 2 3 2" xfId="45880" xr:uid="{00000000-0005-0000-0000-0000C39D0000}"/>
    <cellStyle name="Normal 47 2 4 3 2 3 2 4" xfId="39898" xr:uid="{00000000-0005-0000-0000-0000C49D0000}"/>
    <cellStyle name="Normal 47 2 4 3 2 3 3" xfId="27228" xr:uid="{00000000-0005-0000-0000-0000C59D0000}"/>
    <cellStyle name="Normal 47 2 4 3 2 3 3 2" xfId="48842" xr:uid="{00000000-0005-0000-0000-0000C69D0000}"/>
    <cellStyle name="Normal 47 2 4 3 2 3 4" xfId="21261" xr:uid="{00000000-0005-0000-0000-0000C79D0000}"/>
    <cellStyle name="Normal 47 2 4 3 2 3 4 2" xfId="42903" xr:uid="{00000000-0005-0000-0000-0000C89D0000}"/>
    <cellStyle name="Normal 47 2 4 3 2 3 5" xfId="36895" xr:uid="{00000000-0005-0000-0000-0000C99D0000}"/>
    <cellStyle name="Normal 47 2 4 3 2 4" xfId="16293" xr:uid="{00000000-0005-0000-0000-0000CA9D0000}"/>
    <cellStyle name="Normal 47 2 4 3 2 4 2" xfId="28262" xr:uid="{00000000-0005-0000-0000-0000CB9D0000}"/>
    <cellStyle name="Normal 47 2 4 3 2 4 2 2" xfId="49868" xr:uid="{00000000-0005-0000-0000-0000CC9D0000}"/>
    <cellStyle name="Normal 47 2 4 3 2 4 3" xfId="22295" xr:uid="{00000000-0005-0000-0000-0000CD9D0000}"/>
    <cellStyle name="Normal 47 2 4 3 2 4 3 2" xfId="43932" xr:uid="{00000000-0005-0000-0000-0000CE9D0000}"/>
    <cellStyle name="Normal 47 2 4 3 2 4 4" xfId="37947" xr:uid="{00000000-0005-0000-0000-0000CF9D0000}"/>
    <cellStyle name="Normal 47 2 4 3 2 5" xfId="25280" xr:uid="{00000000-0005-0000-0000-0000D09D0000}"/>
    <cellStyle name="Normal 47 2 4 3 2 5 2" xfId="46897" xr:uid="{00000000-0005-0000-0000-0000D19D0000}"/>
    <cellStyle name="Normal 47 2 4 3 2 6" xfId="19313" xr:uid="{00000000-0005-0000-0000-0000D29D0000}"/>
    <cellStyle name="Normal 47 2 4 3 2 6 2" xfId="40955" xr:uid="{00000000-0005-0000-0000-0000D39D0000}"/>
    <cellStyle name="Normal 47 2 4 3 2 7" xfId="34941"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8" xr:uid="{00000000-0005-0000-0000-0000D89D0000}"/>
    <cellStyle name="Normal 47 2 4 3 3 2 2 2 2" xfId="51164" xr:uid="{00000000-0005-0000-0000-0000D99D0000}"/>
    <cellStyle name="Normal 47 2 4 3 3 2 2 3" xfId="23591" xr:uid="{00000000-0005-0000-0000-0000DA9D0000}"/>
    <cellStyle name="Normal 47 2 4 3 3 2 2 3 2" xfId="45228" xr:uid="{00000000-0005-0000-0000-0000DB9D0000}"/>
    <cellStyle name="Normal 47 2 4 3 3 2 2 4" xfId="39244" xr:uid="{00000000-0005-0000-0000-0000DC9D0000}"/>
    <cellStyle name="Normal 47 2 4 3 3 2 3" xfId="26576" xr:uid="{00000000-0005-0000-0000-0000DD9D0000}"/>
    <cellStyle name="Normal 47 2 4 3 3 2 3 2" xfId="48190" xr:uid="{00000000-0005-0000-0000-0000DE9D0000}"/>
    <cellStyle name="Normal 47 2 4 3 3 2 4" xfId="20609" xr:uid="{00000000-0005-0000-0000-0000DF9D0000}"/>
    <cellStyle name="Normal 47 2 4 3 3 2 4 2" xfId="42251" xr:uid="{00000000-0005-0000-0000-0000E09D0000}"/>
    <cellStyle name="Normal 47 2 4 3 3 2 5" xfId="36241" xr:uid="{00000000-0005-0000-0000-0000E19D0000}"/>
    <cellStyle name="Normal 47 2 4 3 3 3" xfId="15479" xr:uid="{00000000-0005-0000-0000-0000E29D0000}"/>
    <cellStyle name="Normal 47 2 4 3 3 3 2" xfId="18564" xr:uid="{00000000-0005-0000-0000-0000E39D0000}"/>
    <cellStyle name="Normal 47 2 4 3 3 3 2 2" xfId="30530" xr:uid="{00000000-0005-0000-0000-0000E49D0000}"/>
    <cellStyle name="Normal 47 2 4 3 3 3 2 2 2" xfId="52136" xr:uid="{00000000-0005-0000-0000-0000E59D0000}"/>
    <cellStyle name="Normal 47 2 4 3 3 3 2 3" xfId="24563" xr:uid="{00000000-0005-0000-0000-0000E69D0000}"/>
    <cellStyle name="Normal 47 2 4 3 3 3 2 3 2" xfId="46200" xr:uid="{00000000-0005-0000-0000-0000E79D0000}"/>
    <cellStyle name="Normal 47 2 4 3 3 3 2 4" xfId="40218" xr:uid="{00000000-0005-0000-0000-0000E89D0000}"/>
    <cellStyle name="Normal 47 2 4 3 3 3 3" xfId="27548" xr:uid="{00000000-0005-0000-0000-0000E99D0000}"/>
    <cellStyle name="Normal 47 2 4 3 3 3 3 2" xfId="49162" xr:uid="{00000000-0005-0000-0000-0000EA9D0000}"/>
    <cellStyle name="Normal 47 2 4 3 3 3 4" xfId="21581" xr:uid="{00000000-0005-0000-0000-0000EB9D0000}"/>
    <cellStyle name="Normal 47 2 4 3 3 3 4 2" xfId="43223" xr:uid="{00000000-0005-0000-0000-0000EC9D0000}"/>
    <cellStyle name="Normal 47 2 4 3 3 3 5" xfId="37215" xr:uid="{00000000-0005-0000-0000-0000ED9D0000}"/>
    <cellStyle name="Normal 47 2 4 3 3 4" xfId="16613" xr:uid="{00000000-0005-0000-0000-0000EE9D0000}"/>
    <cellStyle name="Normal 47 2 4 3 3 4 2" xfId="28582" xr:uid="{00000000-0005-0000-0000-0000EF9D0000}"/>
    <cellStyle name="Normal 47 2 4 3 3 4 2 2" xfId="50188" xr:uid="{00000000-0005-0000-0000-0000F09D0000}"/>
    <cellStyle name="Normal 47 2 4 3 3 4 3" xfId="22615" xr:uid="{00000000-0005-0000-0000-0000F19D0000}"/>
    <cellStyle name="Normal 47 2 4 3 3 4 3 2" xfId="44252" xr:uid="{00000000-0005-0000-0000-0000F29D0000}"/>
    <cellStyle name="Normal 47 2 4 3 3 4 4" xfId="38267" xr:uid="{00000000-0005-0000-0000-0000F39D0000}"/>
    <cellStyle name="Normal 47 2 4 3 3 5" xfId="25600" xr:uid="{00000000-0005-0000-0000-0000F49D0000}"/>
    <cellStyle name="Normal 47 2 4 3 3 5 2" xfId="47217" xr:uid="{00000000-0005-0000-0000-0000F59D0000}"/>
    <cellStyle name="Normal 47 2 4 3 3 6" xfId="19633" xr:uid="{00000000-0005-0000-0000-0000F69D0000}"/>
    <cellStyle name="Normal 47 2 4 3 3 6 2" xfId="41275" xr:uid="{00000000-0005-0000-0000-0000F79D0000}"/>
    <cellStyle name="Normal 47 2 4 3 3 7" xfId="35261" xr:uid="{00000000-0005-0000-0000-0000F89D0000}"/>
    <cellStyle name="Normal 47 2 4 3 4" xfId="13864" xr:uid="{00000000-0005-0000-0000-0000F99D0000}"/>
    <cellStyle name="Normal 47 2 4 3 4 2" xfId="16950" xr:uid="{00000000-0005-0000-0000-0000FA9D0000}"/>
    <cellStyle name="Normal 47 2 4 3 4 2 2" xfId="28918" xr:uid="{00000000-0005-0000-0000-0000FB9D0000}"/>
    <cellStyle name="Normal 47 2 4 3 4 2 2 2" xfId="50524" xr:uid="{00000000-0005-0000-0000-0000FC9D0000}"/>
    <cellStyle name="Normal 47 2 4 3 4 2 3" xfId="22951" xr:uid="{00000000-0005-0000-0000-0000FD9D0000}"/>
    <cellStyle name="Normal 47 2 4 3 4 2 3 2" xfId="44588" xr:uid="{00000000-0005-0000-0000-0000FE9D0000}"/>
    <cellStyle name="Normal 47 2 4 3 4 2 4" xfId="38604" xr:uid="{00000000-0005-0000-0000-0000FF9D0000}"/>
    <cellStyle name="Normal 47 2 4 3 4 3" xfId="25936" xr:uid="{00000000-0005-0000-0000-0000009E0000}"/>
    <cellStyle name="Normal 47 2 4 3 4 3 2" xfId="47550" xr:uid="{00000000-0005-0000-0000-0000019E0000}"/>
    <cellStyle name="Normal 47 2 4 3 4 4" xfId="19969" xr:uid="{00000000-0005-0000-0000-0000029E0000}"/>
    <cellStyle name="Normal 47 2 4 3 4 4 2" xfId="41611" xr:uid="{00000000-0005-0000-0000-0000039E0000}"/>
    <cellStyle name="Normal 47 2 4 3 4 5" xfId="35600" xr:uid="{00000000-0005-0000-0000-0000049E0000}"/>
    <cellStyle name="Normal 47 2 4 3 5" xfId="14838" xr:uid="{00000000-0005-0000-0000-0000059E0000}"/>
    <cellStyle name="Normal 47 2 4 3 5 2" xfId="17923" xr:uid="{00000000-0005-0000-0000-0000069E0000}"/>
    <cellStyle name="Normal 47 2 4 3 5 2 2" xfId="29890" xr:uid="{00000000-0005-0000-0000-0000079E0000}"/>
    <cellStyle name="Normal 47 2 4 3 5 2 2 2" xfId="51496" xr:uid="{00000000-0005-0000-0000-0000089E0000}"/>
    <cellStyle name="Normal 47 2 4 3 5 2 3" xfId="23923" xr:uid="{00000000-0005-0000-0000-0000099E0000}"/>
    <cellStyle name="Normal 47 2 4 3 5 2 3 2" xfId="45560" xr:uid="{00000000-0005-0000-0000-00000A9E0000}"/>
    <cellStyle name="Normal 47 2 4 3 5 2 4" xfId="39577" xr:uid="{00000000-0005-0000-0000-00000B9E0000}"/>
    <cellStyle name="Normal 47 2 4 3 5 3" xfId="26908" xr:uid="{00000000-0005-0000-0000-00000C9E0000}"/>
    <cellStyle name="Normal 47 2 4 3 5 3 2" xfId="48522" xr:uid="{00000000-0005-0000-0000-00000D9E0000}"/>
    <cellStyle name="Normal 47 2 4 3 5 4" xfId="20941" xr:uid="{00000000-0005-0000-0000-00000E9E0000}"/>
    <cellStyle name="Normal 47 2 4 3 5 4 2" xfId="42583" xr:uid="{00000000-0005-0000-0000-00000F9E0000}"/>
    <cellStyle name="Normal 47 2 4 3 5 5" xfId="36574" xr:uid="{00000000-0005-0000-0000-0000109E0000}"/>
    <cellStyle name="Normal 47 2 4 3 6" xfId="15951" xr:uid="{00000000-0005-0000-0000-0000119E0000}"/>
    <cellStyle name="Normal 47 2 4 3 6 2" xfId="27922" xr:uid="{00000000-0005-0000-0000-0000129E0000}"/>
    <cellStyle name="Normal 47 2 4 3 6 2 2" xfId="49528" xr:uid="{00000000-0005-0000-0000-0000139E0000}"/>
    <cellStyle name="Normal 47 2 4 3 6 3" xfId="21955" xr:uid="{00000000-0005-0000-0000-0000149E0000}"/>
    <cellStyle name="Normal 47 2 4 3 6 3 2" xfId="43592" xr:uid="{00000000-0005-0000-0000-0000159E0000}"/>
    <cellStyle name="Normal 47 2 4 3 6 4" xfId="37605" xr:uid="{00000000-0005-0000-0000-0000169E0000}"/>
    <cellStyle name="Normal 47 2 4 3 7" xfId="24937" xr:uid="{00000000-0005-0000-0000-0000179E0000}"/>
    <cellStyle name="Normal 47 2 4 3 7 2" xfId="46557" xr:uid="{00000000-0005-0000-0000-0000189E0000}"/>
    <cellStyle name="Normal 47 2 4 3 8" xfId="18970" xr:uid="{00000000-0005-0000-0000-0000199E0000}"/>
    <cellStyle name="Normal 47 2 4 3 8 2" xfId="40612" xr:uid="{00000000-0005-0000-0000-00001A9E0000}"/>
    <cellStyle name="Normal 47 2 4 3 9" xfId="32011"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0" xr:uid="{00000000-0005-0000-0000-00001F9E0000}"/>
    <cellStyle name="Normal 47 2 4 4 2 2 2 2" xfId="50586" xr:uid="{00000000-0005-0000-0000-0000209E0000}"/>
    <cellStyle name="Normal 47 2 4 4 2 2 3" xfId="23013" xr:uid="{00000000-0005-0000-0000-0000219E0000}"/>
    <cellStyle name="Normal 47 2 4 4 2 2 3 2" xfId="44650" xr:uid="{00000000-0005-0000-0000-0000229E0000}"/>
    <cellStyle name="Normal 47 2 4 4 2 2 4" xfId="38666" xr:uid="{00000000-0005-0000-0000-0000239E0000}"/>
    <cellStyle name="Normal 47 2 4 4 2 3" xfId="25998" xr:uid="{00000000-0005-0000-0000-0000249E0000}"/>
    <cellStyle name="Normal 47 2 4 4 2 3 2" xfId="47612" xr:uid="{00000000-0005-0000-0000-0000259E0000}"/>
    <cellStyle name="Normal 47 2 4 4 2 4" xfId="20031" xr:uid="{00000000-0005-0000-0000-0000269E0000}"/>
    <cellStyle name="Normal 47 2 4 4 2 4 2" xfId="41673" xr:uid="{00000000-0005-0000-0000-0000279E0000}"/>
    <cellStyle name="Normal 47 2 4 4 2 5" xfId="35663" xr:uid="{00000000-0005-0000-0000-0000289E0000}"/>
    <cellStyle name="Normal 47 2 4 4 3" xfId="14901" xr:uid="{00000000-0005-0000-0000-0000299E0000}"/>
    <cellStyle name="Normal 47 2 4 4 3 2" xfId="17986" xr:uid="{00000000-0005-0000-0000-00002A9E0000}"/>
    <cellStyle name="Normal 47 2 4 4 3 2 2" xfId="29952" xr:uid="{00000000-0005-0000-0000-00002B9E0000}"/>
    <cellStyle name="Normal 47 2 4 4 3 2 2 2" xfId="51558" xr:uid="{00000000-0005-0000-0000-00002C9E0000}"/>
    <cellStyle name="Normal 47 2 4 4 3 2 3" xfId="23985" xr:uid="{00000000-0005-0000-0000-00002D9E0000}"/>
    <cellStyle name="Normal 47 2 4 4 3 2 3 2" xfId="45622" xr:uid="{00000000-0005-0000-0000-00002E9E0000}"/>
    <cellStyle name="Normal 47 2 4 4 3 2 4" xfId="39640" xr:uid="{00000000-0005-0000-0000-00002F9E0000}"/>
    <cellStyle name="Normal 47 2 4 4 3 3" xfId="26970" xr:uid="{00000000-0005-0000-0000-0000309E0000}"/>
    <cellStyle name="Normal 47 2 4 4 3 3 2" xfId="48584" xr:uid="{00000000-0005-0000-0000-0000319E0000}"/>
    <cellStyle name="Normal 47 2 4 4 3 4" xfId="21003" xr:uid="{00000000-0005-0000-0000-0000329E0000}"/>
    <cellStyle name="Normal 47 2 4 4 3 4 2" xfId="42645" xr:uid="{00000000-0005-0000-0000-0000339E0000}"/>
    <cellStyle name="Normal 47 2 4 4 3 5" xfId="36637" xr:uid="{00000000-0005-0000-0000-0000349E0000}"/>
    <cellStyle name="Normal 47 2 4 4 4" xfId="16035" xr:uid="{00000000-0005-0000-0000-0000359E0000}"/>
    <cellStyle name="Normal 47 2 4 4 4 2" xfId="28004" xr:uid="{00000000-0005-0000-0000-0000369E0000}"/>
    <cellStyle name="Normal 47 2 4 4 4 2 2" xfId="49610" xr:uid="{00000000-0005-0000-0000-0000379E0000}"/>
    <cellStyle name="Normal 47 2 4 4 4 3" xfId="22037" xr:uid="{00000000-0005-0000-0000-0000389E0000}"/>
    <cellStyle name="Normal 47 2 4 4 4 3 2" xfId="43674" xr:uid="{00000000-0005-0000-0000-0000399E0000}"/>
    <cellStyle name="Normal 47 2 4 4 4 4" xfId="37689" xr:uid="{00000000-0005-0000-0000-00003A9E0000}"/>
    <cellStyle name="Normal 47 2 4 4 5" xfId="25022" xr:uid="{00000000-0005-0000-0000-00003B9E0000}"/>
    <cellStyle name="Normal 47 2 4 4 5 2" xfId="46639" xr:uid="{00000000-0005-0000-0000-00003C9E0000}"/>
    <cellStyle name="Normal 47 2 4 4 6" xfId="19055" xr:uid="{00000000-0005-0000-0000-00003D9E0000}"/>
    <cellStyle name="Normal 47 2 4 4 6 2" xfId="40697" xr:uid="{00000000-0005-0000-0000-00003E9E0000}"/>
    <cellStyle name="Normal 47 2 4 4 7" xfId="34683"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0" xr:uid="{00000000-0005-0000-0000-0000439E0000}"/>
    <cellStyle name="Normal 47 2 4 5 2 2 2 2" xfId="50906" xr:uid="{00000000-0005-0000-0000-0000449E0000}"/>
    <cellStyle name="Normal 47 2 4 5 2 2 3" xfId="23333" xr:uid="{00000000-0005-0000-0000-0000459E0000}"/>
    <cellStyle name="Normal 47 2 4 5 2 2 3 2" xfId="44970" xr:uid="{00000000-0005-0000-0000-0000469E0000}"/>
    <cellStyle name="Normal 47 2 4 5 2 2 4" xfId="38986" xr:uid="{00000000-0005-0000-0000-0000479E0000}"/>
    <cellStyle name="Normal 47 2 4 5 2 3" xfId="26318" xr:uid="{00000000-0005-0000-0000-0000489E0000}"/>
    <cellStyle name="Normal 47 2 4 5 2 3 2" xfId="47932" xr:uid="{00000000-0005-0000-0000-0000499E0000}"/>
    <cellStyle name="Normal 47 2 4 5 2 4" xfId="20351" xr:uid="{00000000-0005-0000-0000-00004A9E0000}"/>
    <cellStyle name="Normal 47 2 4 5 2 4 2" xfId="41993" xr:uid="{00000000-0005-0000-0000-00004B9E0000}"/>
    <cellStyle name="Normal 47 2 4 5 2 5" xfId="35983" xr:uid="{00000000-0005-0000-0000-00004C9E0000}"/>
    <cellStyle name="Normal 47 2 4 5 3" xfId="15221" xr:uid="{00000000-0005-0000-0000-00004D9E0000}"/>
    <cellStyle name="Normal 47 2 4 5 3 2" xfId="18306" xr:uid="{00000000-0005-0000-0000-00004E9E0000}"/>
    <cellStyle name="Normal 47 2 4 5 3 2 2" xfId="30272" xr:uid="{00000000-0005-0000-0000-00004F9E0000}"/>
    <cellStyle name="Normal 47 2 4 5 3 2 2 2" xfId="51878" xr:uid="{00000000-0005-0000-0000-0000509E0000}"/>
    <cellStyle name="Normal 47 2 4 5 3 2 3" xfId="24305" xr:uid="{00000000-0005-0000-0000-0000519E0000}"/>
    <cellStyle name="Normal 47 2 4 5 3 2 3 2" xfId="45942" xr:uid="{00000000-0005-0000-0000-0000529E0000}"/>
    <cellStyle name="Normal 47 2 4 5 3 2 4" xfId="39960" xr:uid="{00000000-0005-0000-0000-0000539E0000}"/>
    <cellStyle name="Normal 47 2 4 5 3 3" xfId="27290" xr:uid="{00000000-0005-0000-0000-0000549E0000}"/>
    <cellStyle name="Normal 47 2 4 5 3 3 2" xfId="48904" xr:uid="{00000000-0005-0000-0000-0000559E0000}"/>
    <cellStyle name="Normal 47 2 4 5 3 4" xfId="21323" xr:uid="{00000000-0005-0000-0000-0000569E0000}"/>
    <cellStyle name="Normal 47 2 4 5 3 4 2" xfId="42965" xr:uid="{00000000-0005-0000-0000-0000579E0000}"/>
    <cellStyle name="Normal 47 2 4 5 3 5" xfId="36957" xr:uid="{00000000-0005-0000-0000-0000589E0000}"/>
    <cellStyle name="Normal 47 2 4 5 4" xfId="16355" xr:uid="{00000000-0005-0000-0000-0000599E0000}"/>
    <cellStyle name="Normal 47 2 4 5 4 2" xfId="28324" xr:uid="{00000000-0005-0000-0000-00005A9E0000}"/>
    <cellStyle name="Normal 47 2 4 5 4 2 2" xfId="49930" xr:uid="{00000000-0005-0000-0000-00005B9E0000}"/>
    <cellStyle name="Normal 47 2 4 5 4 3" xfId="22357" xr:uid="{00000000-0005-0000-0000-00005C9E0000}"/>
    <cellStyle name="Normal 47 2 4 5 4 3 2" xfId="43994" xr:uid="{00000000-0005-0000-0000-00005D9E0000}"/>
    <cellStyle name="Normal 47 2 4 5 4 4" xfId="38009" xr:uid="{00000000-0005-0000-0000-00005E9E0000}"/>
    <cellStyle name="Normal 47 2 4 5 5" xfId="25342" xr:uid="{00000000-0005-0000-0000-00005F9E0000}"/>
    <cellStyle name="Normal 47 2 4 5 5 2" xfId="46959" xr:uid="{00000000-0005-0000-0000-0000609E0000}"/>
    <cellStyle name="Normal 47 2 4 5 6" xfId="19375" xr:uid="{00000000-0005-0000-0000-0000619E0000}"/>
    <cellStyle name="Normal 47 2 4 5 6 2" xfId="41017" xr:uid="{00000000-0005-0000-0000-0000629E0000}"/>
    <cellStyle name="Normal 47 2 4 5 7" xfId="35003" xr:uid="{00000000-0005-0000-0000-0000639E0000}"/>
    <cellStyle name="Normal 47 2 4 6" xfId="13605" xr:uid="{00000000-0005-0000-0000-0000649E0000}"/>
    <cellStyle name="Normal 47 2 4 6 2" xfId="16691" xr:uid="{00000000-0005-0000-0000-0000659E0000}"/>
    <cellStyle name="Normal 47 2 4 6 2 2" xfId="28660" xr:uid="{00000000-0005-0000-0000-0000669E0000}"/>
    <cellStyle name="Normal 47 2 4 6 2 2 2" xfId="50266" xr:uid="{00000000-0005-0000-0000-0000679E0000}"/>
    <cellStyle name="Normal 47 2 4 6 2 3" xfId="22693" xr:uid="{00000000-0005-0000-0000-0000689E0000}"/>
    <cellStyle name="Normal 47 2 4 6 2 3 2" xfId="44330" xr:uid="{00000000-0005-0000-0000-0000699E0000}"/>
    <cellStyle name="Normal 47 2 4 6 2 4" xfId="38345" xr:uid="{00000000-0005-0000-0000-00006A9E0000}"/>
    <cellStyle name="Normal 47 2 4 6 3" xfId="25678" xr:uid="{00000000-0005-0000-0000-00006B9E0000}"/>
    <cellStyle name="Normal 47 2 4 6 3 2" xfId="47292" xr:uid="{00000000-0005-0000-0000-00006C9E0000}"/>
    <cellStyle name="Normal 47 2 4 6 4" xfId="19711" xr:uid="{00000000-0005-0000-0000-00006D9E0000}"/>
    <cellStyle name="Normal 47 2 4 6 4 2" xfId="41353" xr:uid="{00000000-0005-0000-0000-00006E9E0000}"/>
    <cellStyle name="Normal 47 2 4 6 5" xfId="35341" xr:uid="{00000000-0005-0000-0000-00006F9E0000}"/>
    <cellStyle name="Normal 47 2 4 7" xfId="14580" xr:uid="{00000000-0005-0000-0000-0000709E0000}"/>
    <cellStyle name="Normal 47 2 4 7 2" xfId="17665" xr:uid="{00000000-0005-0000-0000-0000719E0000}"/>
    <cellStyle name="Normal 47 2 4 7 2 2" xfId="29632" xr:uid="{00000000-0005-0000-0000-0000729E0000}"/>
    <cellStyle name="Normal 47 2 4 7 2 2 2" xfId="51238" xr:uid="{00000000-0005-0000-0000-0000739E0000}"/>
    <cellStyle name="Normal 47 2 4 7 2 3" xfId="23665" xr:uid="{00000000-0005-0000-0000-0000749E0000}"/>
    <cellStyle name="Normal 47 2 4 7 2 3 2" xfId="45302" xr:uid="{00000000-0005-0000-0000-0000759E0000}"/>
    <cellStyle name="Normal 47 2 4 7 2 4" xfId="39319" xr:uid="{00000000-0005-0000-0000-0000769E0000}"/>
    <cellStyle name="Normal 47 2 4 7 3" xfId="26650" xr:uid="{00000000-0005-0000-0000-0000779E0000}"/>
    <cellStyle name="Normal 47 2 4 7 3 2" xfId="48264" xr:uid="{00000000-0005-0000-0000-0000789E0000}"/>
    <cellStyle name="Normal 47 2 4 7 4" xfId="20683" xr:uid="{00000000-0005-0000-0000-0000799E0000}"/>
    <cellStyle name="Normal 47 2 4 7 4 2" xfId="42325" xr:uid="{00000000-0005-0000-0000-00007A9E0000}"/>
    <cellStyle name="Normal 47 2 4 7 5" xfId="36316" xr:uid="{00000000-0005-0000-0000-00007B9E0000}"/>
    <cellStyle name="Normal 47 2 4 8" xfId="15693" xr:uid="{00000000-0005-0000-0000-00007C9E0000}"/>
    <cellStyle name="Normal 47 2 4 8 2" xfId="27664" xr:uid="{00000000-0005-0000-0000-00007D9E0000}"/>
    <cellStyle name="Normal 47 2 4 8 2 2" xfId="49270" xr:uid="{00000000-0005-0000-0000-00007E9E0000}"/>
    <cellStyle name="Normal 47 2 4 8 3" xfId="21697" xr:uid="{00000000-0005-0000-0000-00007F9E0000}"/>
    <cellStyle name="Normal 47 2 4 8 3 2" xfId="43334" xr:uid="{00000000-0005-0000-0000-0000809E0000}"/>
    <cellStyle name="Normal 47 2 4 8 4" xfId="37347" xr:uid="{00000000-0005-0000-0000-0000819E0000}"/>
    <cellStyle name="Normal 47 2 4 9" xfId="24679" xr:uid="{00000000-0005-0000-0000-0000829E0000}"/>
    <cellStyle name="Normal 47 2 4 9 2" xfId="46299"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8" xr:uid="{00000000-0005-0000-0000-0000889E0000}"/>
    <cellStyle name="Normal 47 2 5 2 2 2 2 2" xfId="50664" xr:uid="{00000000-0005-0000-0000-0000899E0000}"/>
    <cellStyle name="Normal 47 2 5 2 2 2 3" xfId="23091" xr:uid="{00000000-0005-0000-0000-00008A9E0000}"/>
    <cellStyle name="Normal 47 2 5 2 2 2 3 2" xfId="44728" xr:uid="{00000000-0005-0000-0000-00008B9E0000}"/>
    <cellStyle name="Normal 47 2 5 2 2 2 4" xfId="38744" xr:uid="{00000000-0005-0000-0000-00008C9E0000}"/>
    <cellStyle name="Normal 47 2 5 2 2 3" xfId="26076" xr:uid="{00000000-0005-0000-0000-00008D9E0000}"/>
    <cellStyle name="Normal 47 2 5 2 2 3 2" xfId="47690" xr:uid="{00000000-0005-0000-0000-00008E9E0000}"/>
    <cellStyle name="Normal 47 2 5 2 2 4" xfId="20109" xr:uid="{00000000-0005-0000-0000-00008F9E0000}"/>
    <cellStyle name="Normal 47 2 5 2 2 4 2" xfId="41751" xr:uid="{00000000-0005-0000-0000-0000909E0000}"/>
    <cellStyle name="Normal 47 2 5 2 2 5" xfId="35741" xr:uid="{00000000-0005-0000-0000-0000919E0000}"/>
    <cellStyle name="Normal 47 2 5 2 3" xfId="14979" xr:uid="{00000000-0005-0000-0000-0000929E0000}"/>
    <cellStyle name="Normal 47 2 5 2 3 2" xfId="18064" xr:uid="{00000000-0005-0000-0000-0000939E0000}"/>
    <cellStyle name="Normal 47 2 5 2 3 2 2" xfId="30030" xr:uid="{00000000-0005-0000-0000-0000949E0000}"/>
    <cellStyle name="Normal 47 2 5 2 3 2 2 2" xfId="51636" xr:uid="{00000000-0005-0000-0000-0000959E0000}"/>
    <cellStyle name="Normal 47 2 5 2 3 2 3" xfId="24063" xr:uid="{00000000-0005-0000-0000-0000969E0000}"/>
    <cellStyle name="Normal 47 2 5 2 3 2 3 2" xfId="45700" xr:uid="{00000000-0005-0000-0000-0000979E0000}"/>
    <cellStyle name="Normal 47 2 5 2 3 2 4" xfId="39718" xr:uid="{00000000-0005-0000-0000-0000989E0000}"/>
    <cellStyle name="Normal 47 2 5 2 3 3" xfId="27048" xr:uid="{00000000-0005-0000-0000-0000999E0000}"/>
    <cellStyle name="Normal 47 2 5 2 3 3 2" xfId="48662" xr:uid="{00000000-0005-0000-0000-00009A9E0000}"/>
    <cellStyle name="Normal 47 2 5 2 3 4" xfId="21081" xr:uid="{00000000-0005-0000-0000-00009B9E0000}"/>
    <cellStyle name="Normal 47 2 5 2 3 4 2" xfId="42723" xr:uid="{00000000-0005-0000-0000-00009C9E0000}"/>
    <cellStyle name="Normal 47 2 5 2 3 5" xfId="36715" xr:uid="{00000000-0005-0000-0000-00009D9E0000}"/>
    <cellStyle name="Normal 47 2 5 2 4" xfId="16113" xr:uid="{00000000-0005-0000-0000-00009E9E0000}"/>
    <cellStyle name="Normal 47 2 5 2 4 2" xfId="28082" xr:uid="{00000000-0005-0000-0000-00009F9E0000}"/>
    <cellStyle name="Normal 47 2 5 2 4 2 2" xfId="49688" xr:uid="{00000000-0005-0000-0000-0000A09E0000}"/>
    <cellStyle name="Normal 47 2 5 2 4 3" xfId="22115" xr:uid="{00000000-0005-0000-0000-0000A19E0000}"/>
    <cellStyle name="Normal 47 2 5 2 4 3 2" xfId="43752" xr:uid="{00000000-0005-0000-0000-0000A29E0000}"/>
    <cellStyle name="Normal 47 2 5 2 4 4" xfId="37767" xr:uid="{00000000-0005-0000-0000-0000A39E0000}"/>
    <cellStyle name="Normal 47 2 5 2 5" xfId="25100" xr:uid="{00000000-0005-0000-0000-0000A49E0000}"/>
    <cellStyle name="Normal 47 2 5 2 5 2" xfId="46717" xr:uid="{00000000-0005-0000-0000-0000A59E0000}"/>
    <cellStyle name="Normal 47 2 5 2 6" xfId="19133" xr:uid="{00000000-0005-0000-0000-0000A69E0000}"/>
    <cellStyle name="Normal 47 2 5 2 6 2" xfId="40775" xr:uid="{00000000-0005-0000-0000-0000A79E0000}"/>
    <cellStyle name="Normal 47 2 5 2 7" xfId="34761"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8" xr:uid="{00000000-0005-0000-0000-0000AC9E0000}"/>
    <cellStyle name="Normal 47 2 5 3 2 2 2 2" xfId="50984" xr:uid="{00000000-0005-0000-0000-0000AD9E0000}"/>
    <cellStyle name="Normal 47 2 5 3 2 2 3" xfId="23411" xr:uid="{00000000-0005-0000-0000-0000AE9E0000}"/>
    <cellStyle name="Normal 47 2 5 3 2 2 3 2" xfId="45048" xr:uid="{00000000-0005-0000-0000-0000AF9E0000}"/>
    <cellStyle name="Normal 47 2 5 3 2 2 4" xfId="39064" xr:uid="{00000000-0005-0000-0000-0000B09E0000}"/>
    <cellStyle name="Normal 47 2 5 3 2 3" xfId="26396" xr:uid="{00000000-0005-0000-0000-0000B19E0000}"/>
    <cellStyle name="Normal 47 2 5 3 2 3 2" xfId="48010" xr:uid="{00000000-0005-0000-0000-0000B29E0000}"/>
    <cellStyle name="Normal 47 2 5 3 2 4" xfId="20429" xr:uid="{00000000-0005-0000-0000-0000B39E0000}"/>
    <cellStyle name="Normal 47 2 5 3 2 4 2" xfId="42071" xr:uid="{00000000-0005-0000-0000-0000B49E0000}"/>
    <cellStyle name="Normal 47 2 5 3 2 5" xfId="36061" xr:uid="{00000000-0005-0000-0000-0000B59E0000}"/>
    <cellStyle name="Normal 47 2 5 3 3" xfId="15299" xr:uid="{00000000-0005-0000-0000-0000B69E0000}"/>
    <cellStyle name="Normal 47 2 5 3 3 2" xfId="18384" xr:uid="{00000000-0005-0000-0000-0000B79E0000}"/>
    <cellStyle name="Normal 47 2 5 3 3 2 2" xfId="30350" xr:uid="{00000000-0005-0000-0000-0000B89E0000}"/>
    <cellStyle name="Normal 47 2 5 3 3 2 2 2" xfId="51956" xr:uid="{00000000-0005-0000-0000-0000B99E0000}"/>
    <cellStyle name="Normal 47 2 5 3 3 2 3" xfId="24383" xr:uid="{00000000-0005-0000-0000-0000BA9E0000}"/>
    <cellStyle name="Normal 47 2 5 3 3 2 3 2" xfId="46020" xr:uid="{00000000-0005-0000-0000-0000BB9E0000}"/>
    <cellStyle name="Normal 47 2 5 3 3 2 4" xfId="40038" xr:uid="{00000000-0005-0000-0000-0000BC9E0000}"/>
    <cellStyle name="Normal 47 2 5 3 3 3" xfId="27368" xr:uid="{00000000-0005-0000-0000-0000BD9E0000}"/>
    <cellStyle name="Normal 47 2 5 3 3 3 2" xfId="48982" xr:uid="{00000000-0005-0000-0000-0000BE9E0000}"/>
    <cellStyle name="Normal 47 2 5 3 3 4" xfId="21401" xr:uid="{00000000-0005-0000-0000-0000BF9E0000}"/>
    <cellStyle name="Normal 47 2 5 3 3 4 2" xfId="43043" xr:uid="{00000000-0005-0000-0000-0000C09E0000}"/>
    <cellStyle name="Normal 47 2 5 3 3 5" xfId="37035" xr:uid="{00000000-0005-0000-0000-0000C19E0000}"/>
    <cellStyle name="Normal 47 2 5 3 4" xfId="16433" xr:uid="{00000000-0005-0000-0000-0000C29E0000}"/>
    <cellStyle name="Normal 47 2 5 3 4 2" xfId="28402" xr:uid="{00000000-0005-0000-0000-0000C39E0000}"/>
    <cellStyle name="Normal 47 2 5 3 4 2 2" xfId="50008" xr:uid="{00000000-0005-0000-0000-0000C49E0000}"/>
    <cellStyle name="Normal 47 2 5 3 4 3" xfId="22435" xr:uid="{00000000-0005-0000-0000-0000C59E0000}"/>
    <cellStyle name="Normal 47 2 5 3 4 3 2" xfId="44072" xr:uid="{00000000-0005-0000-0000-0000C69E0000}"/>
    <cellStyle name="Normal 47 2 5 3 4 4" xfId="38087" xr:uid="{00000000-0005-0000-0000-0000C79E0000}"/>
    <cellStyle name="Normal 47 2 5 3 5" xfId="25420" xr:uid="{00000000-0005-0000-0000-0000C89E0000}"/>
    <cellStyle name="Normal 47 2 5 3 5 2" xfId="47037" xr:uid="{00000000-0005-0000-0000-0000C99E0000}"/>
    <cellStyle name="Normal 47 2 5 3 6" xfId="19453" xr:uid="{00000000-0005-0000-0000-0000CA9E0000}"/>
    <cellStyle name="Normal 47 2 5 3 6 2" xfId="41095" xr:uid="{00000000-0005-0000-0000-0000CB9E0000}"/>
    <cellStyle name="Normal 47 2 5 3 7" xfId="35081" xr:uid="{00000000-0005-0000-0000-0000CC9E0000}"/>
    <cellStyle name="Normal 47 2 5 4" xfId="13684" xr:uid="{00000000-0005-0000-0000-0000CD9E0000}"/>
    <cellStyle name="Normal 47 2 5 4 2" xfId="16770" xr:uid="{00000000-0005-0000-0000-0000CE9E0000}"/>
    <cellStyle name="Normal 47 2 5 4 2 2" xfId="28738" xr:uid="{00000000-0005-0000-0000-0000CF9E0000}"/>
    <cellStyle name="Normal 47 2 5 4 2 2 2" xfId="50344" xr:uid="{00000000-0005-0000-0000-0000D09E0000}"/>
    <cellStyle name="Normal 47 2 5 4 2 3" xfId="22771" xr:uid="{00000000-0005-0000-0000-0000D19E0000}"/>
    <cellStyle name="Normal 47 2 5 4 2 3 2" xfId="44408" xr:uid="{00000000-0005-0000-0000-0000D29E0000}"/>
    <cellStyle name="Normal 47 2 5 4 2 4" xfId="38424" xr:uid="{00000000-0005-0000-0000-0000D39E0000}"/>
    <cellStyle name="Normal 47 2 5 4 3" xfId="25756" xr:uid="{00000000-0005-0000-0000-0000D49E0000}"/>
    <cellStyle name="Normal 47 2 5 4 3 2" xfId="47370" xr:uid="{00000000-0005-0000-0000-0000D59E0000}"/>
    <cellStyle name="Normal 47 2 5 4 4" xfId="19789" xr:uid="{00000000-0005-0000-0000-0000D69E0000}"/>
    <cellStyle name="Normal 47 2 5 4 4 2" xfId="41431" xr:uid="{00000000-0005-0000-0000-0000D79E0000}"/>
    <cellStyle name="Normal 47 2 5 4 5" xfId="35420" xr:uid="{00000000-0005-0000-0000-0000D89E0000}"/>
    <cellStyle name="Normal 47 2 5 5" xfId="14658" xr:uid="{00000000-0005-0000-0000-0000D99E0000}"/>
    <cellStyle name="Normal 47 2 5 5 2" xfId="17743" xr:uid="{00000000-0005-0000-0000-0000DA9E0000}"/>
    <cellStyle name="Normal 47 2 5 5 2 2" xfId="29710" xr:uid="{00000000-0005-0000-0000-0000DB9E0000}"/>
    <cellStyle name="Normal 47 2 5 5 2 2 2" xfId="51316" xr:uid="{00000000-0005-0000-0000-0000DC9E0000}"/>
    <cellStyle name="Normal 47 2 5 5 2 3" xfId="23743" xr:uid="{00000000-0005-0000-0000-0000DD9E0000}"/>
    <cellStyle name="Normal 47 2 5 5 2 3 2" xfId="45380" xr:uid="{00000000-0005-0000-0000-0000DE9E0000}"/>
    <cellStyle name="Normal 47 2 5 5 2 4" xfId="39397" xr:uid="{00000000-0005-0000-0000-0000DF9E0000}"/>
    <cellStyle name="Normal 47 2 5 5 3" xfId="26728" xr:uid="{00000000-0005-0000-0000-0000E09E0000}"/>
    <cellStyle name="Normal 47 2 5 5 3 2" xfId="48342" xr:uid="{00000000-0005-0000-0000-0000E19E0000}"/>
    <cellStyle name="Normal 47 2 5 5 4" xfId="20761" xr:uid="{00000000-0005-0000-0000-0000E29E0000}"/>
    <cellStyle name="Normal 47 2 5 5 4 2" xfId="42403" xr:uid="{00000000-0005-0000-0000-0000E39E0000}"/>
    <cellStyle name="Normal 47 2 5 5 5" xfId="36394" xr:uid="{00000000-0005-0000-0000-0000E49E0000}"/>
    <cellStyle name="Normal 47 2 5 6" xfId="15771" xr:uid="{00000000-0005-0000-0000-0000E59E0000}"/>
    <cellStyle name="Normal 47 2 5 6 2" xfId="27742" xr:uid="{00000000-0005-0000-0000-0000E69E0000}"/>
    <cellStyle name="Normal 47 2 5 6 2 2" xfId="49348" xr:uid="{00000000-0005-0000-0000-0000E79E0000}"/>
    <cellStyle name="Normal 47 2 5 6 3" xfId="21775" xr:uid="{00000000-0005-0000-0000-0000E89E0000}"/>
    <cellStyle name="Normal 47 2 5 6 3 2" xfId="43412" xr:uid="{00000000-0005-0000-0000-0000E99E0000}"/>
    <cellStyle name="Normal 47 2 5 6 4" xfId="37425" xr:uid="{00000000-0005-0000-0000-0000EA9E0000}"/>
    <cellStyle name="Normal 47 2 5 7" xfId="24757" xr:uid="{00000000-0005-0000-0000-0000EB9E0000}"/>
    <cellStyle name="Normal 47 2 5 7 2" xfId="46377" xr:uid="{00000000-0005-0000-0000-0000EC9E0000}"/>
    <cellStyle name="Normal 47 2 5 8" xfId="18790" xr:uid="{00000000-0005-0000-0000-0000ED9E0000}"/>
    <cellStyle name="Normal 47 2 5 8 2" xfId="40432" xr:uid="{00000000-0005-0000-0000-0000EE9E0000}"/>
    <cellStyle name="Normal 47 2 5 9" xfId="31603"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0" xr:uid="{00000000-0005-0000-0000-0000F49E0000}"/>
    <cellStyle name="Normal 47 2 6 2 2 2 2 2" xfId="50706" xr:uid="{00000000-0005-0000-0000-0000F59E0000}"/>
    <cellStyle name="Normal 47 2 6 2 2 2 3" xfId="23133" xr:uid="{00000000-0005-0000-0000-0000F69E0000}"/>
    <cellStyle name="Normal 47 2 6 2 2 2 3 2" xfId="44770" xr:uid="{00000000-0005-0000-0000-0000F79E0000}"/>
    <cellStyle name="Normal 47 2 6 2 2 2 4" xfId="38786" xr:uid="{00000000-0005-0000-0000-0000F89E0000}"/>
    <cellStyle name="Normal 47 2 6 2 2 3" xfId="26118" xr:uid="{00000000-0005-0000-0000-0000F99E0000}"/>
    <cellStyle name="Normal 47 2 6 2 2 3 2" xfId="47732" xr:uid="{00000000-0005-0000-0000-0000FA9E0000}"/>
    <cellStyle name="Normal 47 2 6 2 2 4" xfId="20151" xr:uid="{00000000-0005-0000-0000-0000FB9E0000}"/>
    <cellStyle name="Normal 47 2 6 2 2 4 2" xfId="41793" xr:uid="{00000000-0005-0000-0000-0000FC9E0000}"/>
    <cellStyle name="Normal 47 2 6 2 2 5" xfId="35783" xr:uid="{00000000-0005-0000-0000-0000FD9E0000}"/>
    <cellStyle name="Normal 47 2 6 2 3" xfId="15021" xr:uid="{00000000-0005-0000-0000-0000FE9E0000}"/>
    <cellStyle name="Normal 47 2 6 2 3 2" xfId="18106" xr:uid="{00000000-0005-0000-0000-0000FF9E0000}"/>
    <cellStyle name="Normal 47 2 6 2 3 2 2" xfId="30072" xr:uid="{00000000-0005-0000-0000-0000009F0000}"/>
    <cellStyle name="Normal 47 2 6 2 3 2 2 2" xfId="51678" xr:uid="{00000000-0005-0000-0000-0000019F0000}"/>
    <cellStyle name="Normal 47 2 6 2 3 2 3" xfId="24105" xr:uid="{00000000-0005-0000-0000-0000029F0000}"/>
    <cellStyle name="Normal 47 2 6 2 3 2 3 2" xfId="45742" xr:uid="{00000000-0005-0000-0000-0000039F0000}"/>
    <cellStyle name="Normal 47 2 6 2 3 2 4" xfId="39760" xr:uid="{00000000-0005-0000-0000-0000049F0000}"/>
    <cellStyle name="Normal 47 2 6 2 3 3" xfId="27090" xr:uid="{00000000-0005-0000-0000-0000059F0000}"/>
    <cellStyle name="Normal 47 2 6 2 3 3 2" xfId="48704" xr:uid="{00000000-0005-0000-0000-0000069F0000}"/>
    <cellStyle name="Normal 47 2 6 2 3 4" xfId="21123" xr:uid="{00000000-0005-0000-0000-0000079F0000}"/>
    <cellStyle name="Normal 47 2 6 2 3 4 2" xfId="42765" xr:uid="{00000000-0005-0000-0000-0000089F0000}"/>
    <cellStyle name="Normal 47 2 6 2 3 5" xfId="36757" xr:uid="{00000000-0005-0000-0000-0000099F0000}"/>
    <cellStyle name="Normal 47 2 6 2 4" xfId="16155" xr:uid="{00000000-0005-0000-0000-00000A9F0000}"/>
    <cellStyle name="Normal 47 2 6 2 4 2" xfId="28124" xr:uid="{00000000-0005-0000-0000-00000B9F0000}"/>
    <cellStyle name="Normal 47 2 6 2 4 2 2" xfId="49730" xr:uid="{00000000-0005-0000-0000-00000C9F0000}"/>
    <cellStyle name="Normal 47 2 6 2 4 3" xfId="22157" xr:uid="{00000000-0005-0000-0000-00000D9F0000}"/>
    <cellStyle name="Normal 47 2 6 2 4 3 2" xfId="43794" xr:uid="{00000000-0005-0000-0000-00000E9F0000}"/>
    <cellStyle name="Normal 47 2 6 2 4 4" xfId="37809" xr:uid="{00000000-0005-0000-0000-00000F9F0000}"/>
    <cellStyle name="Normal 47 2 6 2 5" xfId="25142" xr:uid="{00000000-0005-0000-0000-0000109F0000}"/>
    <cellStyle name="Normal 47 2 6 2 5 2" xfId="46759" xr:uid="{00000000-0005-0000-0000-0000119F0000}"/>
    <cellStyle name="Normal 47 2 6 2 6" xfId="19175" xr:uid="{00000000-0005-0000-0000-0000129F0000}"/>
    <cellStyle name="Normal 47 2 6 2 6 2" xfId="40817" xr:uid="{00000000-0005-0000-0000-0000139F0000}"/>
    <cellStyle name="Normal 47 2 6 2 7" xfId="34803"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0" xr:uid="{00000000-0005-0000-0000-0000189F0000}"/>
    <cellStyle name="Normal 47 2 6 3 2 2 2 2" xfId="51026" xr:uid="{00000000-0005-0000-0000-0000199F0000}"/>
    <cellStyle name="Normal 47 2 6 3 2 2 3" xfId="23453" xr:uid="{00000000-0005-0000-0000-00001A9F0000}"/>
    <cellStyle name="Normal 47 2 6 3 2 2 3 2" xfId="45090" xr:uid="{00000000-0005-0000-0000-00001B9F0000}"/>
    <cellStyle name="Normal 47 2 6 3 2 2 4" xfId="39106" xr:uid="{00000000-0005-0000-0000-00001C9F0000}"/>
    <cellStyle name="Normal 47 2 6 3 2 3" xfId="26438" xr:uid="{00000000-0005-0000-0000-00001D9F0000}"/>
    <cellStyle name="Normal 47 2 6 3 2 3 2" xfId="48052" xr:uid="{00000000-0005-0000-0000-00001E9F0000}"/>
    <cellStyle name="Normal 47 2 6 3 2 4" xfId="20471" xr:uid="{00000000-0005-0000-0000-00001F9F0000}"/>
    <cellStyle name="Normal 47 2 6 3 2 4 2" xfId="42113" xr:uid="{00000000-0005-0000-0000-0000209F0000}"/>
    <cellStyle name="Normal 47 2 6 3 2 5" xfId="36103" xr:uid="{00000000-0005-0000-0000-0000219F0000}"/>
    <cellStyle name="Normal 47 2 6 3 3" xfId="15341" xr:uid="{00000000-0005-0000-0000-0000229F0000}"/>
    <cellStyle name="Normal 47 2 6 3 3 2" xfId="18426" xr:uid="{00000000-0005-0000-0000-0000239F0000}"/>
    <cellStyle name="Normal 47 2 6 3 3 2 2" xfId="30392" xr:uid="{00000000-0005-0000-0000-0000249F0000}"/>
    <cellStyle name="Normal 47 2 6 3 3 2 2 2" xfId="51998" xr:uid="{00000000-0005-0000-0000-0000259F0000}"/>
    <cellStyle name="Normal 47 2 6 3 3 2 3" xfId="24425" xr:uid="{00000000-0005-0000-0000-0000269F0000}"/>
    <cellStyle name="Normal 47 2 6 3 3 2 3 2" xfId="46062" xr:uid="{00000000-0005-0000-0000-0000279F0000}"/>
    <cellStyle name="Normal 47 2 6 3 3 2 4" xfId="40080" xr:uid="{00000000-0005-0000-0000-0000289F0000}"/>
    <cellStyle name="Normal 47 2 6 3 3 3" xfId="27410" xr:uid="{00000000-0005-0000-0000-0000299F0000}"/>
    <cellStyle name="Normal 47 2 6 3 3 3 2" xfId="49024" xr:uid="{00000000-0005-0000-0000-00002A9F0000}"/>
    <cellStyle name="Normal 47 2 6 3 3 4" xfId="21443" xr:uid="{00000000-0005-0000-0000-00002B9F0000}"/>
    <cellStyle name="Normal 47 2 6 3 3 4 2" xfId="43085" xr:uid="{00000000-0005-0000-0000-00002C9F0000}"/>
    <cellStyle name="Normal 47 2 6 3 3 5" xfId="37077" xr:uid="{00000000-0005-0000-0000-00002D9F0000}"/>
    <cellStyle name="Normal 47 2 6 3 4" xfId="16475" xr:uid="{00000000-0005-0000-0000-00002E9F0000}"/>
    <cellStyle name="Normal 47 2 6 3 4 2" xfId="28444" xr:uid="{00000000-0005-0000-0000-00002F9F0000}"/>
    <cellStyle name="Normal 47 2 6 3 4 2 2" xfId="50050" xr:uid="{00000000-0005-0000-0000-0000309F0000}"/>
    <cellStyle name="Normal 47 2 6 3 4 3" xfId="22477" xr:uid="{00000000-0005-0000-0000-0000319F0000}"/>
    <cellStyle name="Normal 47 2 6 3 4 3 2" xfId="44114" xr:uid="{00000000-0005-0000-0000-0000329F0000}"/>
    <cellStyle name="Normal 47 2 6 3 4 4" xfId="38129" xr:uid="{00000000-0005-0000-0000-0000339F0000}"/>
    <cellStyle name="Normal 47 2 6 3 5" xfId="25462" xr:uid="{00000000-0005-0000-0000-0000349F0000}"/>
    <cellStyle name="Normal 47 2 6 3 5 2" xfId="47079" xr:uid="{00000000-0005-0000-0000-0000359F0000}"/>
    <cellStyle name="Normal 47 2 6 3 6" xfId="19495" xr:uid="{00000000-0005-0000-0000-0000369F0000}"/>
    <cellStyle name="Normal 47 2 6 3 6 2" xfId="41137" xr:uid="{00000000-0005-0000-0000-0000379F0000}"/>
    <cellStyle name="Normal 47 2 6 3 7" xfId="35123" xr:uid="{00000000-0005-0000-0000-0000389F0000}"/>
    <cellStyle name="Normal 47 2 6 4" xfId="13726" xr:uid="{00000000-0005-0000-0000-0000399F0000}"/>
    <cellStyle name="Normal 47 2 6 4 2" xfId="16812" xr:uid="{00000000-0005-0000-0000-00003A9F0000}"/>
    <cellStyle name="Normal 47 2 6 4 2 2" xfId="28780" xr:uid="{00000000-0005-0000-0000-00003B9F0000}"/>
    <cellStyle name="Normal 47 2 6 4 2 2 2" xfId="50386" xr:uid="{00000000-0005-0000-0000-00003C9F0000}"/>
    <cellStyle name="Normal 47 2 6 4 2 3" xfId="22813" xr:uid="{00000000-0005-0000-0000-00003D9F0000}"/>
    <cellStyle name="Normal 47 2 6 4 2 3 2" xfId="44450" xr:uid="{00000000-0005-0000-0000-00003E9F0000}"/>
    <cellStyle name="Normal 47 2 6 4 2 4" xfId="38466" xr:uid="{00000000-0005-0000-0000-00003F9F0000}"/>
    <cellStyle name="Normal 47 2 6 4 3" xfId="25798" xr:uid="{00000000-0005-0000-0000-0000409F0000}"/>
    <cellStyle name="Normal 47 2 6 4 3 2" xfId="47412" xr:uid="{00000000-0005-0000-0000-0000419F0000}"/>
    <cellStyle name="Normal 47 2 6 4 4" xfId="19831" xr:uid="{00000000-0005-0000-0000-0000429F0000}"/>
    <cellStyle name="Normal 47 2 6 4 4 2" xfId="41473" xr:uid="{00000000-0005-0000-0000-0000439F0000}"/>
    <cellStyle name="Normal 47 2 6 4 5" xfId="35462" xr:uid="{00000000-0005-0000-0000-0000449F0000}"/>
    <cellStyle name="Normal 47 2 6 5" xfId="14700" xr:uid="{00000000-0005-0000-0000-0000459F0000}"/>
    <cellStyle name="Normal 47 2 6 5 2" xfId="17785" xr:uid="{00000000-0005-0000-0000-0000469F0000}"/>
    <cellStyle name="Normal 47 2 6 5 2 2" xfId="29752" xr:uid="{00000000-0005-0000-0000-0000479F0000}"/>
    <cellStyle name="Normal 47 2 6 5 2 2 2" xfId="51358" xr:uid="{00000000-0005-0000-0000-0000489F0000}"/>
    <cellStyle name="Normal 47 2 6 5 2 3" xfId="23785" xr:uid="{00000000-0005-0000-0000-0000499F0000}"/>
    <cellStyle name="Normal 47 2 6 5 2 3 2" xfId="45422" xr:uid="{00000000-0005-0000-0000-00004A9F0000}"/>
    <cellStyle name="Normal 47 2 6 5 2 4" xfId="39439" xr:uid="{00000000-0005-0000-0000-00004B9F0000}"/>
    <cellStyle name="Normal 47 2 6 5 3" xfId="26770" xr:uid="{00000000-0005-0000-0000-00004C9F0000}"/>
    <cellStyle name="Normal 47 2 6 5 3 2" xfId="48384" xr:uid="{00000000-0005-0000-0000-00004D9F0000}"/>
    <cellStyle name="Normal 47 2 6 5 4" xfId="20803" xr:uid="{00000000-0005-0000-0000-00004E9F0000}"/>
    <cellStyle name="Normal 47 2 6 5 4 2" xfId="42445" xr:uid="{00000000-0005-0000-0000-00004F9F0000}"/>
    <cellStyle name="Normal 47 2 6 5 5" xfId="36436" xr:uid="{00000000-0005-0000-0000-0000509F0000}"/>
    <cellStyle name="Normal 47 2 6 6" xfId="15813" xr:uid="{00000000-0005-0000-0000-0000519F0000}"/>
    <cellStyle name="Normal 47 2 6 6 2" xfId="27784" xr:uid="{00000000-0005-0000-0000-0000529F0000}"/>
    <cellStyle name="Normal 47 2 6 6 2 2" xfId="49390" xr:uid="{00000000-0005-0000-0000-0000539F0000}"/>
    <cellStyle name="Normal 47 2 6 6 3" xfId="21817" xr:uid="{00000000-0005-0000-0000-0000549F0000}"/>
    <cellStyle name="Normal 47 2 6 6 3 2" xfId="43454" xr:uid="{00000000-0005-0000-0000-0000559F0000}"/>
    <cellStyle name="Normal 47 2 6 6 4" xfId="37467" xr:uid="{00000000-0005-0000-0000-0000569F0000}"/>
    <cellStyle name="Normal 47 2 6 7" xfId="24799" xr:uid="{00000000-0005-0000-0000-0000579F0000}"/>
    <cellStyle name="Normal 47 2 6 7 2" xfId="46419" xr:uid="{00000000-0005-0000-0000-0000589F0000}"/>
    <cellStyle name="Normal 47 2 6 8" xfId="18832" xr:uid="{00000000-0005-0000-0000-0000599F0000}"/>
    <cellStyle name="Normal 47 2 6 8 2" xfId="40474" xr:uid="{00000000-0005-0000-0000-00005A9F0000}"/>
    <cellStyle name="Normal 47 2 6 9" xfId="31714"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4" xr:uid="{00000000-0005-0000-0000-0000609F0000}"/>
    <cellStyle name="Normal 47 2 7 2 2 2 2 2" xfId="50790" xr:uid="{00000000-0005-0000-0000-0000619F0000}"/>
    <cellStyle name="Normal 47 2 7 2 2 2 3" xfId="23217" xr:uid="{00000000-0005-0000-0000-0000629F0000}"/>
    <cellStyle name="Normal 47 2 7 2 2 2 3 2" xfId="44854" xr:uid="{00000000-0005-0000-0000-0000639F0000}"/>
    <cellStyle name="Normal 47 2 7 2 2 2 4" xfId="38870" xr:uid="{00000000-0005-0000-0000-0000649F0000}"/>
    <cellStyle name="Normal 47 2 7 2 2 3" xfId="26202" xr:uid="{00000000-0005-0000-0000-0000659F0000}"/>
    <cellStyle name="Normal 47 2 7 2 2 3 2" xfId="47816" xr:uid="{00000000-0005-0000-0000-0000669F0000}"/>
    <cellStyle name="Normal 47 2 7 2 2 4" xfId="20235" xr:uid="{00000000-0005-0000-0000-0000679F0000}"/>
    <cellStyle name="Normal 47 2 7 2 2 4 2" xfId="41877" xr:uid="{00000000-0005-0000-0000-0000689F0000}"/>
    <cellStyle name="Normal 47 2 7 2 2 5" xfId="35867" xr:uid="{00000000-0005-0000-0000-0000699F0000}"/>
    <cellStyle name="Normal 47 2 7 2 3" xfId="15105" xr:uid="{00000000-0005-0000-0000-00006A9F0000}"/>
    <cellStyle name="Normal 47 2 7 2 3 2" xfId="18190" xr:uid="{00000000-0005-0000-0000-00006B9F0000}"/>
    <cellStyle name="Normal 47 2 7 2 3 2 2" xfId="30156" xr:uid="{00000000-0005-0000-0000-00006C9F0000}"/>
    <cellStyle name="Normal 47 2 7 2 3 2 2 2" xfId="51762" xr:uid="{00000000-0005-0000-0000-00006D9F0000}"/>
    <cellStyle name="Normal 47 2 7 2 3 2 3" xfId="24189" xr:uid="{00000000-0005-0000-0000-00006E9F0000}"/>
    <cellStyle name="Normal 47 2 7 2 3 2 3 2" xfId="45826" xr:uid="{00000000-0005-0000-0000-00006F9F0000}"/>
    <cellStyle name="Normal 47 2 7 2 3 2 4" xfId="39844" xr:uid="{00000000-0005-0000-0000-0000709F0000}"/>
    <cellStyle name="Normal 47 2 7 2 3 3" xfId="27174" xr:uid="{00000000-0005-0000-0000-0000719F0000}"/>
    <cellStyle name="Normal 47 2 7 2 3 3 2" xfId="48788" xr:uid="{00000000-0005-0000-0000-0000729F0000}"/>
    <cellStyle name="Normal 47 2 7 2 3 4" xfId="21207" xr:uid="{00000000-0005-0000-0000-0000739F0000}"/>
    <cellStyle name="Normal 47 2 7 2 3 4 2" xfId="42849" xr:uid="{00000000-0005-0000-0000-0000749F0000}"/>
    <cellStyle name="Normal 47 2 7 2 3 5" xfId="36841" xr:uid="{00000000-0005-0000-0000-0000759F0000}"/>
    <cellStyle name="Normal 47 2 7 2 4" xfId="16239" xr:uid="{00000000-0005-0000-0000-0000769F0000}"/>
    <cellStyle name="Normal 47 2 7 2 4 2" xfId="28208" xr:uid="{00000000-0005-0000-0000-0000779F0000}"/>
    <cellStyle name="Normal 47 2 7 2 4 2 2" xfId="49814" xr:uid="{00000000-0005-0000-0000-0000789F0000}"/>
    <cellStyle name="Normal 47 2 7 2 4 3" xfId="22241" xr:uid="{00000000-0005-0000-0000-0000799F0000}"/>
    <cellStyle name="Normal 47 2 7 2 4 3 2" xfId="43878" xr:uid="{00000000-0005-0000-0000-00007A9F0000}"/>
    <cellStyle name="Normal 47 2 7 2 4 4" xfId="37893" xr:uid="{00000000-0005-0000-0000-00007B9F0000}"/>
    <cellStyle name="Normal 47 2 7 2 5" xfId="25226" xr:uid="{00000000-0005-0000-0000-00007C9F0000}"/>
    <cellStyle name="Normal 47 2 7 2 5 2" xfId="46843" xr:uid="{00000000-0005-0000-0000-00007D9F0000}"/>
    <cellStyle name="Normal 47 2 7 2 6" xfId="19259" xr:uid="{00000000-0005-0000-0000-00007E9F0000}"/>
    <cellStyle name="Normal 47 2 7 2 6 2" xfId="40901" xr:uid="{00000000-0005-0000-0000-00007F9F0000}"/>
    <cellStyle name="Normal 47 2 7 2 7" xfId="34887"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4" xr:uid="{00000000-0005-0000-0000-0000849F0000}"/>
    <cellStyle name="Normal 47 2 7 3 2 2 2 2" xfId="51110" xr:uid="{00000000-0005-0000-0000-0000859F0000}"/>
    <cellStyle name="Normal 47 2 7 3 2 2 3" xfId="23537" xr:uid="{00000000-0005-0000-0000-0000869F0000}"/>
    <cellStyle name="Normal 47 2 7 3 2 2 3 2" xfId="45174" xr:uid="{00000000-0005-0000-0000-0000879F0000}"/>
    <cellStyle name="Normal 47 2 7 3 2 2 4" xfId="39190" xr:uid="{00000000-0005-0000-0000-0000889F0000}"/>
    <cellStyle name="Normal 47 2 7 3 2 3" xfId="26522" xr:uid="{00000000-0005-0000-0000-0000899F0000}"/>
    <cellStyle name="Normal 47 2 7 3 2 3 2" xfId="48136" xr:uid="{00000000-0005-0000-0000-00008A9F0000}"/>
    <cellStyle name="Normal 47 2 7 3 2 4" xfId="20555" xr:uid="{00000000-0005-0000-0000-00008B9F0000}"/>
    <cellStyle name="Normal 47 2 7 3 2 4 2" xfId="42197" xr:uid="{00000000-0005-0000-0000-00008C9F0000}"/>
    <cellStyle name="Normal 47 2 7 3 2 5" xfId="36187" xr:uid="{00000000-0005-0000-0000-00008D9F0000}"/>
    <cellStyle name="Normal 47 2 7 3 3" xfId="15425" xr:uid="{00000000-0005-0000-0000-00008E9F0000}"/>
    <cellStyle name="Normal 47 2 7 3 3 2" xfId="18510" xr:uid="{00000000-0005-0000-0000-00008F9F0000}"/>
    <cellStyle name="Normal 47 2 7 3 3 2 2" xfId="30476" xr:uid="{00000000-0005-0000-0000-0000909F0000}"/>
    <cellStyle name="Normal 47 2 7 3 3 2 2 2" xfId="52082" xr:uid="{00000000-0005-0000-0000-0000919F0000}"/>
    <cellStyle name="Normal 47 2 7 3 3 2 3" xfId="24509" xr:uid="{00000000-0005-0000-0000-0000929F0000}"/>
    <cellStyle name="Normal 47 2 7 3 3 2 3 2" xfId="46146" xr:uid="{00000000-0005-0000-0000-0000939F0000}"/>
    <cellStyle name="Normal 47 2 7 3 3 2 4" xfId="40164" xr:uid="{00000000-0005-0000-0000-0000949F0000}"/>
    <cellStyle name="Normal 47 2 7 3 3 3" xfId="27494" xr:uid="{00000000-0005-0000-0000-0000959F0000}"/>
    <cellStyle name="Normal 47 2 7 3 3 3 2" xfId="49108" xr:uid="{00000000-0005-0000-0000-0000969F0000}"/>
    <cellStyle name="Normal 47 2 7 3 3 4" xfId="21527" xr:uid="{00000000-0005-0000-0000-0000979F0000}"/>
    <cellStyle name="Normal 47 2 7 3 3 4 2" xfId="43169" xr:uid="{00000000-0005-0000-0000-0000989F0000}"/>
    <cellStyle name="Normal 47 2 7 3 3 5" xfId="37161" xr:uid="{00000000-0005-0000-0000-0000999F0000}"/>
    <cellStyle name="Normal 47 2 7 3 4" xfId="16559" xr:uid="{00000000-0005-0000-0000-00009A9F0000}"/>
    <cellStyle name="Normal 47 2 7 3 4 2" xfId="28528" xr:uid="{00000000-0005-0000-0000-00009B9F0000}"/>
    <cellStyle name="Normal 47 2 7 3 4 2 2" xfId="50134" xr:uid="{00000000-0005-0000-0000-00009C9F0000}"/>
    <cellStyle name="Normal 47 2 7 3 4 3" xfId="22561" xr:uid="{00000000-0005-0000-0000-00009D9F0000}"/>
    <cellStyle name="Normal 47 2 7 3 4 3 2" xfId="44198" xr:uid="{00000000-0005-0000-0000-00009E9F0000}"/>
    <cellStyle name="Normal 47 2 7 3 4 4" xfId="38213" xr:uid="{00000000-0005-0000-0000-00009F9F0000}"/>
    <cellStyle name="Normal 47 2 7 3 5" xfId="25546" xr:uid="{00000000-0005-0000-0000-0000A09F0000}"/>
    <cellStyle name="Normal 47 2 7 3 5 2" xfId="47163" xr:uid="{00000000-0005-0000-0000-0000A19F0000}"/>
    <cellStyle name="Normal 47 2 7 3 6" xfId="19579" xr:uid="{00000000-0005-0000-0000-0000A29F0000}"/>
    <cellStyle name="Normal 47 2 7 3 6 2" xfId="41221" xr:uid="{00000000-0005-0000-0000-0000A39F0000}"/>
    <cellStyle name="Normal 47 2 7 3 7" xfId="35207" xr:uid="{00000000-0005-0000-0000-0000A49F0000}"/>
    <cellStyle name="Normal 47 2 7 4" xfId="13810" xr:uid="{00000000-0005-0000-0000-0000A59F0000}"/>
    <cellStyle name="Normal 47 2 7 4 2" xfId="16896" xr:uid="{00000000-0005-0000-0000-0000A69F0000}"/>
    <cellStyle name="Normal 47 2 7 4 2 2" xfId="28864" xr:uid="{00000000-0005-0000-0000-0000A79F0000}"/>
    <cellStyle name="Normal 47 2 7 4 2 2 2" xfId="50470" xr:uid="{00000000-0005-0000-0000-0000A89F0000}"/>
    <cellStyle name="Normal 47 2 7 4 2 3" xfId="22897" xr:uid="{00000000-0005-0000-0000-0000A99F0000}"/>
    <cellStyle name="Normal 47 2 7 4 2 3 2" xfId="44534" xr:uid="{00000000-0005-0000-0000-0000AA9F0000}"/>
    <cellStyle name="Normal 47 2 7 4 2 4" xfId="38550" xr:uid="{00000000-0005-0000-0000-0000AB9F0000}"/>
    <cellStyle name="Normal 47 2 7 4 3" xfId="25882" xr:uid="{00000000-0005-0000-0000-0000AC9F0000}"/>
    <cellStyle name="Normal 47 2 7 4 3 2" xfId="47496" xr:uid="{00000000-0005-0000-0000-0000AD9F0000}"/>
    <cellStyle name="Normal 47 2 7 4 4" xfId="19915" xr:uid="{00000000-0005-0000-0000-0000AE9F0000}"/>
    <cellStyle name="Normal 47 2 7 4 4 2" xfId="41557" xr:uid="{00000000-0005-0000-0000-0000AF9F0000}"/>
    <cellStyle name="Normal 47 2 7 4 5" xfId="35546" xr:uid="{00000000-0005-0000-0000-0000B09F0000}"/>
    <cellStyle name="Normal 47 2 7 5" xfId="14784" xr:uid="{00000000-0005-0000-0000-0000B19F0000}"/>
    <cellStyle name="Normal 47 2 7 5 2" xfId="17869" xr:uid="{00000000-0005-0000-0000-0000B29F0000}"/>
    <cellStyle name="Normal 47 2 7 5 2 2" xfId="29836" xr:uid="{00000000-0005-0000-0000-0000B39F0000}"/>
    <cellStyle name="Normal 47 2 7 5 2 2 2" xfId="51442" xr:uid="{00000000-0005-0000-0000-0000B49F0000}"/>
    <cellStyle name="Normal 47 2 7 5 2 3" xfId="23869" xr:uid="{00000000-0005-0000-0000-0000B59F0000}"/>
    <cellStyle name="Normal 47 2 7 5 2 3 2" xfId="45506" xr:uid="{00000000-0005-0000-0000-0000B69F0000}"/>
    <cellStyle name="Normal 47 2 7 5 2 4" xfId="39523" xr:uid="{00000000-0005-0000-0000-0000B79F0000}"/>
    <cellStyle name="Normal 47 2 7 5 3" xfId="26854" xr:uid="{00000000-0005-0000-0000-0000B89F0000}"/>
    <cellStyle name="Normal 47 2 7 5 3 2" xfId="48468" xr:uid="{00000000-0005-0000-0000-0000B99F0000}"/>
    <cellStyle name="Normal 47 2 7 5 4" xfId="20887" xr:uid="{00000000-0005-0000-0000-0000BA9F0000}"/>
    <cellStyle name="Normal 47 2 7 5 4 2" xfId="42529" xr:uid="{00000000-0005-0000-0000-0000BB9F0000}"/>
    <cellStyle name="Normal 47 2 7 5 5" xfId="36520" xr:uid="{00000000-0005-0000-0000-0000BC9F0000}"/>
    <cellStyle name="Normal 47 2 7 6" xfId="15897" xr:uid="{00000000-0005-0000-0000-0000BD9F0000}"/>
    <cellStyle name="Normal 47 2 7 6 2" xfId="27868" xr:uid="{00000000-0005-0000-0000-0000BE9F0000}"/>
    <cellStyle name="Normal 47 2 7 6 2 2" xfId="49474" xr:uid="{00000000-0005-0000-0000-0000BF9F0000}"/>
    <cellStyle name="Normal 47 2 7 6 3" xfId="21901" xr:uid="{00000000-0005-0000-0000-0000C09F0000}"/>
    <cellStyle name="Normal 47 2 7 6 3 2" xfId="43538" xr:uid="{00000000-0005-0000-0000-0000C19F0000}"/>
    <cellStyle name="Normal 47 2 7 6 4" xfId="37551" xr:uid="{00000000-0005-0000-0000-0000C29F0000}"/>
    <cellStyle name="Normal 47 2 7 7" xfId="24883" xr:uid="{00000000-0005-0000-0000-0000C39F0000}"/>
    <cellStyle name="Normal 47 2 7 7 2" xfId="46503" xr:uid="{00000000-0005-0000-0000-0000C49F0000}"/>
    <cellStyle name="Normal 47 2 7 8" xfId="18916" xr:uid="{00000000-0005-0000-0000-0000C59F0000}"/>
    <cellStyle name="Normal 47 2 7 8 2" xfId="40558" xr:uid="{00000000-0005-0000-0000-0000C69F0000}"/>
    <cellStyle name="Normal 47 2 7 9" xfId="31886"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1" xr:uid="{00000000-0005-0000-0000-0000CC9F0000}"/>
    <cellStyle name="Normal 47 2 8 2 2 2 2 2" xfId="50727" xr:uid="{00000000-0005-0000-0000-0000CD9F0000}"/>
    <cellStyle name="Normal 47 2 8 2 2 2 3" xfId="23154" xr:uid="{00000000-0005-0000-0000-0000CE9F0000}"/>
    <cellStyle name="Normal 47 2 8 2 2 2 3 2" xfId="44791" xr:uid="{00000000-0005-0000-0000-0000CF9F0000}"/>
    <cellStyle name="Normal 47 2 8 2 2 2 4" xfId="38807" xr:uid="{00000000-0005-0000-0000-0000D09F0000}"/>
    <cellStyle name="Normal 47 2 8 2 2 3" xfId="26139" xr:uid="{00000000-0005-0000-0000-0000D19F0000}"/>
    <cellStyle name="Normal 47 2 8 2 2 3 2" xfId="47753" xr:uid="{00000000-0005-0000-0000-0000D29F0000}"/>
    <cellStyle name="Normal 47 2 8 2 2 4" xfId="20172" xr:uid="{00000000-0005-0000-0000-0000D39F0000}"/>
    <cellStyle name="Normal 47 2 8 2 2 4 2" xfId="41814" xr:uid="{00000000-0005-0000-0000-0000D49F0000}"/>
    <cellStyle name="Normal 47 2 8 2 2 5" xfId="35804" xr:uid="{00000000-0005-0000-0000-0000D59F0000}"/>
    <cellStyle name="Normal 47 2 8 2 3" xfId="15042" xr:uid="{00000000-0005-0000-0000-0000D69F0000}"/>
    <cellStyle name="Normal 47 2 8 2 3 2" xfId="18127" xr:uid="{00000000-0005-0000-0000-0000D79F0000}"/>
    <cellStyle name="Normal 47 2 8 2 3 2 2" xfId="30093" xr:uid="{00000000-0005-0000-0000-0000D89F0000}"/>
    <cellStyle name="Normal 47 2 8 2 3 2 2 2" xfId="51699" xr:uid="{00000000-0005-0000-0000-0000D99F0000}"/>
    <cellStyle name="Normal 47 2 8 2 3 2 3" xfId="24126" xr:uid="{00000000-0005-0000-0000-0000DA9F0000}"/>
    <cellStyle name="Normal 47 2 8 2 3 2 3 2" xfId="45763" xr:uid="{00000000-0005-0000-0000-0000DB9F0000}"/>
    <cellStyle name="Normal 47 2 8 2 3 2 4" xfId="39781" xr:uid="{00000000-0005-0000-0000-0000DC9F0000}"/>
    <cellStyle name="Normal 47 2 8 2 3 3" xfId="27111" xr:uid="{00000000-0005-0000-0000-0000DD9F0000}"/>
    <cellStyle name="Normal 47 2 8 2 3 3 2" xfId="48725" xr:uid="{00000000-0005-0000-0000-0000DE9F0000}"/>
    <cellStyle name="Normal 47 2 8 2 3 4" xfId="21144" xr:uid="{00000000-0005-0000-0000-0000DF9F0000}"/>
    <cellStyle name="Normal 47 2 8 2 3 4 2" xfId="42786" xr:uid="{00000000-0005-0000-0000-0000E09F0000}"/>
    <cellStyle name="Normal 47 2 8 2 3 5" xfId="36778" xr:uid="{00000000-0005-0000-0000-0000E19F0000}"/>
    <cellStyle name="Normal 47 2 8 2 4" xfId="16176" xr:uid="{00000000-0005-0000-0000-0000E29F0000}"/>
    <cellStyle name="Normal 47 2 8 2 4 2" xfId="28145" xr:uid="{00000000-0005-0000-0000-0000E39F0000}"/>
    <cellStyle name="Normal 47 2 8 2 4 2 2" xfId="49751" xr:uid="{00000000-0005-0000-0000-0000E49F0000}"/>
    <cellStyle name="Normal 47 2 8 2 4 3" xfId="22178" xr:uid="{00000000-0005-0000-0000-0000E59F0000}"/>
    <cellStyle name="Normal 47 2 8 2 4 3 2" xfId="43815" xr:uid="{00000000-0005-0000-0000-0000E69F0000}"/>
    <cellStyle name="Normal 47 2 8 2 4 4" xfId="37830" xr:uid="{00000000-0005-0000-0000-0000E79F0000}"/>
    <cellStyle name="Normal 47 2 8 2 5" xfId="25163" xr:uid="{00000000-0005-0000-0000-0000E89F0000}"/>
    <cellStyle name="Normal 47 2 8 2 5 2" xfId="46780" xr:uid="{00000000-0005-0000-0000-0000E99F0000}"/>
    <cellStyle name="Normal 47 2 8 2 6" xfId="19196" xr:uid="{00000000-0005-0000-0000-0000EA9F0000}"/>
    <cellStyle name="Normal 47 2 8 2 6 2" xfId="40838" xr:uid="{00000000-0005-0000-0000-0000EB9F0000}"/>
    <cellStyle name="Normal 47 2 8 2 7" xfId="34824"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1" xr:uid="{00000000-0005-0000-0000-0000F09F0000}"/>
    <cellStyle name="Normal 47 2 8 3 2 2 2 2" xfId="51047" xr:uid="{00000000-0005-0000-0000-0000F19F0000}"/>
    <cellStyle name="Normal 47 2 8 3 2 2 3" xfId="23474" xr:uid="{00000000-0005-0000-0000-0000F29F0000}"/>
    <cellStyle name="Normal 47 2 8 3 2 2 3 2" xfId="45111" xr:uid="{00000000-0005-0000-0000-0000F39F0000}"/>
    <cellStyle name="Normal 47 2 8 3 2 2 4" xfId="39127" xr:uid="{00000000-0005-0000-0000-0000F49F0000}"/>
    <cellStyle name="Normal 47 2 8 3 2 3" xfId="26459" xr:uid="{00000000-0005-0000-0000-0000F59F0000}"/>
    <cellStyle name="Normal 47 2 8 3 2 3 2" xfId="48073" xr:uid="{00000000-0005-0000-0000-0000F69F0000}"/>
    <cellStyle name="Normal 47 2 8 3 2 4" xfId="20492" xr:uid="{00000000-0005-0000-0000-0000F79F0000}"/>
    <cellStyle name="Normal 47 2 8 3 2 4 2" xfId="42134" xr:uid="{00000000-0005-0000-0000-0000F89F0000}"/>
    <cellStyle name="Normal 47 2 8 3 2 5" xfId="36124" xr:uid="{00000000-0005-0000-0000-0000F99F0000}"/>
    <cellStyle name="Normal 47 2 8 3 3" xfId="15362" xr:uid="{00000000-0005-0000-0000-0000FA9F0000}"/>
    <cellStyle name="Normal 47 2 8 3 3 2" xfId="18447" xr:uid="{00000000-0005-0000-0000-0000FB9F0000}"/>
    <cellStyle name="Normal 47 2 8 3 3 2 2" xfId="30413" xr:uid="{00000000-0005-0000-0000-0000FC9F0000}"/>
    <cellStyle name="Normal 47 2 8 3 3 2 2 2" xfId="52019" xr:uid="{00000000-0005-0000-0000-0000FD9F0000}"/>
    <cellStyle name="Normal 47 2 8 3 3 2 3" xfId="24446" xr:uid="{00000000-0005-0000-0000-0000FE9F0000}"/>
    <cellStyle name="Normal 47 2 8 3 3 2 3 2" xfId="46083" xr:uid="{00000000-0005-0000-0000-0000FF9F0000}"/>
    <cellStyle name="Normal 47 2 8 3 3 2 4" xfId="40101" xr:uid="{00000000-0005-0000-0000-000000A00000}"/>
    <cellStyle name="Normal 47 2 8 3 3 3" xfId="27431" xr:uid="{00000000-0005-0000-0000-000001A00000}"/>
    <cellStyle name="Normal 47 2 8 3 3 3 2" xfId="49045" xr:uid="{00000000-0005-0000-0000-000002A00000}"/>
    <cellStyle name="Normal 47 2 8 3 3 4" xfId="21464" xr:uid="{00000000-0005-0000-0000-000003A00000}"/>
    <cellStyle name="Normal 47 2 8 3 3 4 2" xfId="43106" xr:uid="{00000000-0005-0000-0000-000004A00000}"/>
    <cellStyle name="Normal 47 2 8 3 3 5" xfId="37098" xr:uid="{00000000-0005-0000-0000-000005A00000}"/>
    <cellStyle name="Normal 47 2 8 3 4" xfId="16496" xr:uid="{00000000-0005-0000-0000-000006A00000}"/>
    <cellStyle name="Normal 47 2 8 3 4 2" xfId="28465" xr:uid="{00000000-0005-0000-0000-000007A00000}"/>
    <cellStyle name="Normal 47 2 8 3 4 2 2" xfId="50071" xr:uid="{00000000-0005-0000-0000-000008A00000}"/>
    <cellStyle name="Normal 47 2 8 3 4 3" xfId="22498" xr:uid="{00000000-0005-0000-0000-000009A00000}"/>
    <cellStyle name="Normal 47 2 8 3 4 3 2" xfId="44135" xr:uid="{00000000-0005-0000-0000-00000AA00000}"/>
    <cellStyle name="Normal 47 2 8 3 4 4" xfId="38150" xr:uid="{00000000-0005-0000-0000-00000BA00000}"/>
    <cellStyle name="Normal 47 2 8 3 5" xfId="25483" xr:uid="{00000000-0005-0000-0000-00000CA00000}"/>
    <cellStyle name="Normal 47 2 8 3 5 2" xfId="47100" xr:uid="{00000000-0005-0000-0000-00000DA00000}"/>
    <cellStyle name="Normal 47 2 8 3 6" xfId="19516" xr:uid="{00000000-0005-0000-0000-00000EA00000}"/>
    <cellStyle name="Normal 47 2 8 3 6 2" xfId="41158" xr:uid="{00000000-0005-0000-0000-00000FA00000}"/>
    <cellStyle name="Normal 47 2 8 3 7" xfId="35144" xr:uid="{00000000-0005-0000-0000-000010A00000}"/>
    <cellStyle name="Normal 47 2 8 4" xfId="13747" xr:uid="{00000000-0005-0000-0000-000011A00000}"/>
    <cellStyle name="Normal 47 2 8 4 2" xfId="16833" xr:uid="{00000000-0005-0000-0000-000012A00000}"/>
    <cellStyle name="Normal 47 2 8 4 2 2" xfId="28801" xr:uid="{00000000-0005-0000-0000-000013A00000}"/>
    <cellStyle name="Normal 47 2 8 4 2 2 2" xfId="50407" xr:uid="{00000000-0005-0000-0000-000014A00000}"/>
    <cellStyle name="Normal 47 2 8 4 2 3" xfId="22834" xr:uid="{00000000-0005-0000-0000-000015A00000}"/>
    <cellStyle name="Normal 47 2 8 4 2 3 2" xfId="44471" xr:uid="{00000000-0005-0000-0000-000016A00000}"/>
    <cellStyle name="Normal 47 2 8 4 2 4" xfId="38487" xr:uid="{00000000-0005-0000-0000-000017A00000}"/>
    <cellStyle name="Normal 47 2 8 4 3" xfId="25819" xr:uid="{00000000-0005-0000-0000-000018A00000}"/>
    <cellStyle name="Normal 47 2 8 4 3 2" xfId="47433" xr:uid="{00000000-0005-0000-0000-000019A00000}"/>
    <cellStyle name="Normal 47 2 8 4 4" xfId="19852" xr:uid="{00000000-0005-0000-0000-00001AA00000}"/>
    <cellStyle name="Normal 47 2 8 4 4 2" xfId="41494" xr:uid="{00000000-0005-0000-0000-00001BA00000}"/>
    <cellStyle name="Normal 47 2 8 4 5" xfId="35483" xr:uid="{00000000-0005-0000-0000-00001CA00000}"/>
    <cellStyle name="Normal 47 2 8 5" xfId="14721" xr:uid="{00000000-0005-0000-0000-00001DA00000}"/>
    <cellStyle name="Normal 47 2 8 5 2" xfId="17806" xr:uid="{00000000-0005-0000-0000-00001EA00000}"/>
    <cellStyle name="Normal 47 2 8 5 2 2" xfId="29773" xr:uid="{00000000-0005-0000-0000-00001FA00000}"/>
    <cellStyle name="Normal 47 2 8 5 2 2 2" xfId="51379" xr:uid="{00000000-0005-0000-0000-000020A00000}"/>
    <cellStyle name="Normal 47 2 8 5 2 3" xfId="23806" xr:uid="{00000000-0005-0000-0000-000021A00000}"/>
    <cellStyle name="Normal 47 2 8 5 2 3 2" xfId="45443" xr:uid="{00000000-0005-0000-0000-000022A00000}"/>
    <cellStyle name="Normal 47 2 8 5 2 4" xfId="39460" xr:uid="{00000000-0005-0000-0000-000023A00000}"/>
    <cellStyle name="Normal 47 2 8 5 3" xfId="26791" xr:uid="{00000000-0005-0000-0000-000024A00000}"/>
    <cellStyle name="Normal 47 2 8 5 3 2" xfId="48405" xr:uid="{00000000-0005-0000-0000-000025A00000}"/>
    <cellStyle name="Normal 47 2 8 5 4" xfId="20824" xr:uid="{00000000-0005-0000-0000-000026A00000}"/>
    <cellStyle name="Normal 47 2 8 5 4 2" xfId="42466" xr:uid="{00000000-0005-0000-0000-000027A00000}"/>
    <cellStyle name="Normal 47 2 8 5 5" xfId="36457" xr:uid="{00000000-0005-0000-0000-000028A00000}"/>
    <cellStyle name="Normal 47 2 8 6" xfId="15834" xr:uid="{00000000-0005-0000-0000-000029A00000}"/>
    <cellStyle name="Normal 47 2 8 6 2" xfId="27805" xr:uid="{00000000-0005-0000-0000-00002AA00000}"/>
    <cellStyle name="Normal 47 2 8 6 2 2" xfId="49411" xr:uid="{00000000-0005-0000-0000-00002BA00000}"/>
    <cellStyle name="Normal 47 2 8 6 3" xfId="21838" xr:uid="{00000000-0005-0000-0000-00002CA00000}"/>
    <cellStyle name="Normal 47 2 8 6 3 2" xfId="43475" xr:uid="{00000000-0005-0000-0000-00002DA00000}"/>
    <cellStyle name="Normal 47 2 8 6 4" xfId="37488" xr:uid="{00000000-0005-0000-0000-00002EA00000}"/>
    <cellStyle name="Normal 47 2 8 7" xfId="24820" xr:uid="{00000000-0005-0000-0000-00002FA00000}"/>
    <cellStyle name="Normal 47 2 8 7 2" xfId="46440" xr:uid="{00000000-0005-0000-0000-000030A00000}"/>
    <cellStyle name="Normal 47 2 8 8" xfId="18853" xr:uid="{00000000-0005-0000-0000-000031A00000}"/>
    <cellStyle name="Normal 47 2 8 8 2" xfId="40495" xr:uid="{00000000-0005-0000-0000-000032A00000}"/>
    <cellStyle name="Normal 47 2 8 9" xfId="31780"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0" xr:uid="{00000000-0005-0000-0000-000037A00000}"/>
    <cellStyle name="Normal 47 20 10 2 2 2" xfId="50256" xr:uid="{00000000-0005-0000-0000-000038A00000}"/>
    <cellStyle name="Normal 47 20 10 2 3" xfId="22683" xr:uid="{00000000-0005-0000-0000-000039A00000}"/>
    <cellStyle name="Normal 47 20 10 2 3 2" xfId="44320" xr:uid="{00000000-0005-0000-0000-00003AA00000}"/>
    <cellStyle name="Normal 47 20 10 2 4" xfId="38335" xr:uid="{00000000-0005-0000-0000-00003BA00000}"/>
    <cellStyle name="Normal 47 20 10 3" xfId="25668" xr:uid="{00000000-0005-0000-0000-00003CA00000}"/>
    <cellStyle name="Normal 47 20 10 3 2" xfId="47282" xr:uid="{00000000-0005-0000-0000-00003DA00000}"/>
    <cellStyle name="Normal 47 20 10 4" xfId="19701" xr:uid="{00000000-0005-0000-0000-00003EA00000}"/>
    <cellStyle name="Normal 47 20 10 4 2" xfId="41343" xr:uid="{00000000-0005-0000-0000-00003FA00000}"/>
    <cellStyle name="Normal 47 20 10 5" xfId="35331" xr:uid="{00000000-0005-0000-0000-000040A00000}"/>
    <cellStyle name="Normal 47 20 11" xfId="14570" xr:uid="{00000000-0005-0000-0000-000041A00000}"/>
    <cellStyle name="Normal 47 20 11 2" xfId="17655" xr:uid="{00000000-0005-0000-0000-000042A00000}"/>
    <cellStyle name="Normal 47 20 11 2 2" xfId="29622" xr:uid="{00000000-0005-0000-0000-000043A00000}"/>
    <cellStyle name="Normal 47 20 11 2 2 2" xfId="51228" xr:uid="{00000000-0005-0000-0000-000044A00000}"/>
    <cellStyle name="Normal 47 20 11 2 3" xfId="23655" xr:uid="{00000000-0005-0000-0000-000045A00000}"/>
    <cellStyle name="Normal 47 20 11 2 3 2" xfId="45292" xr:uid="{00000000-0005-0000-0000-000046A00000}"/>
    <cellStyle name="Normal 47 20 11 2 4" xfId="39309" xr:uid="{00000000-0005-0000-0000-000047A00000}"/>
    <cellStyle name="Normal 47 20 11 3" xfId="26640" xr:uid="{00000000-0005-0000-0000-000048A00000}"/>
    <cellStyle name="Normal 47 20 11 3 2" xfId="48254" xr:uid="{00000000-0005-0000-0000-000049A00000}"/>
    <cellStyle name="Normal 47 20 11 4" xfId="20673" xr:uid="{00000000-0005-0000-0000-00004AA00000}"/>
    <cellStyle name="Normal 47 20 11 4 2" xfId="42315" xr:uid="{00000000-0005-0000-0000-00004BA00000}"/>
    <cellStyle name="Normal 47 20 11 5" xfId="36306" xr:uid="{00000000-0005-0000-0000-00004CA00000}"/>
    <cellStyle name="Normal 47 20 12" xfId="15683" xr:uid="{00000000-0005-0000-0000-00004DA00000}"/>
    <cellStyle name="Normal 47 20 12 2" xfId="27654" xr:uid="{00000000-0005-0000-0000-00004EA00000}"/>
    <cellStyle name="Normal 47 20 12 2 2" xfId="49260" xr:uid="{00000000-0005-0000-0000-00004FA00000}"/>
    <cellStyle name="Normal 47 20 12 3" xfId="21687" xr:uid="{00000000-0005-0000-0000-000050A00000}"/>
    <cellStyle name="Normal 47 20 12 3 2" xfId="43324" xr:uid="{00000000-0005-0000-0000-000051A00000}"/>
    <cellStyle name="Normal 47 20 12 4" xfId="37337" xr:uid="{00000000-0005-0000-0000-000052A00000}"/>
    <cellStyle name="Normal 47 20 13" xfId="24669" xr:uid="{00000000-0005-0000-0000-000053A00000}"/>
    <cellStyle name="Normal 47 20 13 2" xfId="46289" xr:uid="{00000000-0005-0000-0000-000054A00000}"/>
    <cellStyle name="Normal 47 20 14" xfId="18702" xr:uid="{00000000-0005-0000-0000-000055A00000}"/>
    <cellStyle name="Normal 47 20 14 2" xfId="40344" xr:uid="{00000000-0005-0000-0000-000056A00000}"/>
    <cellStyle name="Normal 47 20 15" xfId="31267"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59" xr:uid="{00000000-0005-0000-0000-00005CA00000}"/>
    <cellStyle name="Normal 47 20 2 2 2 2 2 2" xfId="50665" xr:uid="{00000000-0005-0000-0000-00005DA00000}"/>
    <cellStyle name="Normal 47 20 2 2 2 2 3" xfId="23092" xr:uid="{00000000-0005-0000-0000-00005EA00000}"/>
    <cellStyle name="Normal 47 20 2 2 2 2 3 2" xfId="44729" xr:uid="{00000000-0005-0000-0000-00005FA00000}"/>
    <cellStyle name="Normal 47 20 2 2 2 2 4" xfId="38745" xr:uid="{00000000-0005-0000-0000-000060A00000}"/>
    <cellStyle name="Normal 47 20 2 2 2 3" xfId="26077" xr:uid="{00000000-0005-0000-0000-000061A00000}"/>
    <cellStyle name="Normal 47 20 2 2 2 3 2" xfId="47691" xr:uid="{00000000-0005-0000-0000-000062A00000}"/>
    <cellStyle name="Normal 47 20 2 2 2 4" xfId="20110" xr:uid="{00000000-0005-0000-0000-000063A00000}"/>
    <cellStyle name="Normal 47 20 2 2 2 4 2" xfId="41752" xr:uid="{00000000-0005-0000-0000-000064A00000}"/>
    <cellStyle name="Normal 47 20 2 2 2 5" xfId="35742" xr:uid="{00000000-0005-0000-0000-000065A00000}"/>
    <cellStyle name="Normal 47 20 2 2 3" xfId="14980" xr:uid="{00000000-0005-0000-0000-000066A00000}"/>
    <cellStyle name="Normal 47 20 2 2 3 2" xfId="18065" xr:uid="{00000000-0005-0000-0000-000067A00000}"/>
    <cellStyle name="Normal 47 20 2 2 3 2 2" xfId="30031" xr:uid="{00000000-0005-0000-0000-000068A00000}"/>
    <cellStyle name="Normal 47 20 2 2 3 2 2 2" xfId="51637" xr:uid="{00000000-0005-0000-0000-000069A00000}"/>
    <cellStyle name="Normal 47 20 2 2 3 2 3" xfId="24064" xr:uid="{00000000-0005-0000-0000-00006AA00000}"/>
    <cellStyle name="Normal 47 20 2 2 3 2 3 2" xfId="45701" xr:uid="{00000000-0005-0000-0000-00006BA00000}"/>
    <cellStyle name="Normal 47 20 2 2 3 2 4" xfId="39719" xr:uid="{00000000-0005-0000-0000-00006CA00000}"/>
    <cellStyle name="Normal 47 20 2 2 3 3" xfId="27049" xr:uid="{00000000-0005-0000-0000-00006DA00000}"/>
    <cellStyle name="Normal 47 20 2 2 3 3 2" xfId="48663" xr:uid="{00000000-0005-0000-0000-00006EA00000}"/>
    <cellStyle name="Normal 47 20 2 2 3 4" xfId="21082" xr:uid="{00000000-0005-0000-0000-00006FA00000}"/>
    <cellStyle name="Normal 47 20 2 2 3 4 2" xfId="42724" xr:uid="{00000000-0005-0000-0000-000070A00000}"/>
    <cellStyle name="Normal 47 20 2 2 3 5" xfId="36716" xr:uid="{00000000-0005-0000-0000-000071A00000}"/>
    <cellStyle name="Normal 47 20 2 2 4" xfId="16114" xr:uid="{00000000-0005-0000-0000-000072A00000}"/>
    <cellStyle name="Normal 47 20 2 2 4 2" xfId="28083" xr:uid="{00000000-0005-0000-0000-000073A00000}"/>
    <cellStyle name="Normal 47 20 2 2 4 2 2" xfId="49689" xr:uid="{00000000-0005-0000-0000-000074A00000}"/>
    <cellStyle name="Normal 47 20 2 2 4 3" xfId="22116" xr:uid="{00000000-0005-0000-0000-000075A00000}"/>
    <cellStyle name="Normal 47 20 2 2 4 3 2" xfId="43753" xr:uid="{00000000-0005-0000-0000-000076A00000}"/>
    <cellStyle name="Normal 47 20 2 2 4 4" xfId="37768" xr:uid="{00000000-0005-0000-0000-000077A00000}"/>
    <cellStyle name="Normal 47 20 2 2 5" xfId="25101" xr:uid="{00000000-0005-0000-0000-000078A00000}"/>
    <cellStyle name="Normal 47 20 2 2 5 2" xfId="46718" xr:uid="{00000000-0005-0000-0000-000079A00000}"/>
    <cellStyle name="Normal 47 20 2 2 6" xfId="19134" xr:uid="{00000000-0005-0000-0000-00007AA00000}"/>
    <cellStyle name="Normal 47 20 2 2 6 2" xfId="40776" xr:uid="{00000000-0005-0000-0000-00007BA00000}"/>
    <cellStyle name="Normal 47 20 2 2 7" xfId="34762"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79" xr:uid="{00000000-0005-0000-0000-000080A00000}"/>
    <cellStyle name="Normal 47 20 2 3 2 2 2 2" xfId="50985" xr:uid="{00000000-0005-0000-0000-000081A00000}"/>
    <cellStyle name="Normal 47 20 2 3 2 2 3" xfId="23412" xr:uid="{00000000-0005-0000-0000-000082A00000}"/>
    <cellStyle name="Normal 47 20 2 3 2 2 3 2" xfId="45049" xr:uid="{00000000-0005-0000-0000-000083A00000}"/>
    <cellStyle name="Normal 47 20 2 3 2 2 4" xfId="39065" xr:uid="{00000000-0005-0000-0000-000084A00000}"/>
    <cellStyle name="Normal 47 20 2 3 2 3" xfId="26397" xr:uid="{00000000-0005-0000-0000-000085A00000}"/>
    <cellStyle name="Normal 47 20 2 3 2 3 2" xfId="48011" xr:uid="{00000000-0005-0000-0000-000086A00000}"/>
    <cellStyle name="Normal 47 20 2 3 2 4" xfId="20430" xr:uid="{00000000-0005-0000-0000-000087A00000}"/>
    <cellStyle name="Normal 47 20 2 3 2 4 2" xfId="42072" xr:uid="{00000000-0005-0000-0000-000088A00000}"/>
    <cellStyle name="Normal 47 20 2 3 2 5" xfId="36062" xr:uid="{00000000-0005-0000-0000-000089A00000}"/>
    <cellStyle name="Normal 47 20 2 3 3" xfId="15300" xr:uid="{00000000-0005-0000-0000-00008AA00000}"/>
    <cellStyle name="Normal 47 20 2 3 3 2" xfId="18385" xr:uid="{00000000-0005-0000-0000-00008BA00000}"/>
    <cellStyle name="Normal 47 20 2 3 3 2 2" xfId="30351" xr:uid="{00000000-0005-0000-0000-00008CA00000}"/>
    <cellStyle name="Normal 47 20 2 3 3 2 2 2" xfId="51957" xr:uid="{00000000-0005-0000-0000-00008DA00000}"/>
    <cellStyle name="Normal 47 20 2 3 3 2 3" xfId="24384" xr:uid="{00000000-0005-0000-0000-00008EA00000}"/>
    <cellStyle name="Normal 47 20 2 3 3 2 3 2" xfId="46021" xr:uid="{00000000-0005-0000-0000-00008FA00000}"/>
    <cellStyle name="Normal 47 20 2 3 3 2 4" xfId="40039" xr:uid="{00000000-0005-0000-0000-000090A00000}"/>
    <cellStyle name="Normal 47 20 2 3 3 3" xfId="27369" xr:uid="{00000000-0005-0000-0000-000091A00000}"/>
    <cellStyle name="Normal 47 20 2 3 3 3 2" xfId="48983" xr:uid="{00000000-0005-0000-0000-000092A00000}"/>
    <cellStyle name="Normal 47 20 2 3 3 4" xfId="21402" xr:uid="{00000000-0005-0000-0000-000093A00000}"/>
    <cellStyle name="Normal 47 20 2 3 3 4 2" xfId="43044" xr:uid="{00000000-0005-0000-0000-000094A00000}"/>
    <cellStyle name="Normal 47 20 2 3 3 5" xfId="37036" xr:uid="{00000000-0005-0000-0000-000095A00000}"/>
    <cellStyle name="Normal 47 20 2 3 4" xfId="16434" xr:uid="{00000000-0005-0000-0000-000096A00000}"/>
    <cellStyle name="Normal 47 20 2 3 4 2" xfId="28403" xr:uid="{00000000-0005-0000-0000-000097A00000}"/>
    <cellStyle name="Normal 47 20 2 3 4 2 2" xfId="50009" xr:uid="{00000000-0005-0000-0000-000098A00000}"/>
    <cellStyle name="Normal 47 20 2 3 4 3" xfId="22436" xr:uid="{00000000-0005-0000-0000-000099A00000}"/>
    <cellStyle name="Normal 47 20 2 3 4 3 2" xfId="44073" xr:uid="{00000000-0005-0000-0000-00009AA00000}"/>
    <cellStyle name="Normal 47 20 2 3 4 4" xfId="38088" xr:uid="{00000000-0005-0000-0000-00009BA00000}"/>
    <cellStyle name="Normal 47 20 2 3 5" xfId="25421" xr:uid="{00000000-0005-0000-0000-00009CA00000}"/>
    <cellStyle name="Normal 47 20 2 3 5 2" xfId="47038" xr:uid="{00000000-0005-0000-0000-00009DA00000}"/>
    <cellStyle name="Normal 47 20 2 3 6" xfId="19454" xr:uid="{00000000-0005-0000-0000-00009EA00000}"/>
    <cellStyle name="Normal 47 20 2 3 6 2" xfId="41096" xr:uid="{00000000-0005-0000-0000-00009FA00000}"/>
    <cellStyle name="Normal 47 20 2 3 7" xfId="35082" xr:uid="{00000000-0005-0000-0000-0000A0A00000}"/>
    <cellStyle name="Normal 47 20 2 4" xfId="13685" xr:uid="{00000000-0005-0000-0000-0000A1A00000}"/>
    <cellStyle name="Normal 47 20 2 4 2" xfId="16771" xr:uid="{00000000-0005-0000-0000-0000A2A00000}"/>
    <cellStyle name="Normal 47 20 2 4 2 2" xfId="28739" xr:uid="{00000000-0005-0000-0000-0000A3A00000}"/>
    <cellStyle name="Normal 47 20 2 4 2 2 2" xfId="50345" xr:uid="{00000000-0005-0000-0000-0000A4A00000}"/>
    <cellStyle name="Normal 47 20 2 4 2 3" xfId="22772" xr:uid="{00000000-0005-0000-0000-0000A5A00000}"/>
    <cellStyle name="Normal 47 20 2 4 2 3 2" xfId="44409" xr:uid="{00000000-0005-0000-0000-0000A6A00000}"/>
    <cellStyle name="Normal 47 20 2 4 2 4" xfId="38425" xr:uid="{00000000-0005-0000-0000-0000A7A00000}"/>
    <cellStyle name="Normal 47 20 2 4 3" xfId="25757" xr:uid="{00000000-0005-0000-0000-0000A8A00000}"/>
    <cellStyle name="Normal 47 20 2 4 3 2" xfId="47371" xr:uid="{00000000-0005-0000-0000-0000A9A00000}"/>
    <cellStyle name="Normal 47 20 2 4 4" xfId="19790" xr:uid="{00000000-0005-0000-0000-0000AAA00000}"/>
    <cellStyle name="Normal 47 20 2 4 4 2" xfId="41432" xr:uid="{00000000-0005-0000-0000-0000ABA00000}"/>
    <cellStyle name="Normal 47 20 2 4 5" xfId="35421" xr:uid="{00000000-0005-0000-0000-0000ACA00000}"/>
    <cellStyle name="Normal 47 20 2 5" xfId="14659" xr:uid="{00000000-0005-0000-0000-0000ADA00000}"/>
    <cellStyle name="Normal 47 20 2 5 2" xfId="17744" xr:uid="{00000000-0005-0000-0000-0000AEA00000}"/>
    <cellStyle name="Normal 47 20 2 5 2 2" xfId="29711" xr:uid="{00000000-0005-0000-0000-0000AFA00000}"/>
    <cellStyle name="Normal 47 20 2 5 2 2 2" xfId="51317" xr:uid="{00000000-0005-0000-0000-0000B0A00000}"/>
    <cellStyle name="Normal 47 20 2 5 2 3" xfId="23744" xr:uid="{00000000-0005-0000-0000-0000B1A00000}"/>
    <cellStyle name="Normal 47 20 2 5 2 3 2" xfId="45381" xr:uid="{00000000-0005-0000-0000-0000B2A00000}"/>
    <cellStyle name="Normal 47 20 2 5 2 4" xfId="39398" xr:uid="{00000000-0005-0000-0000-0000B3A00000}"/>
    <cellStyle name="Normal 47 20 2 5 3" xfId="26729" xr:uid="{00000000-0005-0000-0000-0000B4A00000}"/>
    <cellStyle name="Normal 47 20 2 5 3 2" xfId="48343" xr:uid="{00000000-0005-0000-0000-0000B5A00000}"/>
    <cellStyle name="Normal 47 20 2 5 4" xfId="20762" xr:uid="{00000000-0005-0000-0000-0000B6A00000}"/>
    <cellStyle name="Normal 47 20 2 5 4 2" xfId="42404" xr:uid="{00000000-0005-0000-0000-0000B7A00000}"/>
    <cellStyle name="Normal 47 20 2 5 5" xfId="36395" xr:uid="{00000000-0005-0000-0000-0000B8A00000}"/>
    <cellStyle name="Normal 47 20 2 6" xfId="15772" xr:uid="{00000000-0005-0000-0000-0000B9A00000}"/>
    <cellStyle name="Normal 47 20 2 6 2" xfId="27743" xr:uid="{00000000-0005-0000-0000-0000BAA00000}"/>
    <cellStyle name="Normal 47 20 2 6 2 2" xfId="49349" xr:uid="{00000000-0005-0000-0000-0000BBA00000}"/>
    <cellStyle name="Normal 47 20 2 6 3" xfId="21776" xr:uid="{00000000-0005-0000-0000-0000BCA00000}"/>
    <cellStyle name="Normal 47 20 2 6 3 2" xfId="43413" xr:uid="{00000000-0005-0000-0000-0000BDA00000}"/>
    <cellStyle name="Normal 47 20 2 6 4" xfId="37426" xr:uid="{00000000-0005-0000-0000-0000BEA00000}"/>
    <cellStyle name="Normal 47 20 2 7" xfId="24758" xr:uid="{00000000-0005-0000-0000-0000BFA00000}"/>
    <cellStyle name="Normal 47 20 2 7 2" xfId="46378" xr:uid="{00000000-0005-0000-0000-0000C0A00000}"/>
    <cellStyle name="Normal 47 20 2 8" xfId="18791" xr:uid="{00000000-0005-0000-0000-0000C1A00000}"/>
    <cellStyle name="Normal 47 20 2 8 2" xfId="40433" xr:uid="{00000000-0005-0000-0000-0000C2A00000}"/>
    <cellStyle name="Normal 47 20 2 9" xfId="31604"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5" xr:uid="{00000000-0005-0000-0000-0000C8A00000}"/>
    <cellStyle name="Normal 47 20 3 2 2 2 2 2" xfId="50621" xr:uid="{00000000-0005-0000-0000-0000C9A00000}"/>
    <cellStyle name="Normal 47 20 3 2 2 2 3" xfId="23048" xr:uid="{00000000-0005-0000-0000-0000CAA00000}"/>
    <cellStyle name="Normal 47 20 3 2 2 2 3 2" xfId="44685" xr:uid="{00000000-0005-0000-0000-0000CBA00000}"/>
    <cellStyle name="Normal 47 20 3 2 2 2 4" xfId="38701" xr:uid="{00000000-0005-0000-0000-0000CCA00000}"/>
    <cellStyle name="Normal 47 20 3 2 2 3" xfId="26033" xr:uid="{00000000-0005-0000-0000-0000CDA00000}"/>
    <cellStyle name="Normal 47 20 3 2 2 3 2" xfId="47647" xr:uid="{00000000-0005-0000-0000-0000CEA00000}"/>
    <cellStyle name="Normal 47 20 3 2 2 4" xfId="20066" xr:uid="{00000000-0005-0000-0000-0000CFA00000}"/>
    <cellStyle name="Normal 47 20 3 2 2 4 2" xfId="41708" xr:uid="{00000000-0005-0000-0000-0000D0A00000}"/>
    <cellStyle name="Normal 47 20 3 2 2 5" xfId="35698" xr:uid="{00000000-0005-0000-0000-0000D1A00000}"/>
    <cellStyle name="Normal 47 20 3 2 3" xfId="14936" xr:uid="{00000000-0005-0000-0000-0000D2A00000}"/>
    <cellStyle name="Normal 47 20 3 2 3 2" xfId="18021" xr:uid="{00000000-0005-0000-0000-0000D3A00000}"/>
    <cellStyle name="Normal 47 20 3 2 3 2 2" xfId="29987" xr:uid="{00000000-0005-0000-0000-0000D4A00000}"/>
    <cellStyle name="Normal 47 20 3 2 3 2 2 2" xfId="51593" xr:uid="{00000000-0005-0000-0000-0000D5A00000}"/>
    <cellStyle name="Normal 47 20 3 2 3 2 3" xfId="24020" xr:uid="{00000000-0005-0000-0000-0000D6A00000}"/>
    <cellStyle name="Normal 47 20 3 2 3 2 3 2" xfId="45657" xr:uid="{00000000-0005-0000-0000-0000D7A00000}"/>
    <cellStyle name="Normal 47 20 3 2 3 2 4" xfId="39675" xr:uid="{00000000-0005-0000-0000-0000D8A00000}"/>
    <cellStyle name="Normal 47 20 3 2 3 3" xfId="27005" xr:uid="{00000000-0005-0000-0000-0000D9A00000}"/>
    <cellStyle name="Normal 47 20 3 2 3 3 2" xfId="48619" xr:uid="{00000000-0005-0000-0000-0000DAA00000}"/>
    <cellStyle name="Normal 47 20 3 2 3 4" xfId="21038" xr:uid="{00000000-0005-0000-0000-0000DBA00000}"/>
    <cellStyle name="Normal 47 20 3 2 3 4 2" xfId="42680" xr:uid="{00000000-0005-0000-0000-0000DCA00000}"/>
    <cellStyle name="Normal 47 20 3 2 3 5" xfId="36672" xr:uid="{00000000-0005-0000-0000-0000DDA00000}"/>
    <cellStyle name="Normal 47 20 3 2 4" xfId="16070" xr:uid="{00000000-0005-0000-0000-0000DEA00000}"/>
    <cellStyle name="Normal 47 20 3 2 4 2" xfId="28039" xr:uid="{00000000-0005-0000-0000-0000DFA00000}"/>
    <cellStyle name="Normal 47 20 3 2 4 2 2" xfId="49645" xr:uid="{00000000-0005-0000-0000-0000E0A00000}"/>
    <cellStyle name="Normal 47 20 3 2 4 3" xfId="22072" xr:uid="{00000000-0005-0000-0000-0000E1A00000}"/>
    <cellStyle name="Normal 47 20 3 2 4 3 2" xfId="43709" xr:uid="{00000000-0005-0000-0000-0000E2A00000}"/>
    <cellStyle name="Normal 47 20 3 2 4 4" xfId="37724" xr:uid="{00000000-0005-0000-0000-0000E3A00000}"/>
    <cellStyle name="Normal 47 20 3 2 5" xfId="25057" xr:uid="{00000000-0005-0000-0000-0000E4A00000}"/>
    <cellStyle name="Normal 47 20 3 2 5 2" xfId="46674" xr:uid="{00000000-0005-0000-0000-0000E5A00000}"/>
    <cellStyle name="Normal 47 20 3 2 6" xfId="19090" xr:uid="{00000000-0005-0000-0000-0000E6A00000}"/>
    <cellStyle name="Normal 47 20 3 2 6 2" xfId="40732" xr:uid="{00000000-0005-0000-0000-0000E7A00000}"/>
    <cellStyle name="Normal 47 20 3 2 7" xfId="34718"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5" xr:uid="{00000000-0005-0000-0000-0000ECA00000}"/>
    <cellStyle name="Normal 47 20 3 3 2 2 2 2" xfId="50941" xr:uid="{00000000-0005-0000-0000-0000EDA00000}"/>
    <cellStyle name="Normal 47 20 3 3 2 2 3" xfId="23368" xr:uid="{00000000-0005-0000-0000-0000EEA00000}"/>
    <cellStyle name="Normal 47 20 3 3 2 2 3 2" xfId="45005" xr:uid="{00000000-0005-0000-0000-0000EFA00000}"/>
    <cellStyle name="Normal 47 20 3 3 2 2 4" xfId="39021" xr:uid="{00000000-0005-0000-0000-0000F0A00000}"/>
    <cellStyle name="Normal 47 20 3 3 2 3" xfId="26353" xr:uid="{00000000-0005-0000-0000-0000F1A00000}"/>
    <cellStyle name="Normal 47 20 3 3 2 3 2" xfId="47967" xr:uid="{00000000-0005-0000-0000-0000F2A00000}"/>
    <cellStyle name="Normal 47 20 3 3 2 4" xfId="20386" xr:uid="{00000000-0005-0000-0000-0000F3A00000}"/>
    <cellStyle name="Normal 47 20 3 3 2 4 2" xfId="42028" xr:uid="{00000000-0005-0000-0000-0000F4A00000}"/>
    <cellStyle name="Normal 47 20 3 3 2 5" xfId="36018" xr:uid="{00000000-0005-0000-0000-0000F5A00000}"/>
    <cellStyle name="Normal 47 20 3 3 3" xfId="15256" xr:uid="{00000000-0005-0000-0000-0000F6A00000}"/>
    <cellStyle name="Normal 47 20 3 3 3 2" xfId="18341" xr:uid="{00000000-0005-0000-0000-0000F7A00000}"/>
    <cellStyle name="Normal 47 20 3 3 3 2 2" xfId="30307" xr:uid="{00000000-0005-0000-0000-0000F8A00000}"/>
    <cellStyle name="Normal 47 20 3 3 3 2 2 2" xfId="51913" xr:uid="{00000000-0005-0000-0000-0000F9A00000}"/>
    <cellStyle name="Normal 47 20 3 3 3 2 3" xfId="24340" xr:uid="{00000000-0005-0000-0000-0000FAA00000}"/>
    <cellStyle name="Normal 47 20 3 3 3 2 3 2" xfId="45977" xr:uid="{00000000-0005-0000-0000-0000FBA00000}"/>
    <cellStyle name="Normal 47 20 3 3 3 2 4" xfId="39995" xr:uid="{00000000-0005-0000-0000-0000FCA00000}"/>
    <cellStyle name="Normal 47 20 3 3 3 3" xfId="27325" xr:uid="{00000000-0005-0000-0000-0000FDA00000}"/>
    <cellStyle name="Normal 47 20 3 3 3 3 2" xfId="48939" xr:uid="{00000000-0005-0000-0000-0000FEA00000}"/>
    <cellStyle name="Normal 47 20 3 3 3 4" xfId="21358" xr:uid="{00000000-0005-0000-0000-0000FFA00000}"/>
    <cellStyle name="Normal 47 20 3 3 3 4 2" xfId="43000" xr:uid="{00000000-0005-0000-0000-000000A10000}"/>
    <cellStyle name="Normal 47 20 3 3 3 5" xfId="36992" xr:uid="{00000000-0005-0000-0000-000001A10000}"/>
    <cellStyle name="Normal 47 20 3 3 4" xfId="16390" xr:uid="{00000000-0005-0000-0000-000002A10000}"/>
    <cellStyle name="Normal 47 20 3 3 4 2" xfId="28359" xr:uid="{00000000-0005-0000-0000-000003A10000}"/>
    <cellStyle name="Normal 47 20 3 3 4 2 2" xfId="49965" xr:uid="{00000000-0005-0000-0000-000004A10000}"/>
    <cellStyle name="Normal 47 20 3 3 4 3" xfId="22392" xr:uid="{00000000-0005-0000-0000-000005A10000}"/>
    <cellStyle name="Normal 47 20 3 3 4 3 2" xfId="44029" xr:uid="{00000000-0005-0000-0000-000006A10000}"/>
    <cellStyle name="Normal 47 20 3 3 4 4" xfId="38044" xr:uid="{00000000-0005-0000-0000-000007A10000}"/>
    <cellStyle name="Normal 47 20 3 3 5" xfId="25377" xr:uid="{00000000-0005-0000-0000-000008A10000}"/>
    <cellStyle name="Normal 47 20 3 3 5 2" xfId="46994" xr:uid="{00000000-0005-0000-0000-000009A10000}"/>
    <cellStyle name="Normal 47 20 3 3 6" xfId="19410" xr:uid="{00000000-0005-0000-0000-00000AA10000}"/>
    <cellStyle name="Normal 47 20 3 3 6 2" xfId="41052" xr:uid="{00000000-0005-0000-0000-00000BA10000}"/>
    <cellStyle name="Normal 47 20 3 3 7" xfId="35038" xr:uid="{00000000-0005-0000-0000-00000CA10000}"/>
    <cellStyle name="Normal 47 20 3 4" xfId="13641" xr:uid="{00000000-0005-0000-0000-00000DA10000}"/>
    <cellStyle name="Normal 47 20 3 4 2" xfId="16727" xr:uid="{00000000-0005-0000-0000-00000EA10000}"/>
    <cellStyle name="Normal 47 20 3 4 2 2" xfId="28695" xr:uid="{00000000-0005-0000-0000-00000FA10000}"/>
    <cellStyle name="Normal 47 20 3 4 2 2 2" xfId="50301" xr:uid="{00000000-0005-0000-0000-000010A10000}"/>
    <cellStyle name="Normal 47 20 3 4 2 3" xfId="22728" xr:uid="{00000000-0005-0000-0000-000011A10000}"/>
    <cellStyle name="Normal 47 20 3 4 2 3 2" xfId="44365" xr:uid="{00000000-0005-0000-0000-000012A10000}"/>
    <cellStyle name="Normal 47 20 3 4 2 4" xfId="38381" xr:uid="{00000000-0005-0000-0000-000013A10000}"/>
    <cellStyle name="Normal 47 20 3 4 3" xfId="25713" xr:uid="{00000000-0005-0000-0000-000014A10000}"/>
    <cellStyle name="Normal 47 20 3 4 3 2" xfId="47327" xr:uid="{00000000-0005-0000-0000-000015A10000}"/>
    <cellStyle name="Normal 47 20 3 4 4" xfId="19746" xr:uid="{00000000-0005-0000-0000-000016A10000}"/>
    <cellStyle name="Normal 47 20 3 4 4 2" xfId="41388" xr:uid="{00000000-0005-0000-0000-000017A10000}"/>
    <cellStyle name="Normal 47 20 3 4 5" xfId="35377" xr:uid="{00000000-0005-0000-0000-000018A10000}"/>
    <cellStyle name="Normal 47 20 3 5" xfId="14615" xr:uid="{00000000-0005-0000-0000-000019A10000}"/>
    <cellStyle name="Normal 47 20 3 5 2" xfId="17700" xr:uid="{00000000-0005-0000-0000-00001AA10000}"/>
    <cellStyle name="Normal 47 20 3 5 2 2" xfId="29667" xr:uid="{00000000-0005-0000-0000-00001BA10000}"/>
    <cellStyle name="Normal 47 20 3 5 2 2 2" xfId="51273" xr:uid="{00000000-0005-0000-0000-00001CA10000}"/>
    <cellStyle name="Normal 47 20 3 5 2 3" xfId="23700" xr:uid="{00000000-0005-0000-0000-00001DA10000}"/>
    <cellStyle name="Normal 47 20 3 5 2 3 2" xfId="45337" xr:uid="{00000000-0005-0000-0000-00001EA10000}"/>
    <cellStyle name="Normal 47 20 3 5 2 4" xfId="39354" xr:uid="{00000000-0005-0000-0000-00001FA10000}"/>
    <cellStyle name="Normal 47 20 3 5 3" xfId="26685" xr:uid="{00000000-0005-0000-0000-000020A10000}"/>
    <cellStyle name="Normal 47 20 3 5 3 2" xfId="48299" xr:uid="{00000000-0005-0000-0000-000021A10000}"/>
    <cellStyle name="Normal 47 20 3 5 4" xfId="20718" xr:uid="{00000000-0005-0000-0000-000022A10000}"/>
    <cellStyle name="Normal 47 20 3 5 4 2" xfId="42360" xr:uid="{00000000-0005-0000-0000-000023A10000}"/>
    <cellStyle name="Normal 47 20 3 5 5" xfId="36351" xr:uid="{00000000-0005-0000-0000-000024A10000}"/>
    <cellStyle name="Normal 47 20 3 6" xfId="15728" xr:uid="{00000000-0005-0000-0000-000025A10000}"/>
    <cellStyle name="Normal 47 20 3 6 2" xfId="27699" xr:uid="{00000000-0005-0000-0000-000026A10000}"/>
    <cellStyle name="Normal 47 20 3 6 2 2" xfId="49305" xr:uid="{00000000-0005-0000-0000-000027A10000}"/>
    <cellStyle name="Normal 47 20 3 6 3" xfId="21732" xr:uid="{00000000-0005-0000-0000-000028A10000}"/>
    <cellStyle name="Normal 47 20 3 6 3 2" xfId="43369" xr:uid="{00000000-0005-0000-0000-000029A10000}"/>
    <cellStyle name="Normal 47 20 3 6 4" xfId="37382" xr:uid="{00000000-0005-0000-0000-00002AA10000}"/>
    <cellStyle name="Normal 47 20 3 7" xfId="24714" xr:uid="{00000000-0005-0000-0000-00002BA10000}"/>
    <cellStyle name="Normal 47 20 3 7 2" xfId="46334" xr:uid="{00000000-0005-0000-0000-00002CA10000}"/>
    <cellStyle name="Normal 47 20 3 8" xfId="18747" xr:uid="{00000000-0005-0000-0000-00002DA10000}"/>
    <cellStyle name="Normal 47 20 3 8 2" xfId="40389" xr:uid="{00000000-0005-0000-0000-00002EA10000}"/>
    <cellStyle name="Normal 47 20 3 9" xfId="31447"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1" xr:uid="{00000000-0005-0000-0000-000034A10000}"/>
    <cellStyle name="Normal 47 20 4 2 2 2 2 2" xfId="50707" xr:uid="{00000000-0005-0000-0000-000035A10000}"/>
    <cellStyle name="Normal 47 20 4 2 2 2 3" xfId="23134" xr:uid="{00000000-0005-0000-0000-000036A10000}"/>
    <cellStyle name="Normal 47 20 4 2 2 2 3 2" xfId="44771" xr:uid="{00000000-0005-0000-0000-000037A10000}"/>
    <cellStyle name="Normal 47 20 4 2 2 2 4" xfId="38787" xr:uid="{00000000-0005-0000-0000-000038A10000}"/>
    <cellStyle name="Normal 47 20 4 2 2 3" xfId="26119" xr:uid="{00000000-0005-0000-0000-000039A10000}"/>
    <cellStyle name="Normal 47 20 4 2 2 3 2" xfId="47733" xr:uid="{00000000-0005-0000-0000-00003AA10000}"/>
    <cellStyle name="Normal 47 20 4 2 2 4" xfId="20152" xr:uid="{00000000-0005-0000-0000-00003BA10000}"/>
    <cellStyle name="Normal 47 20 4 2 2 4 2" xfId="41794" xr:uid="{00000000-0005-0000-0000-00003CA10000}"/>
    <cellStyle name="Normal 47 20 4 2 2 5" xfId="35784" xr:uid="{00000000-0005-0000-0000-00003DA10000}"/>
    <cellStyle name="Normal 47 20 4 2 3" xfId="15022" xr:uid="{00000000-0005-0000-0000-00003EA10000}"/>
    <cellStyle name="Normal 47 20 4 2 3 2" xfId="18107" xr:uid="{00000000-0005-0000-0000-00003FA10000}"/>
    <cellStyle name="Normal 47 20 4 2 3 2 2" xfId="30073" xr:uid="{00000000-0005-0000-0000-000040A10000}"/>
    <cellStyle name="Normal 47 20 4 2 3 2 2 2" xfId="51679" xr:uid="{00000000-0005-0000-0000-000041A10000}"/>
    <cellStyle name="Normal 47 20 4 2 3 2 3" xfId="24106" xr:uid="{00000000-0005-0000-0000-000042A10000}"/>
    <cellStyle name="Normal 47 20 4 2 3 2 3 2" xfId="45743" xr:uid="{00000000-0005-0000-0000-000043A10000}"/>
    <cellStyle name="Normal 47 20 4 2 3 2 4" xfId="39761" xr:uid="{00000000-0005-0000-0000-000044A10000}"/>
    <cellStyle name="Normal 47 20 4 2 3 3" xfId="27091" xr:uid="{00000000-0005-0000-0000-000045A10000}"/>
    <cellStyle name="Normal 47 20 4 2 3 3 2" xfId="48705" xr:uid="{00000000-0005-0000-0000-000046A10000}"/>
    <cellStyle name="Normal 47 20 4 2 3 4" xfId="21124" xr:uid="{00000000-0005-0000-0000-000047A10000}"/>
    <cellStyle name="Normal 47 20 4 2 3 4 2" xfId="42766" xr:uid="{00000000-0005-0000-0000-000048A10000}"/>
    <cellStyle name="Normal 47 20 4 2 3 5" xfId="36758" xr:uid="{00000000-0005-0000-0000-000049A10000}"/>
    <cellStyle name="Normal 47 20 4 2 4" xfId="16156" xr:uid="{00000000-0005-0000-0000-00004AA10000}"/>
    <cellStyle name="Normal 47 20 4 2 4 2" xfId="28125" xr:uid="{00000000-0005-0000-0000-00004BA10000}"/>
    <cellStyle name="Normal 47 20 4 2 4 2 2" xfId="49731" xr:uid="{00000000-0005-0000-0000-00004CA10000}"/>
    <cellStyle name="Normal 47 20 4 2 4 3" xfId="22158" xr:uid="{00000000-0005-0000-0000-00004DA10000}"/>
    <cellStyle name="Normal 47 20 4 2 4 3 2" xfId="43795" xr:uid="{00000000-0005-0000-0000-00004EA10000}"/>
    <cellStyle name="Normal 47 20 4 2 4 4" xfId="37810" xr:uid="{00000000-0005-0000-0000-00004FA10000}"/>
    <cellStyle name="Normal 47 20 4 2 5" xfId="25143" xr:uid="{00000000-0005-0000-0000-000050A10000}"/>
    <cellStyle name="Normal 47 20 4 2 5 2" xfId="46760" xr:uid="{00000000-0005-0000-0000-000051A10000}"/>
    <cellStyle name="Normal 47 20 4 2 6" xfId="19176" xr:uid="{00000000-0005-0000-0000-000052A10000}"/>
    <cellStyle name="Normal 47 20 4 2 6 2" xfId="40818" xr:uid="{00000000-0005-0000-0000-000053A10000}"/>
    <cellStyle name="Normal 47 20 4 2 7" xfId="34804"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1" xr:uid="{00000000-0005-0000-0000-000058A10000}"/>
    <cellStyle name="Normal 47 20 4 3 2 2 2 2" xfId="51027" xr:uid="{00000000-0005-0000-0000-000059A10000}"/>
    <cellStyle name="Normal 47 20 4 3 2 2 3" xfId="23454" xr:uid="{00000000-0005-0000-0000-00005AA10000}"/>
    <cellStyle name="Normal 47 20 4 3 2 2 3 2" xfId="45091" xr:uid="{00000000-0005-0000-0000-00005BA10000}"/>
    <cellStyle name="Normal 47 20 4 3 2 2 4" xfId="39107" xr:uid="{00000000-0005-0000-0000-00005CA10000}"/>
    <cellStyle name="Normal 47 20 4 3 2 3" xfId="26439" xr:uid="{00000000-0005-0000-0000-00005DA10000}"/>
    <cellStyle name="Normal 47 20 4 3 2 3 2" xfId="48053" xr:uid="{00000000-0005-0000-0000-00005EA10000}"/>
    <cellStyle name="Normal 47 20 4 3 2 4" xfId="20472" xr:uid="{00000000-0005-0000-0000-00005FA10000}"/>
    <cellStyle name="Normal 47 20 4 3 2 4 2" xfId="42114" xr:uid="{00000000-0005-0000-0000-000060A10000}"/>
    <cellStyle name="Normal 47 20 4 3 2 5" xfId="36104" xr:uid="{00000000-0005-0000-0000-000061A10000}"/>
    <cellStyle name="Normal 47 20 4 3 3" xfId="15342" xr:uid="{00000000-0005-0000-0000-000062A10000}"/>
    <cellStyle name="Normal 47 20 4 3 3 2" xfId="18427" xr:uid="{00000000-0005-0000-0000-000063A10000}"/>
    <cellStyle name="Normal 47 20 4 3 3 2 2" xfId="30393" xr:uid="{00000000-0005-0000-0000-000064A10000}"/>
    <cellStyle name="Normal 47 20 4 3 3 2 2 2" xfId="51999" xr:uid="{00000000-0005-0000-0000-000065A10000}"/>
    <cellStyle name="Normal 47 20 4 3 3 2 3" xfId="24426" xr:uid="{00000000-0005-0000-0000-000066A10000}"/>
    <cellStyle name="Normal 47 20 4 3 3 2 3 2" xfId="46063" xr:uid="{00000000-0005-0000-0000-000067A10000}"/>
    <cellStyle name="Normal 47 20 4 3 3 2 4" xfId="40081" xr:uid="{00000000-0005-0000-0000-000068A10000}"/>
    <cellStyle name="Normal 47 20 4 3 3 3" xfId="27411" xr:uid="{00000000-0005-0000-0000-000069A10000}"/>
    <cellStyle name="Normal 47 20 4 3 3 3 2" xfId="49025" xr:uid="{00000000-0005-0000-0000-00006AA10000}"/>
    <cellStyle name="Normal 47 20 4 3 3 4" xfId="21444" xr:uid="{00000000-0005-0000-0000-00006BA10000}"/>
    <cellStyle name="Normal 47 20 4 3 3 4 2" xfId="43086" xr:uid="{00000000-0005-0000-0000-00006CA10000}"/>
    <cellStyle name="Normal 47 20 4 3 3 5" xfId="37078" xr:uid="{00000000-0005-0000-0000-00006DA10000}"/>
    <cellStyle name="Normal 47 20 4 3 4" xfId="16476" xr:uid="{00000000-0005-0000-0000-00006EA10000}"/>
    <cellStyle name="Normal 47 20 4 3 4 2" xfId="28445" xr:uid="{00000000-0005-0000-0000-00006FA10000}"/>
    <cellStyle name="Normal 47 20 4 3 4 2 2" xfId="50051" xr:uid="{00000000-0005-0000-0000-000070A10000}"/>
    <cellStyle name="Normal 47 20 4 3 4 3" xfId="22478" xr:uid="{00000000-0005-0000-0000-000071A10000}"/>
    <cellStyle name="Normal 47 20 4 3 4 3 2" xfId="44115" xr:uid="{00000000-0005-0000-0000-000072A10000}"/>
    <cellStyle name="Normal 47 20 4 3 4 4" xfId="38130" xr:uid="{00000000-0005-0000-0000-000073A10000}"/>
    <cellStyle name="Normal 47 20 4 3 5" xfId="25463" xr:uid="{00000000-0005-0000-0000-000074A10000}"/>
    <cellStyle name="Normal 47 20 4 3 5 2" xfId="47080" xr:uid="{00000000-0005-0000-0000-000075A10000}"/>
    <cellStyle name="Normal 47 20 4 3 6" xfId="19496" xr:uid="{00000000-0005-0000-0000-000076A10000}"/>
    <cellStyle name="Normal 47 20 4 3 6 2" xfId="41138" xr:uid="{00000000-0005-0000-0000-000077A10000}"/>
    <cellStyle name="Normal 47 20 4 3 7" xfId="35124" xr:uid="{00000000-0005-0000-0000-000078A10000}"/>
    <cellStyle name="Normal 47 20 4 4" xfId="13727" xr:uid="{00000000-0005-0000-0000-000079A10000}"/>
    <cellStyle name="Normal 47 20 4 4 2" xfId="16813" xr:uid="{00000000-0005-0000-0000-00007AA10000}"/>
    <cellStyle name="Normal 47 20 4 4 2 2" xfId="28781" xr:uid="{00000000-0005-0000-0000-00007BA10000}"/>
    <cellStyle name="Normal 47 20 4 4 2 2 2" xfId="50387" xr:uid="{00000000-0005-0000-0000-00007CA10000}"/>
    <cellStyle name="Normal 47 20 4 4 2 3" xfId="22814" xr:uid="{00000000-0005-0000-0000-00007DA10000}"/>
    <cellStyle name="Normal 47 20 4 4 2 3 2" xfId="44451" xr:uid="{00000000-0005-0000-0000-00007EA10000}"/>
    <cellStyle name="Normal 47 20 4 4 2 4" xfId="38467" xr:uid="{00000000-0005-0000-0000-00007FA10000}"/>
    <cellStyle name="Normal 47 20 4 4 3" xfId="25799" xr:uid="{00000000-0005-0000-0000-000080A10000}"/>
    <cellStyle name="Normal 47 20 4 4 3 2" xfId="47413" xr:uid="{00000000-0005-0000-0000-000081A10000}"/>
    <cellStyle name="Normal 47 20 4 4 4" xfId="19832" xr:uid="{00000000-0005-0000-0000-000082A10000}"/>
    <cellStyle name="Normal 47 20 4 4 4 2" xfId="41474" xr:uid="{00000000-0005-0000-0000-000083A10000}"/>
    <cellStyle name="Normal 47 20 4 4 5" xfId="35463" xr:uid="{00000000-0005-0000-0000-000084A10000}"/>
    <cellStyle name="Normal 47 20 4 5" xfId="14701" xr:uid="{00000000-0005-0000-0000-000085A10000}"/>
    <cellStyle name="Normal 47 20 4 5 2" xfId="17786" xr:uid="{00000000-0005-0000-0000-000086A10000}"/>
    <cellStyle name="Normal 47 20 4 5 2 2" xfId="29753" xr:uid="{00000000-0005-0000-0000-000087A10000}"/>
    <cellStyle name="Normal 47 20 4 5 2 2 2" xfId="51359" xr:uid="{00000000-0005-0000-0000-000088A10000}"/>
    <cellStyle name="Normal 47 20 4 5 2 3" xfId="23786" xr:uid="{00000000-0005-0000-0000-000089A10000}"/>
    <cellStyle name="Normal 47 20 4 5 2 3 2" xfId="45423" xr:uid="{00000000-0005-0000-0000-00008AA10000}"/>
    <cellStyle name="Normal 47 20 4 5 2 4" xfId="39440" xr:uid="{00000000-0005-0000-0000-00008BA10000}"/>
    <cellStyle name="Normal 47 20 4 5 3" xfId="26771" xr:uid="{00000000-0005-0000-0000-00008CA10000}"/>
    <cellStyle name="Normal 47 20 4 5 3 2" xfId="48385" xr:uid="{00000000-0005-0000-0000-00008DA10000}"/>
    <cellStyle name="Normal 47 20 4 5 4" xfId="20804" xr:uid="{00000000-0005-0000-0000-00008EA10000}"/>
    <cellStyle name="Normal 47 20 4 5 4 2" xfId="42446" xr:uid="{00000000-0005-0000-0000-00008FA10000}"/>
    <cellStyle name="Normal 47 20 4 5 5" xfId="36437" xr:uid="{00000000-0005-0000-0000-000090A10000}"/>
    <cellStyle name="Normal 47 20 4 6" xfId="15814" xr:uid="{00000000-0005-0000-0000-000091A10000}"/>
    <cellStyle name="Normal 47 20 4 6 2" xfId="27785" xr:uid="{00000000-0005-0000-0000-000092A10000}"/>
    <cellStyle name="Normal 47 20 4 6 2 2" xfId="49391" xr:uid="{00000000-0005-0000-0000-000093A10000}"/>
    <cellStyle name="Normal 47 20 4 6 3" xfId="21818" xr:uid="{00000000-0005-0000-0000-000094A10000}"/>
    <cellStyle name="Normal 47 20 4 6 3 2" xfId="43455" xr:uid="{00000000-0005-0000-0000-000095A10000}"/>
    <cellStyle name="Normal 47 20 4 6 4" xfId="37468" xr:uid="{00000000-0005-0000-0000-000096A10000}"/>
    <cellStyle name="Normal 47 20 4 7" xfId="24800" xr:uid="{00000000-0005-0000-0000-000097A10000}"/>
    <cellStyle name="Normal 47 20 4 7 2" xfId="46420" xr:uid="{00000000-0005-0000-0000-000098A10000}"/>
    <cellStyle name="Normal 47 20 4 8" xfId="18833" xr:uid="{00000000-0005-0000-0000-000099A10000}"/>
    <cellStyle name="Normal 47 20 4 8 2" xfId="40475" xr:uid="{00000000-0005-0000-0000-00009AA10000}"/>
    <cellStyle name="Normal 47 20 4 9" xfId="31715"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5" xr:uid="{00000000-0005-0000-0000-0000A0A10000}"/>
    <cellStyle name="Normal 47 20 5 2 2 2 2 2" xfId="50791" xr:uid="{00000000-0005-0000-0000-0000A1A10000}"/>
    <cellStyle name="Normal 47 20 5 2 2 2 3" xfId="23218" xr:uid="{00000000-0005-0000-0000-0000A2A10000}"/>
    <cellStyle name="Normal 47 20 5 2 2 2 3 2" xfId="44855" xr:uid="{00000000-0005-0000-0000-0000A3A10000}"/>
    <cellStyle name="Normal 47 20 5 2 2 2 4" xfId="38871" xr:uid="{00000000-0005-0000-0000-0000A4A10000}"/>
    <cellStyle name="Normal 47 20 5 2 2 3" xfId="26203" xr:uid="{00000000-0005-0000-0000-0000A5A10000}"/>
    <cellStyle name="Normal 47 20 5 2 2 3 2" xfId="47817" xr:uid="{00000000-0005-0000-0000-0000A6A10000}"/>
    <cellStyle name="Normal 47 20 5 2 2 4" xfId="20236" xr:uid="{00000000-0005-0000-0000-0000A7A10000}"/>
    <cellStyle name="Normal 47 20 5 2 2 4 2" xfId="41878" xr:uid="{00000000-0005-0000-0000-0000A8A10000}"/>
    <cellStyle name="Normal 47 20 5 2 2 5" xfId="35868" xr:uid="{00000000-0005-0000-0000-0000A9A10000}"/>
    <cellStyle name="Normal 47 20 5 2 3" xfId="15106" xr:uid="{00000000-0005-0000-0000-0000AAA10000}"/>
    <cellStyle name="Normal 47 20 5 2 3 2" xfId="18191" xr:uid="{00000000-0005-0000-0000-0000ABA10000}"/>
    <cellStyle name="Normal 47 20 5 2 3 2 2" xfId="30157" xr:uid="{00000000-0005-0000-0000-0000ACA10000}"/>
    <cellStyle name="Normal 47 20 5 2 3 2 2 2" xfId="51763" xr:uid="{00000000-0005-0000-0000-0000ADA10000}"/>
    <cellStyle name="Normal 47 20 5 2 3 2 3" xfId="24190" xr:uid="{00000000-0005-0000-0000-0000AEA10000}"/>
    <cellStyle name="Normal 47 20 5 2 3 2 3 2" xfId="45827" xr:uid="{00000000-0005-0000-0000-0000AFA10000}"/>
    <cellStyle name="Normal 47 20 5 2 3 2 4" xfId="39845" xr:uid="{00000000-0005-0000-0000-0000B0A10000}"/>
    <cellStyle name="Normal 47 20 5 2 3 3" xfId="27175" xr:uid="{00000000-0005-0000-0000-0000B1A10000}"/>
    <cellStyle name="Normal 47 20 5 2 3 3 2" xfId="48789" xr:uid="{00000000-0005-0000-0000-0000B2A10000}"/>
    <cellStyle name="Normal 47 20 5 2 3 4" xfId="21208" xr:uid="{00000000-0005-0000-0000-0000B3A10000}"/>
    <cellStyle name="Normal 47 20 5 2 3 4 2" xfId="42850" xr:uid="{00000000-0005-0000-0000-0000B4A10000}"/>
    <cellStyle name="Normal 47 20 5 2 3 5" xfId="36842" xr:uid="{00000000-0005-0000-0000-0000B5A10000}"/>
    <cellStyle name="Normal 47 20 5 2 4" xfId="16240" xr:uid="{00000000-0005-0000-0000-0000B6A10000}"/>
    <cellStyle name="Normal 47 20 5 2 4 2" xfId="28209" xr:uid="{00000000-0005-0000-0000-0000B7A10000}"/>
    <cellStyle name="Normal 47 20 5 2 4 2 2" xfId="49815" xr:uid="{00000000-0005-0000-0000-0000B8A10000}"/>
    <cellStyle name="Normal 47 20 5 2 4 3" xfId="22242" xr:uid="{00000000-0005-0000-0000-0000B9A10000}"/>
    <cellStyle name="Normal 47 20 5 2 4 3 2" xfId="43879" xr:uid="{00000000-0005-0000-0000-0000BAA10000}"/>
    <cellStyle name="Normal 47 20 5 2 4 4" xfId="37894" xr:uid="{00000000-0005-0000-0000-0000BBA10000}"/>
    <cellStyle name="Normal 47 20 5 2 5" xfId="25227" xr:uid="{00000000-0005-0000-0000-0000BCA10000}"/>
    <cellStyle name="Normal 47 20 5 2 5 2" xfId="46844" xr:uid="{00000000-0005-0000-0000-0000BDA10000}"/>
    <cellStyle name="Normal 47 20 5 2 6" xfId="19260" xr:uid="{00000000-0005-0000-0000-0000BEA10000}"/>
    <cellStyle name="Normal 47 20 5 2 6 2" xfId="40902" xr:uid="{00000000-0005-0000-0000-0000BFA10000}"/>
    <cellStyle name="Normal 47 20 5 2 7" xfId="34888"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5" xr:uid="{00000000-0005-0000-0000-0000C4A10000}"/>
    <cellStyle name="Normal 47 20 5 3 2 2 2 2" xfId="51111" xr:uid="{00000000-0005-0000-0000-0000C5A10000}"/>
    <cellStyle name="Normal 47 20 5 3 2 2 3" xfId="23538" xr:uid="{00000000-0005-0000-0000-0000C6A10000}"/>
    <cellStyle name="Normal 47 20 5 3 2 2 3 2" xfId="45175" xr:uid="{00000000-0005-0000-0000-0000C7A10000}"/>
    <cellStyle name="Normal 47 20 5 3 2 2 4" xfId="39191" xr:uid="{00000000-0005-0000-0000-0000C8A10000}"/>
    <cellStyle name="Normal 47 20 5 3 2 3" xfId="26523" xr:uid="{00000000-0005-0000-0000-0000C9A10000}"/>
    <cellStyle name="Normal 47 20 5 3 2 3 2" xfId="48137" xr:uid="{00000000-0005-0000-0000-0000CAA10000}"/>
    <cellStyle name="Normal 47 20 5 3 2 4" xfId="20556" xr:uid="{00000000-0005-0000-0000-0000CBA10000}"/>
    <cellStyle name="Normal 47 20 5 3 2 4 2" xfId="42198" xr:uid="{00000000-0005-0000-0000-0000CCA10000}"/>
    <cellStyle name="Normal 47 20 5 3 2 5" xfId="36188" xr:uid="{00000000-0005-0000-0000-0000CDA10000}"/>
    <cellStyle name="Normal 47 20 5 3 3" xfId="15426" xr:uid="{00000000-0005-0000-0000-0000CEA10000}"/>
    <cellStyle name="Normal 47 20 5 3 3 2" xfId="18511" xr:uid="{00000000-0005-0000-0000-0000CFA10000}"/>
    <cellStyle name="Normal 47 20 5 3 3 2 2" xfId="30477" xr:uid="{00000000-0005-0000-0000-0000D0A10000}"/>
    <cellStyle name="Normal 47 20 5 3 3 2 2 2" xfId="52083" xr:uid="{00000000-0005-0000-0000-0000D1A10000}"/>
    <cellStyle name="Normal 47 20 5 3 3 2 3" xfId="24510" xr:uid="{00000000-0005-0000-0000-0000D2A10000}"/>
    <cellStyle name="Normal 47 20 5 3 3 2 3 2" xfId="46147" xr:uid="{00000000-0005-0000-0000-0000D3A10000}"/>
    <cellStyle name="Normal 47 20 5 3 3 2 4" xfId="40165" xr:uid="{00000000-0005-0000-0000-0000D4A10000}"/>
    <cellStyle name="Normal 47 20 5 3 3 3" xfId="27495" xr:uid="{00000000-0005-0000-0000-0000D5A10000}"/>
    <cellStyle name="Normal 47 20 5 3 3 3 2" xfId="49109" xr:uid="{00000000-0005-0000-0000-0000D6A10000}"/>
    <cellStyle name="Normal 47 20 5 3 3 4" xfId="21528" xr:uid="{00000000-0005-0000-0000-0000D7A10000}"/>
    <cellStyle name="Normal 47 20 5 3 3 4 2" xfId="43170" xr:uid="{00000000-0005-0000-0000-0000D8A10000}"/>
    <cellStyle name="Normal 47 20 5 3 3 5" xfId="37162" xr:uid="{00000000-0005-0000-0000-0000D9A10000}"/>
    <cellStyle name="Normal 47 20 5 3 4" xfId="16560" xr:uid="{00000000-0005-0000-0000-0000DAA10000}"/>
    <cellStyle name="Normal 47 20 5 3 4 2" xfId="28529" xr:uid="{00000000-0005-0000-0000-0000DBA10000}"/>
    <cellStyle name="Normal 47 20 5 3 4 2 2" xfId="50135" xr:uid="{00000000-0005-0000-0000-0000DCA10000}"/>
    <cellStyle name="Normal 47 20 5 3 4 3" xfId="22562" xr:uid="{00000000-0005-0000-0000-0000DDA10000}"/>
    <cellStyle name="Normal 47 20 5 3 4 3 2" xfId="44199" xr:uid="{00000000-0005-0000-0000-0000DEA10000}"/>
    <cellStyle name="Normal 47 20 5 3 4 4" xfId="38214" xr:uid="{00000000-0005-0000-0000-0000DFA10000}"/>
    <cellStyle name="Normal 47 20 5 3 5" xfId="25547" xr:uid="{00000000-0005-0000-0000-0000E0A10000}"/>
    <cellStyle name="Normal 47 20 5 3 5 2" xfId="47164" xr:uid="{00000000-0005-0000-0000-0000E1A10000}"/>
    <cellStyle name="Normal 47 20 5 3 6" xfId="19580" xr:uid="{00000000-0005-0000-0000-0000E2A10000}"/>
    <cellStyle name="Normal 47 20 5 3 6 2" xfId="41222" xr:uid="{00000000-0005-0000-0000-0000E3A10000}"/>
    <cellStyle name="Normal 47 20 5 3 7" xfId="35208" xr:uid="{00000000-0005-0000-0000-0000E4A10000}"/>
    <cellStyle name="Normal 47 20 5 4" xfId="13811" xr:uid="{00000000-0005-0000-0000-0000E5A10000}"/>
    <cellStyle name="Normal 47 20 5 4 2" xfId="16897" xr:uid="{00000000-0005-0000-0000-0000E6A10000}"/>
    <cellStyle name="Normal 47 20 5 4 2 2" xfId="28865" xr:uid="{00000000-0005-0000-0000-0000E7A10000}"/>
    <cellStyle name="Normal 47 20 5 4 2 2 2" xfId="50471" xr:uid="{00000000-0005-0000-0000-0000E8A10000}"/>
    <cellStyle name="Normal 47 20 5 4 2 3" xfId="22898" xr:uid="{00000000-0005-0000-0000-0000E9A10000}"/>
    <cellStyle name="Normal 47 20 5 4 2 3 2" xfId="44535" xr:uid="{00000000-0005-0000-0000-0000EAA10000}"/>
    <cellStyle name="Normal 47 20 5 4 2 4" xfId="38551" xr:uid="{00000000-0005-0000-0000-0000EBA10000}"/>
    <cellStyle name="Normal 47 20 5 4 3" xfId="25883" xr:uid="{00000000-0005-0000-0000-0000ECA10000}"/>
    <cellStyle name="Normal 47 20 5 4 3 2" xfId="47497" xr:uid="{00000000-0005-0000-0000-0000EDA10000}"/>
    <cellStyle name="Normal 47 20 5 4 4" xfId="19916" xr:uid="{00000000-0005-0000-0000-0000EEA10000}"/>
    <cellStyle name="Normal 47 20 5 4 4 2" xfId="41558" xr:uid="{00000000-0005-0000-0000-0000EFA10000}"/>
    <cellStyle name="Normal 47 20 5 4 5" xfId="35547" xr:uid="{00000000-0005-0000-0000-0000F0A10000}"/>
    <cellStyle name="Normal 47 20 5 5" xfId="14785" xr:uid="{00000000-0005-0000-0000-0000F1A10000}"/>
    <cellStyle name="Normal 47 20 5 5 2" xfId="17870" xr:uid="{00000000-0005-0000-0000-0000F2A10000}"/>
    <cellStyle name="Normal 47 20 5 5 2 2" xfId="29837" xr:uid="{00000000-0005-0000-0000-0000F3A10000}"/>
    <cellStyle name="Normal 47 20 5 5 2 2 2" xfId="51443" xr:uid="{00000000-0005-0000-0000-0000F4A10000}"/>
    <cellStyle name="Normal 47 20 5 5 2 3" xfId="23870" xr:uid="{00000000-0005-0000-0000-0000F5A10000}"/>
    <cellStyle name="Normal 47 20 5 5 2 3 2" xfId="45507" xr:uid="{00000000-0005-0000-0000-0000F6A10000}"/>
    <cellStyle name="Normal 47 20 5 5 2 4" xfId="39524" xr:uid="{00000000-0005-0000-0000-0000F7A10000}"/>
    <cellStyle name="Normal 47 20 5 5 3" xfId="26855" xr:uid="{00000000-0005-0000-0000-0000F8A10000}"/>
    <cellStyle name="Normal 47 20 5 5 3 2" xfId="48469" xr:uid="{00000000-0005-0000-0000-0000F9A10000}"/>
    <cellStyle name="Normal 47 20 5 5 4" xfId="20888" xr:uid="{00000000-0005-0000-0000-0000FAA10000}"/>
    <cellStyle name="Normal 47 20 5 5 4 2" xfId="42530" xr:uid="{00000000-0005-0000-0000-0000FBA10000}"/>
    <cellStyle name="Normal 47 20 5 5 5" xfId="36521" xr:uid="{00000000-0005-0000-0000-0000FCA10000}"/>
    <cellStyle name="Normal 47 20 5 6" xfId="15898" xr:uid="{00000000-0005-0000-0000-0000FDA10000}"/>
    <cellStyle name="Normal 47 20 5 6 2" xfId="27869" xr:uid="{00000000-0005-0000-0000-0000FEA10000}"/>
    <cellStyle name="Normal 47 20 5 6 2 2" xfId="49475" xr:uid="{00000000-0005-0000-0000-0000FFA10000}"/>
    <cellStyle name="Normal 47 20 5 6 3" xfId="21902" xr:uid="{00000000-0005-0000-0000-000000A20000}"/>
    <cellStyle name="Normal 47 20 5 6 3 2" xfId="43539" xr:uid="{00000000-0005-0000-0000-000001A20000}"/>
    <cellStyle name="Normal 47 20 5 6 4" xfId="37552" xr:uid="{00000000-0005-0000-0000-000002A20000}"/>
    <cellStyle name="Normal 47 20 5 7" xfId="24884" xr:uid="{00000000-0005-0000-0000-000003A20000}"/>
    <cellStyle name="Normal 47 20 5 7 2" xfId="46504" xr:uid="{00000000-0005-0000-0000-000004A20000}"/>
    <cellStyle name="Normal 47 20 5 8" xfId="18917" xr:uid="{00000000-0005-0000-0000-000005A20000}"/>
    <cellStyle name="Normal 47 20 5 8 2" xfId="40559" xr:uid="{00000000-0005-0000-0000-000006A20000}"/>
    <cellStyle name="Normal 47 20 5 9" xfId="31887"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0" xr:uid="{00000000-0005-0000-0000-00000CA20000}"/>
    <cellStyle name="Normal 47 20 6 2 2 2 2 2" xfId="50726" xr:uid="{00000000-0005-0000-0000-00000DA20000}"/>
    <cellStyle name="Normal 47 20 6 2 2 2 3" xfId="23153" xr:uid="{00000000-0005-0000-0000-00000EA20000}"/>
    <cellStyle name="Normal 47 20 6 2 2 2 3 2" xfId="44790" xr:uid="{00000000-0005-0000-0000-00000FA20000}"/>
    <cellStyle name="Normal 47 20 6 2 2 2 4" xfId="38806" xr:uid="{00000000-0005-0000-0000-000010A20000}"/>
    <cellStyle name="Normal 47 20 6 2 2 3" xfId="26138" xr:uid="{00000000-0005-0000-0000-000011A20000}"/>
    <cellStyle name="Normal 47 20 6 2 2 3 2" xfId="47752" xr:uid="{00000000-0005-0000-0000-000012A20000}"/>
    <cellStyle name="Normal 47 20 6 2 2 4" xfId="20171" xr:uid="{00000000-0005-0000-0000-000013A20000}"/>
    <cellStyle name="Normal 47 20 6 2 2 4 2" xfId="41813" xr:uid="{00000000-0005-0000-0000-000014A20000}"/>
    <cellStyle name="Normal 47 20 6 2 2 5" xfId="35803" xr:uid="{00000000-0005-0000-0000-000015A20000}"/>
    <cellStyle name="Normal 47 20 6 2 3" xfId="15041" xr:uid="{00000000-0005-0000-0000-000016A20000}"/>
    <cellStyle name="Normal 47 20 6 2 3 2" xfId="18126" xr:uid="{00000000-0005-0000-0000-000017A20000}"/>
    <cellStyle name="Normal 47 20 6 2 3 2 2" xfId="30092" xr:uid="{00000000-0005-0000-0000-000018A20000}"/>
    <cellStyle name="Normal 47 20 6 2 3 2 2 2" xfId="51698" xr:uid="{00000000-0005-0000-0000-000019A20000}"/>
    <cellStyle name="Normal 47 20 6 2 3 2 3" xfId="24125" xr:uid="{00000000-0005-0000-0000-00001AA20000}"/>
    <cellStyle name="Normal 47 20 6 2 3 2 3 2" xfId="45762" xr:uid="{00000000-0005-0000-0000-00001BA20000}"/>
    <cellStyle name="Normal 47 20 6 2 3 2 4" xfId="39780" xr:uid="{00000000-0005-0000-0000-00001CA20000}"/>
    <cellStyle name="Normal 47 20 6 2 3 3" xfId="27110" xr:uid="{00000000-0005-0000-0000-00001DA20000}"/>
    <cellStyle name="Normal 47 20 6 2 3 3 2" xfId="48724" xr:uid="{00000000-0005-0000-0000-00001EA20000}"/>
    <cellStyle name="Normal 47 20 6 2 3 4" xfId="21143" xr:uid="{00000000-0005-0000-0000-00001FA20000}"/>
    <cellStyle name="Normal 47 20 6 2 3 4 2" xfId="42785" xr:uid="{00000000-0005-0000-0000-000020A20000}"/>
    <cellStyle name="Normal 47 20 6 2 3 5" xfId="36777" xr:uid="{00000000-0005-0000-0000-000021A20000}"/>
    <cellStyle name="Normal 47 20 6 2 4" xfId="16175" xr:uid="{00000000-0005-0000-0000-000022A20000}"/>
    <cellStyle name="Normal 47 20 6 2 4 2" xfId="28144" xr:uid="{00000000-0005-0000-0000-000023A20000}"/>
    <cellStyle name="Normal 47 20 6 2 4 2 2" xfId="49750" xr:uid="{00000000-0005-0000-0000-000024A20000}"/>
    <cellStyle name="Normal 47 20 6 2 4 3" xfId="22177" xr:uid="{00000000-0005-0000-0000-000025A20000}"/>
    <cellStyle name="Normal 47 20 6 2 4 3 2" xfId="43814" xr:uid="{00000000-0005-0000-0000-000026A20000}"/>
    <cellStyle name="Normal 47 20 6 2 4 4" xfId="37829" xr:uid="{00000000-0005-0000-0000-000027A20000}"/>
    <cellStyle name="Normal 47 20 6 2 5" xfId="25162" xr:uid="{00000000-0005-0000-0000-000028A20000}"/>
    <cellStyle name="Normal 47 20 6 2 5 2" xfId="46779" xr:uid="{00000000-0005-0000-0000-000029A20000}"/>
    <cellStyle name="Normal 47 20 6 2 6" xfId="19195" xr:uid="{00000000-0005-0000-0000-00002AA20000}"/>
    <cellStyle name="Normal 47 20 6 2 6 2" xfId="40837" xr:uid="{00000000-0005-0000-0000-00002BA20000}"/>
    <cellStyle name="Normal 47 20 6 2 7" xfId="34823"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0" xr:uid="{00000000-0005-0000-0000-000030A20000}"/>
    <cellStyle name="Normal 47 20 6 3 2 2 2 2" xfId="51046" xr:uid="{00000000-0005-0000-0000-000031A20000}"/>
    <cellStyle name="Normal 47 20 6 3 2 2 3" xfId="23473" xr:uid="{00000000-0005-0000-0000-000032A20000}"/>
    <cellStyle name="Normal 47 20 6 3 2 2 3 2" xfId="45110" xr:uid="{00000000-0005-0000-0000-000033A20000}"/>
    <cellStyle name="Normal 47 20 6 3 2 2 4" xfId="39126" xr:uid="{00000000-0005-0000-0000-000034A20000}"/>
    <cellStyle name="Normal 47 20 6 3 2 3" xfId="26458" xr:uid="{00000000-0005-0000-0000-000035A20000}"/>
    <cellStyle name="Normal 47 20 6 3 2 3 2" xfId="48072" xr:uid="{00000000-0005-0000-0000-000036A20000}"/>
    <cellStyle name="Normal 47 20 6 3 2 4" xfId="20491" xr:uid="{00000000-0005-0000-0000-000037A20000}"/>
    <cellStyle name="Normal 47 20 6 3 2 4 2" xfId="42133" xr:uid="{00000000-0005-0000-0000-000038A20000}"/>
    <cellStyle name="Normal 47 20 6 3 2 5" xfId="36123" xr:uid="{00000000-0005-0000-0000-000039A20000}"/>
    <cellStyle name="Normal 47 20 6 3 3" xfId="15361" xr:uid="{00000000-0005-0000-0000-00003AA20000}"/>
    <cellStyle name="Normal 47 20 6 3 3 2" xfId="18446" xr:uid="{00000000-0005-0000-0000-00003BA20000}"/>
    <cellStyle name="Normal 47 20 6 3 3 2 2" xfId="30412" xr:uid="{00000000-0005-0000-0000-00003CA20000}"/>
    <cellStyle name="Normal 47 20 6 3 3 2 2 2" xfId="52018" xr:uid="{00000000-0005-0000-0000-00003DA20000}"/>
    <cellStyle name="Normal 47 20 6 3 3 2 3" xfId="24445" xr:uid="{00000000-0005-0000-0000-00003EA20000}"/>
    <cellStyle name="Normal 47 20 6 3 3 2 3 2" xfId="46082" xr:uid="{00000000-0005-0000-0000-00003FA20000}"/>
    <cellStyle name="Normal 47 20 6 3 3 2 4" xfId="40100" xr:uid="{00000000-0005-0000-0000-000040A20000}"/>
    <cellStyle name="Normal 47 20 6 3 3 3" xfId="27430" xr:uid="{00000000-0005-0000-0000-000041A20000}"/>
    <cellStyle name="Normal 47 20 6 3 3 3 2" xfId="49044" xr:uid="{00000000-0005-0000-0000-000042A20000}"/>
    <cellStyle name="Normal 47 20 6 3 3 4" xfId="21463" xr:uid="{00000000-0005-0000-0000-000043A20000}"/>
    <cellStyle name="Normal 47 20 6 3 3 4 2" xfId="43105" xr:uid="{00000000-0005-0000-0000-000044A20000}"/>
    <cellStyle name="Normal 47 20 6 3 3 5" xfId="37097" xr:uid="{00000000-0005-0000-0000-000045A20000}"/>
    <cellStyle name="Normal 47 20 6 3 4" xfId="16495" xr:uid="{00000000-0005-0000-0000-000046A20000}"/>
    <cellStyle name="Normal 47 20 6 3 4 2" xfId="28464" xr:uid="{00000000-0005-0000-0000-000047A20000}"/>
    <cellStyle name="Normal 47 20 6 3 4 2 2" xfId="50070" xr:uid="{00000000-0005-0000-0000-000048A20000}"/>
    <cellStyle name="Normal 47 20 6 3 4 3" xfId="22497" xr:uid="{00000000-0005-0000-0000-000049A20000}"/>
    <cellStyle name="Normal 47 20 6 3 4 3 2" xfId="44134" xr:uid="{00000000-0005-0000-0000-00004AA20000}"/>
    <cellStyle name="Normal 47 20 6 3 4 4" xfId="38149" xr:uid="{00000000-0005-0000-0000-00004BA20000}"/>
    <cellStyle name="Normal 47 20 6 3 5" xfId="25482" xr:uid="{00000000-0005-0000-0000-00004CA20000}"/>
    <cellStyle name="Normal 47 20 6 3 5 2" xfId="47099" xr:uid="{00000000-0005-0000-0000-00004DA20000}"/>
    <cellStyle name="Normal 47 20 6 3 6" xfId="19515" xr:uid="{00000000-0005-0000-0000-00004EA20000}"/>
    <cellStyle name="Normal 47 20 6 3 6 2" xfId="41157" xr:uid="{00000000-0005-0000-0000-00004FA20000}"/>
    <cellStyle name="Normal 47 20 6 3 7" xfId="35143" xr:uid="{00000000-0005-0000-0000-000050A20000}"/>
    <cellStyle name="Normal 47 20 6 4" xfId="13746" xr:uid="{00000000-0005-0000-0000-000051A20000}"/>
    <cellStyle name="Normal 47 20 6 4 2" xfId="16832" xr:uid="{00000000-0005-0000-0000-000052A20000}"/>
    <cellStyle name="Normal 47 20 6 4 2 2" xfId="28800" xr:uid="{00000000-0005-0000-0000-000053A20000}"/>
    <cellStyle name="Normal 47 20 6 4 2 2 2" xfId="50406" xr:uid="{00000000-0005-0000-0000-000054A20000}"/>
    <cellStyle name="Normal 47 20 6 4 2 3" xfId="22833" xr:uid="{00000000-0005-0000-0000-000055A20000}"/>
    <cellStyle name="Normal 47 20 6 4 2 3 2" xfId="44470" xr:uid="{00000000-0005-0000-0000-000056A20000}"/>
    <cellStyle name="Normal 47 20 6 4 2 4" xfId="38486" xr:uid="{00000000-0005-0000-0000-000057A20000}"/>
    <cellStyle name="Normal 47 20 6 4 3" xfId="25818" xr:uid="{00000000-0005-0000-0000-000058A20000}"/>
    <cellStyle name="Normal 47 20 6 4 3 2" xfId="47432" xr:uid="{00000000-0005-0000-0000-000059A20000}"/>
    <cellStyle name="Normal 47 20 6 4 4" xfId="19851" xr:uid="{00000000-0005-0000-0000-00005AA20000}"/>
    <cellStyle name="Normal 47 20 6 4 4 2" xfId="41493" xr:uid="{00000000-0005-0000-0000-00005BA20000}"/>
    <cellStyle name="Normal 47 20 6 4 5" xfId="35482" xr:uid="{00000000-0005-0000-0000-00005CA20000}"/>
    <cellStyle name="Normal 47 20 6 5" xfId="14720" xr:uid="{00000000-0005-0000-0000-00005DA20000}"/>
    <cellStyle name="Normal 47 20 6 5 2" xfId="17805" xr:uid="{00000000-0005-0000-0000-00005EA20000}"/>
    <cellStyle name="Normal 47 20 6 5 2 2" xfId="29772" xr:uid="{00000000-0005-0000-0000-00005FA20000}"/>
    <cellStyle name="Normal 47 20 6 5 2 2 2" xfId="51378" xr:uid="{00000000-0005-0000-0000-000060A20000}"/>
    <cellStyle name="Normal 47 20 6 5 2 3" xfId="23805" xr:uid="{00000000-0005-0000-0000-000061A20000}"/>
    <cellStyle name="Normal 47 20 6 5 2 3 2" xfId="45442" xr:uid="{00000000-0005-0000-0000-000062A20000}"/>
    <cellStyle name="Normal 47 20 6 5 2 4" xfId="39459" xr:uid="{00000000-0005-0000-0000-000063A20000}"/>
    <cellStyle name="Normal 47 20 6 5 3" xfId="26790" xr:uid="{00000000-0005-0000-0000-000064A20000}"/>
    <cellStyle name="Normal 47 20 6 5 3 2" xfId="48404" xr:uid="{00000000-0005-0000-0000-000065A20000}"/>
    <cellStyle name="Normal 47 20 6 5 4" xfId="20823" xr:uid="{00000000-0005-0000-0000-000066A20000}"/>
    <cellStyle name="Normal 47 20 6 5 4 2" xfId="42465" xr:uid="{00000000-0005-0000-0000-000067A20000}"/>
    <cellStyle name="Normal 47 20 6 5 5" xfId="36456" xr:uid="{00000000-0005-0000-0000-000068A20000}"/>
    <cellStyle name="Normal 47 20 6 6" xfId="15833" xr:uid="{00000000-0005-0000-0000-000069A20000}"/>
    <cellStyle name="Normal 47 20 6 6 2" xfId="27804" xr:uid="{00000000-0005-0000-0000-00006AA20000}"/>
    <cellStyle name="Normal 47 20 6 6 2 2" xfId="49410" xr:uid="{00000000-0005-0000-0000-00006BA20000}"/>
    <cellStyle name="Normal 47 20 6 6 3" xfId="21837" xr:uid="{00000000-0005-0000-0000-00006CA20000}"/>
    <cellStyle name="Normal 47 20 6 6 3 2" xfId="43474" xr:uid="{00000000-0005-0000-0000-00006DA20000}"/>
    <cellStyle name="Normal 47 20 6 6 4" xfId="37487" xr:uid="{00000000-0005-0000-0000-00006EA20000}"/>
    <cellStyle name="Normal 47 20 6 7" xfId="24819" xr:uid="{00000000-0005-0000-0000-00006FA20000}"/>
    <cellStyle name="Normal 47 20 6 7 2" xfId="46439" xr:uid="{00000000-0005-0000-0000-000070A20000}"/>
    <cellStyle name="Normal 47 20 6 8" xfId="18852" xr:uid="{00000000-0005-0000-0000-000071A20000}"/>
    <cellStyle name="Normal 47 20 6 8 2" xfId="40494" xr:uid="{00000000-0005-0000-0000-000072A20000}"/>
    <cellStyle name="Normal 47 20 6 9" xfId="31779"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8" xr:uid="{00000000-0005-0000-0000-000078A20000}"/>
    <cellStyle name="Normal 47 20 7 2 2 2 2 2" xfId="50834" xr:uid="{00000000-0005-0000-0000-000079A20000}"/>
    <cellStyle name="Normal 47 20 7 2 2 2 3" xfId="23261" xr:uid="{00000000-0005-0000-0000-00007AA20000}"/>
    <cellStyle name="Normal 47 20 7 2 2 2 3 2" xfId="44898" xr:uid="{00000000-0005-0000-0000-00007BA20000}"/>
    <cellStyle name="Normal 47 20 7 2 2 2 4" xfId="38914" xr:uid="{00000000-0005-0000-0000-00007CA20000}"/>
    <cellStyle name="Normal 47 20 7 2 2 3" xfId="26246" xr:uid="{00000000-0005-0000-0000-00007DA20000}"/>
    <cellStyle name="Normal 47 20 7 2 2 3 2" xfId="47860" xr:uid="{00000000-0005-0000-0000-00007EA20000}"/>
    <cellStyle name="Normal 47 20 7 2 2 4" xfId="20279" xr:uid="{00000000-0005-0000-0000-00007FA20000}"/>
    <cellStyle name="Normal 47 20 7 2 2 4 2" xfId="41921" xr:uid="{00000000-0005-0000-0000-000080A20000}"/>
    <cellStyle name="Normal 47 20 7 2 2 5" xfId="35911" xr:uid="{00000000-0005-0000-0000-000081A20000}"/>
    <cellStyle name="Normal 47 20 7 2 3" xfId="15149" xr:uid="{00000000-0005-0000-0000-000082A20000}"/>
    <cellStyle name="Normal 47 20 7 2 3 2" xfId="18234" xr:uid="{00000000-0005-0000-0000-000083A20000}"/>
    <cellStyle name="Normal 47 20 7 2 3 2 2" xfId="30200" xr:uid="{00000000-0005-0000-0000-000084A20000}"/>
    <cellStyle name="Normal 47 20 7 2 3 2 2 2" xfId="51806" xr:uid="{00000000-0005-0000-0000-000085A20000}"/>
    <cellStyle name="Normal 47 20 7 2 3 2 3" xfId="24233" xr:uid="{00000000-0005-0000-0000-000086A20000}"/>
    <cellStyle name="Normal 47 20 7 2 3 2 3 2" xfId="45870" xr:uid="{00000000-0005-0000-0000-000087A20000}"/>
    <cellStyle name="Normal 47 20 7 2 3 2 4" xfId="39888" xr:uid="{00000000-0005-0000-0000-000088A20000}"/>
    <cellStyle name="Normal 47 20 7 2 3 3" xfId="27218" xr:uid="{00000000-0005-0000-0000-000089A20000}"/>
    <cellStyle name="Normal 47 20 7 2 3 3 2" xfId="48832" xr:uid="{00000000-0005-0000-0000-00008AA20000}"/>
    <cellStyle name="Normal 47 20 7 2 3 4" xfId="21251" xr:uid="{00000000-0005-0000-0000-00008BA20000}"/>
    <cellStyle name="Normal 47 20 7 2 3 4 2" xfId="42893" xr:uid="{00000000-0005-0000-0000-00008CA20000}"/>
    <cellStyle name="Normal 47 20 7 2 3 5" xfId="36885" xr:uid="{00000000-0005-0000-0000-00008DA20000}"/>
    <cellStyle name="Normal 47 20 7 2 4" xfId="16283" xr:uid="{00000000-0005-0000-0000-00008EA20000}"/>
    <cellStyle name="Normal 47 20 7 2 4 2" xfId="28252" xr:uid="{00000000-0005-0000-0000-00008FA20000}"/>
    <cellStyle name="Normal 47 20 7 2 4 2 2" xfId="49858" xr:uid="{00000000-0005-0000-0000-000090A20000}"/>
    <cellStyle name="Normal 47 20 7 2 4 3" xfId="22285" xr:uid="{00000000-0005-0000-0000-000091A20000}"/>
    <cellStyle name="Normal 47 20 7 2 4 3 2" xfId="43922" xr:uid="{00000000-0005-0000-0000-000092A20000}"/>
    <cellStyle name="Normal 47 20 7 2 4 4" xfId="37937" xr:uid="{00000000-0005-0000-0000-000093A20000}"/>
    <cellStyle name="Normal 47 20 7 2 5" xfId="25270" xr:uid="{00000000-0005-0000-0000-000094A20000}"/>
    <cellStyle name="Normal 47 20 7 2 5 2" xfId="46887" xr:uid="{00000000-0005-0000-0000-000095A20000}"/>
    <cellStyle name="Normal 47 20 7 2 6" xfId="19303" xr:uid="{00000000-0005-0000-0000-000096A20000}"/>
    <cellStyle name="Normal 47 20 7 2 6 2" xfId="40945" xr:uid="{00000000-0005-0000-0000-000097A20000}"/>
    <cellStyle name="Normal 47 20 7 2 7" xfId="34931"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8" xr:uid="{00000000-0005-0000-0000-00009CA20000}"/>
    <cellStyle name="Normal 47 20 7 3 2 2 2 2" xfId="51154" xr:uid="{00000000-0005-0000-0000-00009DA20000}"/>
    <cellStyle name="Normal 47 20 7 3 2 2 3" xfId="23581" xr:uid="{00000000-0005-0000-0000-00009EA20000}"/>
    <cellStyle name="Normal 47 20 7 3 2 2 3 2" xfId="45218" xr:uid="{00000000-0005-0000-0000-00009FA20000}"/>
    <cellStyle name="Normal 47 20 7 3 2 2 4" xfId="39234" xr:uid="{00000000-0005-0000-0000-0000A0A20000}"/>
    <cellStyle name="Normal 47 20 7 3 2 3" xfId="26566" xr:uid="{00000000-0005-0000-0000-0000A1A20000}"/>
    <cellStyle name="Normal 47 20 7 3 2 3 2" xfId="48180" xr:uid="{00000000-0005-0000-0000-0000A2A20000}"/>
    <cellStyle name="Normal 47 20 7 3 2 4" xfId="20599" xr:uid="{00000000-0005-0000-0000-0000A3A20000}"/>
    <cellStyle name="Normal 47 20 7 3 2 4 2" xfId="42241" xr:uid="{00000000-0005-0000-0000-0000A4A20000}"/>
    <cellStyle name="Normal 47 20 7 3 2 5" xfId="36231" xr:uid="{00000000-0005-0000-0000-0000A5A20000}"/>
    <cellStyle name="Normal 47 20 7 3 3" xfId="15469" xr:uid="{00000000-0005-0000-0000-0000A6A20000}"/>
    <cellStyle name="Normal 47 20 7 3 3 2" xfId="18554" xr:uid="{00000000-0005-0000-0000-0000A7A20000}"/>
    <cellStyle name="Normal 47 20 7 3 3 2 2" xfId="30520" xr:uid="{00000000-0005-0000-0000-0000A8A20000}"/>
    <cellStyle name="Normal 47 20 7 3 3 2 2 2" xfId="52126" xr:uid="{00000000-0005-0000-0000-0000A9A20000}"/>
    <cellStyle name="Normal 47 20 7 3 3 2 3" xfId="24553" xr:uid="{00000000-0005-0000-0000-0000AAA20000}"/>
    <cellStyle name="Normal 47 20 7 3 3 2 3 2" xfId="46190" xr:uid="{00000000-0005-0000-0000-0000ABA20000}"/>
    <cellStyle name="Normal 47 20 7 3 3 2 4" xfId="40208" xr:uid="{00000000-0005-0000-0000-0000ACA20000}"/>
    <cellStyle name="Normal 47 20 7 3 3 3" xfId="27538" xr:uid="{00000000-0005-0000-0000-0000ADA20000}"/>
    <cellStyle name="Normal 47 20 7 3 3 3 2" xfId="49152" xr:uid="{00000000-0005-0000-0000-0000AEA20000}"/>
    <cellStyle name="Normal 47 20 7 3 3 4" xfId="21571" xr:uid="{00000000-0005-0000-0000-0000AFA20000}"/>
    <cellStyle name="Normal 47 20 7 3 3 4 2" xfId="43213" xr:uid="{00000000-0005-0000-0000-0000B0A20000}"/>
    <cellStyle name="Normal 47 20 7 3 3 5" xfId="37205" xr:uid="{00000000-0005-0000-0000-0000B1A20000}"/>
    <cellStyle name="Normal 47 20 7 3 4" xfId="16603" xr:uid="{00000000-0005-0000-0000-0000B2A20000}"/>
    <cellStyle name="Normal 47 20 7 3 4 2" xfId="28572" xr:uid="{00000000-0005-0000-0000-0000B3A20000}"/>
    <cellStyle name="Normal 47 20 7 3 4 2 2" xfId="50178" xr:uid="{00000000-0005-0000-0000-0000B4A20000}"/>
    <cellStyle name="Normal 47 20 7 3 4 3" xfId="22605" xr:uid="{00000000-0005-0000-0000-0000B5A20000}"/>
    <cellStyle name="Normal 47 20 7 3 4 3 2" xfId="44242" xr:uid="{00000000-0005-0000-0000-0000B6A20000}"/>
    <cellStyle name="Normal 47 20 7 3 4 4" xfId="38257" xr:uid="{00000000-0005-0000-0000-0000B7A20000}"/>
    <cellStyle name="Normal 47 20 7 3 5" xfId="25590" xr:uid="{00000000-0005-0000-0000-0000B8A20000}"/>
    <cellStyle name="Normal 47 20 7 3 5 2" xfId="47207" xr:uid="{00000000-0005-0000-0000-0000B9A20000}"/>
    <cellStyle name="Normal 47 20 7 3 6" xfId="19623" xr:uid="{00000000-0005-0000-0000-0000BAA20000}"/>
    <cellStyle name="Normal 47 20 7 3 6 2" xfId="41265" xr:uid="{00000000-0005-0000-0000-0000BBA20000}"/>
    <cellStyle name="Normal 47 20 7 3 7" xfId="35251" xr:uid="{00000000-0005-0000-0000-0000BCA20000}"/>
    <cellStyle name="Normal 47 20 7 4" xfId="13854" xr:uid="{00000000-0005-0000-0000-0000BDA20000}"/>
    <cellStyle name="Normal 47 20 7 4 2" xfId="16940" xr:uid="{00000000-0005-0000-0000-0000BEA20000}"/>
    <cellStyle name="Normal 47 20 7 4 2 2" xfId="28908" xr:uid="{00000000-0005-0000-0000-0000BFA20000}"/>
    <cellStyle name="Normal 47 20 7 4 2 2 2" xfId="50514" xr:uid="{00000000-0005-0000-0000-0000C0A20000}"/>
    <cellStyle name="Normal 47 20 7 4 2 3" xfId="22941" xr:uid="{00000000-0005-0000-0000-0000C1A20000}"/>
    <cellStyle name="Normal 47 20 7 4 2 3 2" xfId="44578" xr:uid="{00000000-0005-0000-0000-0000C2A20000}"/>
    <cellStyle name="Normal 47 20 7 4 2 4" xfId="38594" xr:uid="{00000000-0005-0000-0000-0000C3A20000}"/>
    <cellStyle name="Normal 47 20 7 4 3" xfId="25926" xr:uid="{00000000-0005-0000-0000-0000C4A20000}"/>
    <cellStyle name="Normal 47 20 7 4 3 2" xfId="47540" xr:uid="{00000000-0005-0000-0000-0000C5A20000}"/>
    <cellStyle name="Normal 47 20 7 4 4" xfId="19959" xr:uid="{00000000-0005-0000-0000-0000C6A20000}"/>
    <cellStyle name="Normal 47 20 7 4 4 2" xfId="41601" xr:uid="{00000000-0005-0000-0000-0000C7A20000}"/>
    <cellStyle name="Normal 47 20 7 4 5" xfId="35590" xr:uid="{00000000-0005-0000-0000-0000C8A20000}"/>
    <cellStyle name="Normal 47 20 7 5" xfId="14828" xr:uid="{00000000-0005-0000-0000-0000C9A20000}"/>
    <cellStyle name="Normal 47 20 7 5 2" xfId="17913" xr:uid="{00000000-0005-0000-0000-0000CAA20000}"/>
    <cellStyle name="Normal 47 20 7 5 2 2" xfId="29880" xr:uid="{00000000-0005-0000-0000-0000CBA20000}"/>
    <cellStyle name="Normal 47 20 7 5 2 2 2" xfId="51486" xr:uid="{00000000-0005-0000-0000-0000CCA20000}"/>
    <cellStyle name="Normal 47 20 7 5 2 3" xfId="23913" xr:uid="{00000000-0005-0000-0000-0000CDA20000}"/>
    <cellStyle name="Normal 47 20 7 5 2 3 2" xfId="45550" xr:uid="{00000000-0005-0000-0000-0000CEA20000}"/>
    <cellStyle name="Normal 47 20 7 5 2 4" xfId="39567" xr:uid="{00000000-0005-0000-0000-0000CFA20000}"/>
    <cellStyle name="Normal 47 20 7 5 3" xfId="26898" xr:uid="{00000000-0005-0000-0000-0000D0A20000}"/>
    <cellStyle name="Normal 47 20 7 5 3 2" xfId="48512" xr:uid="{00000000-0005-0000-0000-0000D1A20000}"/>
    <cellStyle name="Normal 47 20 7 5 4" xfId="20931" xr:uid="{00000000-0005-0000-0000-0000D2A20000}"/>
    <cellStyle name="Normal 47 20 7 5 4 2" xfId="42573" xr:uid="{00000000-0005-0000-0000-0000D3A20000}"/>
    <cellStyle name="Normal 47 20 7 5 5" xfId="36564" xr:uid="{00000000-0005-0000-0000-0000D4A20000}"/>
    <cellStyle name="Normal 47 20 7 6" xfId="15941" xr:uid="{00000000-0005-0000-0000-0000D5A20000}"/>
    <cellStyle name="Normal 47 20 7 6 2" xfId="27912" xr:uid="{00000000-0005-0000-0000-0000D6A20000}"/>
    <cellStyle name="Normal 47 20 7 6 2 2" xfId="49518" xr:uid="{00000000-0005-0000-0000-0000D7A20000}"/>
    <cellStyle name="Normal 47 20 7 6 3" xfId="21945" xr:uid="{00000000-0005-0000-0000-0000D8A20000}"/>
    <cellStyle name="Normal 47 20 7 6 3 2" xfId="43582" xr:uid="{00000000-0005-0000-0000-0000D9A20000}"/>
    <cellStyle name="Normal 47 20 7 6 4" xfId="37595" xr:uid="{00000000-0005-0000-0000-0000DAA20000}"/>
    <cellStyle name="Normal 47 20 7 7" xfId="24927" xr:uid="{00000000-0005-0000-0000-0000DBA20000}"/>
    <cellStyle name="Normal 47 20 7 7 2" xfId="46547" xr:uid="{00000000-0005-0000-0000-0000DCA20000}"/>
    <cellStyle name="Normal 47 20 7 8" xfId="18960" xr:uid="{00000000-0005-0000-0000-0000DDA20000}"/>
    <cellStyle name="Normal 47 20 7 8 2" xfId="40602" xr:uid="{00000000-0005-0000-0000-0000DEA20000}"/>
    <cellStyle name="Normal 47 20 7 9" xfId="32001"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0" xr:uid="{00000000-0005-0000-0000-0000E3A20000}"/>
    <cellStyle name="Normal 47 20 8 2 2 2 2" xfId="50576" xr:uid="{00000000-0005-0000-0000-0000E4A20000}"/>
    <cellStyle name="Normal 47 20 8 2 2 3" xfId="23003" xr:uid="{00000000-0005-0000-0000-0000E5A20000}"/>
    <cellStyle name="Normal 47 20 8 2 2 3 2" xfId="44640" xr:uid="{00000000-0005-0000-0000-0000E6A20000}"/>
    <cellStyle name="Normal 47 20 8 2 2 4" xfId="38656" xr:uid="{00000000-0005-0000-0000-0000E7A20000}"/>
    <cellStyle name="Normal 47 20 8 2 3" xfId="25988" xr:uid="{00000000-0005-0000-0000-0000E8A20000}"/>
    <cellStyle name="Normal 47 20 8 2 3 2" xfId="47602" xr:uid="{00000000-0005-0000-0000-0000E9A20000}"/>
    <cellStyle name="Normal 47 20 8 2 4" xfId="20021" xr:uid="{00000000-0005-0000-0000-0000EAA20000}"/>
    <cellStyle name="Normal 47 20 8 2 4 2" xfId="41663" xr:uid="{00000000-0005-0000-0000-0000EBA20000}"/>
    <cellStyle name="Normal 47 20 8 2 5" xfId="35653" xr:uid="{00000000-0005-0000-0000-0000ECA20000}"/>
    <cellStyle name="Normal 47 20 8 3" xfId="14891" xr:uid="{00000000-0005-0000-0000-0000EDA20000}"/>
    <cellStyle name="Normal 47 20 8 3 2" xfId="17976" xr:uid="{00000000-0005-0000-0000-0000EEA20000}"/>
    <cellStyle name="Normal 47 20 8 3 2 2" xfId="29942" xr:uid="{00000000-0005-0000-0000-0000EFA20000}"/>
    <cellStyle name="Normal 47 20 8 3 2 2 2" xfId="51548" xr:uid="{00000000-0005-0000-0000-0000F0A20000}"/>
    <cellStyle name="Normal 47 20 8 3 2 3" xfId="23975" xr:uid="{00000000-0005-0000-0000-0000F1A20000}"/>
    <cellStyle name="Normal 47 20 8 3 2 3 2" xfId="45612" xr:uid="{00000000-0005-0000-0000-0000F2A20000}"/>
    <cellStyle name="Normal 47 20 8 3 2 4" xfId="39630" xr:uid="{00000000-0005-0000-0000-0000F3A20000}"/>
    <cellStyle name="Normal 47 20 8 3 3" xfId="26960" xr:uid="{00000000-0005-0000-0000-0000F4A20000}"/>
    <cellStyle name="Normal 47 20 8 3 3 2" xfId="48574" xr:uid="{00000000-0005-0000-0000-0000F5A20000}"/>
    <cellStyle name="Normal 47 20 8 3 4" xfId="20993" xr:uid="{00000000-0005-0000-0000-0000F6A20000}"/>
    <cellStyle name="Normal 47 20 8 3 4 2" xfId="42635" xr:uid="{00000000-0005-0000-0000-0000F7A20000}"/>
    <cellStyle name="Normal 47 20 8 3 5" xfId="36627" xr:uid="{00000000-0005-0000-0000-0000F8A20000}"/>
    <cellStyle name="Normal 47 20 8 4" xfId="16025" xr:uid="{00000000-0005-0000-0000-0000F9A20000}"/>
    <cellStyle name="Normal 47 20 8 4 2" xfId="27994" xr:uid="{00000000-0005-0000-0000-0000FAA20000}"/>
    <cellStyle name="Normal 47 20 8 4 2 2" xfId="49600" xr:uid="{00000000-0005-0000-0000-0000FBA20000}"/>
    <cellStyle name="Normal 47 20 8 4 3" xfId="22027" xr:uid="{00000000-0005-0000-0000-0000FCA20000}"/>
    <cellStyle name="Normal 47 20 8 4 3 2" xfId="43664" xr:uid="{00000000-0005-0000-0000-0000FDA20000}"/>
    <cellStyle name="Normal 47 20 8 4 4" xfId="37679" xr:uid="{00000000-0005-0000-0000-0000FEA20000}"/>
    <cellStyle name="Normal 47 20 8 5" xfId="25012" xr:uid="{00000000-0005-0000-0000-0000FFA20000}"/>
    <cellStyle name="Normal 47 20 8 5 2" xfId="46629" xr:uid="{00000000-0005-0000-0000-000000A30000}"/>
    <cellStyle name="Normal 47 20 8 6" xfId="19045" xr:uid="{00000000-0005-0000-0000-000001A30000}"/>
    <cellStyle name="Normal 47 20 8 6 2" xfId="40687" xr:uid="{00000000-0005-0000-0000-000002A30000}"/>
    <cellStyle name="Normal 47 20 8 7" xfId="34673"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0" xr:uid="{00000000-0005-0000-0000-000007A30000}"/>
    <cellStyle name="Normal 47 20 9 2 2 2 2" xfId="50896" xr:uid="{00000000-0005-0000-0000-000008A30000}"/>
    <cellStyle name="Normal 47 20 9 2 2 3" xfId="23323" xr:uid="{00000000-0005-0000-0000-000009A30000}"/>
    <cellStyle name="Normal 47 20 9 2 2 3 2" xfId="44960" xr:uid="{00000000-0005-0000-0000-00000AA30000}"/>
    <cellStyle name="Normal 47 20 9 2 2 4" xfId="38976" xr:uid="{00000000-0005-0000-0000-00000BA30000}"/>
    <cellStyle name="Normal 47 20 9 2 3" xfId="26308" xr:uid="{00000000-0005-0000-0000-00000CA30000}"/>
    <cellStyle name="Normal 47 20 9 2 3 2" xfId="47922" xr:uid="{00000000-0005-0000-0000-00000DA30000}"/>
    <cellStyle name="Normal 47 20 9 2 4" xfId="20341" xr:uid="{00000000-0005-0000-0000-00000EA30000}"/>
    <cellStyle name="Normal 47 20 9 2 4 2" xfId="41983" xr:uid="{00000000-0005-0000-0000-00000FA30000}"/>
    <cellStyle name="Normal 47 20 9 2 5" xfId="35973" xr:uid="{00000000-0005-0000-0000-000010A30000}"/>
    <cellStyle name="Normal 47 20 9 3" xfId="15211" xr:uid="{00000000-0005-0000-0000-000011A30000}"/>
    <cellStyle name="Normal 47 20 9 3 2" xfId="18296" xr:uid="{00000000-0005-0000-0000-000012A30000}"/>
    <cellStyle name="Normal 47 20 9 3 2 2" xfId="30262" xr:uid="{00000000-0005-0000-0000-000013A30000}"/>
    <cellStyle name="Normal 47 20 9 3 2 2 2" xfId="51868" xr:uid="{00000000-0005-0000-0000-000014A30000}"/>
    <cellStyle name="Normal 47 20 9 3 2 3" xfId="24295" xr:uid="{00000000-0005-0000-0000-000015A30000}"/>
    <cellStyle name="Normal 47 20 9 3 2 3 2" xfId="45932" xr:uid="{00000000-0005-0000-0000-000016A30000}"/>
    <cellStyle name="Normal 47 20 9 3 2 4" xfId="39950" xr:uid="{00000000-0005-0000-0000-000017A30000}"/>
    <cellStyle name="Normal 47 20 9 3 3" xfId="27280" xr:uid="{00000000-0005-0000-0000-000018A30000}"/>
    <cellStyle name="Normal 47 20 9 3 3 2" xfId="48894" xr:uid="{00000000-0005-0000-0000-000019A30000}"/>
    <cellStyle name="Normal 47 20 9 3 4" xfId="21313" xr:uid="{00000000-0005-0000-0000-00001AA30000}"/>
    <cellStyle name="Normal 47 20 9 3 4 2" xfId="42955" xr:uid="{00000000-0005-0000-0000-00001BA30000}"/>
    <cellStyle name="Normal 47 20 9 3 5" xfId="36947" xr:uid="{00000000-0005-0000-0000-00001CA30000}"/>
    <cellStyle name="Normal 47 20 9 4" xfId="16345" xr:uid="{00000000-0005-0000-0000-00001DA30000}"/>
    <cellStyle name="Normal 47 20 9 4 2" xfId="28314" xr:uid="{00000000-0005-0000-0000-00001EA30000}"/>
    <cellStyle name="Normal 47 20 9 4 2 2" xfId="49920" xr:uid="{00000000-0005-0000-0000-00001FA30000}"/>
    <cellStyle name="Normal 47 20 9 4 3" xfId="22347" xr:uid="{00000000-0005-0000-0000-000020A30000}"/>
    <cellStyle name="Normal 47 20 9 4 3 2" xfId="43984" xr:uid="{00000000-0005-0000-0000-000021A30000}"/>
    <cellStyle name="Normal 47 20 9 4 4" xfId="37999" xr:uid="{00000000-0005-0000-0000-000022A30000}"/>
    <cellStyle name="Normal 47 20 9 5" xfId="25332" xr:uid="{00000000-0005-0000-0000-000023A30000}"/>
    <cellStyle name="Normal 47 20 9 5 2" xfId="46949" xr:uid="{00000000-0005-0000-0000-000024A30000}"/>
    <cellStyle name="Normal 47 20 9 6" xfId="19365" xr:uid="{00000000-0005-0000-0000-000025A30000}"/>
    <cellStyle name="Normal 47 20 9 6 2" xfId="41007" xr:uid="{00000000-0005-0000-0000-000026A30000}"/>
    <cellStyle name="Normal 47 20 9 7" xfId="34993"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1" xr:uid="{00000000-0005-0000-0000-00002BA30000}"/>
    <cellStyle name="Normal 47 21 10 2 2 2" xfId="50257" xr:uid="{00000000-0005-0000-0000-00002CA30000}"/>
    <cellStyle name="Normal 47 21 10 2 3" xfId="22684" xr:uid="{00000000-0005-0000-0000-00002DA30000}"/>
    <cellStyle name="Normal 47 21 10 2 3 2" xfId="44321" xr:uid="{00000000-0005-0000-0000-00002EA30000}"/>
    <cellStyle name="Normal 47 21 10 2 4" xfId="38336" xr:uid="{00000000-0005-0000-0000-00002FA30000}"/>
    <cellStyle name="Normal 47 21 10 3" xfId="25669" xr:uid="{00000000-0005-0000-0000-000030A30000}"/>
    <cellStyle name="Normal 47 21 10 3 2" xfId="47283" xr:uid="{00000000-0005-0000-0000-000031A30000}"/>
    <cellStyle name="Normal 47 21 10 4" xfId="19702" xr:uid="{00000000-0005-0000-0000-000032A30000}"/>
    <cellStyle name="Normal 47 21 10 4 2" xfId="41344" xr:uid="{00000000-0005-0000-0000-000033A30000}"/>
    <cellStyle name="Normal 47 21 10 5" xfId="35332" xr:uid="{00000000-0005-0000-0000-000034A30000}"/>
    <cellStyle name="Normal 47 21 11" xfId="14571" xr:uid="{00000000-0005-0000-0000-000035A30000}"/>
    <cellStyle name="Normal 47 21 11 2" xfId="17656" xr:uid="{00000000-0005-0000-0000-000036A30000}"/>
    <cellStyle name="Normal 47 21 11 2 2" xfId="29623" xr:uid="{00000000-0005-0000-0000-000037A30000}"/>
    <cellStyle name="Normal 47 21 11 2 2 2" xfId="51229" xr:uid="{00000000-0005-0000-0000-000038A30000}"/>
    <cellStyle name="Normal 47 21 11 2 3" xfId="23656" xr:uid="{00000000-0005-0000-0000-000039A30000}"/>
    <cellStyle name="Normal 47 21 11 2 3 2" xfId="45293" xr:uid="{00000000-0005-0000-0000-00003AA30000}"/>
    <cellStyle name="Normal 47 21 11 2 4" xfId="39310" xr:uid="{00000000-0005-0000-0000-00003BA30000}"/>
    <cellStyle name="Normal 47 21 11 3" xfId="26641" xr:uid="{00000000-0005-0000-0000-00003CA30000}"/>
    <cellStyle name="Normal 47 21 11 3 2" xfId="48255" xr:uid="{00000000-0005-0000-0000-00003DA30000}"/>
    <cellStyle name="Normal 47 21 11 4" xfId="20674" xr:uid="{00000000-0005-0000-0000-00003EA30000}"/>
    <cellStyle name="Normal 47 21 11 4 2" xfId="42316" xr:uid="{00000000-0005-0000-0000-00003FA30000}"/>
    <cellStyle name="Normal 47 21 11 5" xfId="36307" xr:uid="{00000000-0005-0000-0000-000040A30000}"/>
    <cellStyle name="Normal 47 21 12" xfId="15684" xr:uid="{00000000-0005-0000-0000-000041A30000}"/>
    <cellStyle name="Normal 47 21 12 2" xfId="27655" xr:uid="{00000000-0005-0000-0000-000042A30000}"/>
    <cellStyle name="Normal 47 21 12 2 2" xfId="49261" xr:uid="{00000000-0005-0000-0000-000043A30000}"/>
    <cellStyle name="Normal 47 21 12 3" xfId="21688" xr:uid="{00000000-0005-0000-0000-000044A30000}"/>
    <cellStyle name="Normal 47 21 12 3 2" xfId="43325" xr:uid="{00000000-0005-0000-0000-000045A30000}"/>
    <cellStyle name="Normal 47 21 12 4" xfId="37338" xr:uid="{00000000-0005-0000-0000-000046A30000}"/>
    <cellStyle name="Normal 47 21 13" xfId="24670" xr:uid="{00000000-0005-0000-0000-000047A30000}"/>
    <cellStyle name="Normal 47 21 13 2" xfId="46290" xr:uid="{00000000-0005-0000-0000-000048A30000}"/>
    <cellStyle name="Normal 47 21 14" xfId="18703" xr:uid="{00000000-0005-0000-0000-000049A30000}"/>
    <cellStyle name="Normal 47 21 14 2" xfId="40345" xr:uid="{00000000-0005-0000-0000-00004AA30000}"/>
    <cellStyle name="Normal 47 21 15" xfId="31268"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0" xr:uid="{00000000-0005-0000-0000-000050A30000}"/>
    <cellStyle name="Normal 47 21 2 2 2 2 2 2" xfId="50666" xr:uid="{00000000-0005-0000-0000-000051A30000}"/>
    <cellStyle name="Normal 47 21 2 2 2 2 3" xfId="23093" xr:uid="{00000000-0005-0000-0000-000052A30000}"/>
    <cellStyle name="Normal 47 21 2 2 2 2 3 2" xfId="44730" xr:uid="{00000000-0005-0000-0000-000053A30000}"/>
    <cellStyle name="Normal 47 21 2 2 2 2 4" xfId="38746" xr:uid="{00000000-0005-0000-0000-000054A30000}"/>
    <cellStyle name="Normal 47 21 2 2 2 3" xfId="26078" xr:uid="{00000000-0005-0000-0000-000055A30000}"/>
    <cellStyle name="Normal 47 21 2 2 2 3 2" xfId="47692" xr:uid="{00000000-0005-0000-0000-000056A30000}"/>
    <cellStyle name="Normal 47 21 2 2 2 4" xfId="20111" xr:uid="{00000000-0005-0000-0000-000057A30000}"/>
    <cellStyle name="Normal 47 21 2 2 2 4 2" xfId="41753" xr:uid="{00000000-0005-0000-0000-000058A30000}"/>
    <cellStyle name="Normal 47 21 2 2 2 5" xfId="35743" xr:uid="{00000000-0005-0000-0000-000059A30000}"/>
    <cellStyle name="Normal 47 21 2 2 3" xfId="14981" xr:uid="{00000000-0005-0000-0000-00005AA30000}"/>
    <cellStyle name="Normal 47 21 2 2 3 2" xfId="18066" xr:uid="{00000000-0005-0000-0000-00005BA30000}"/>
    <cellStyle name="Normal 47 21 2 2 3 2 2" xfId="30032" xr:uid="{00000000-0005-0000-0000-00005CA30000}"/>
    <cellStyle name="Normal 47 21 2 2 3 2 2 2" xfId="51638" xr:uid="{00000000-0005-0000-0000-00005DA30000}"/>
    <cellStyle name="Normal 47 21 2 2 3 2 3" xfId="24065" xr:uid="{00000000-0005-0000-0000-00005EA30000}"/>
    <cellStyle name="Normal 47 21 2 2 3 2 3 2" xfId="45702" xr:uid="{00000000-0005-0000-0000-00005FA30000}"/>
    <cellStyle name="Normal 47 21 2 2 3 2 4" xfId="39720" xr:uid="{00000000-0005-0000-0000-000060A30000}"/>
    <cellStyle name="Normal 47 21 2 2 3 3" xfId="27050" xr:uid="{00000000-0005-0000-0000-000061A30000}"/>
    <cellStyle name="Normal 47 21 2 2 3 3 2" xfId="48664" xr:uid="{00000000-0005-0000-0000-000062A30000}"/>
    <cellStyle name="Normal 47 21 2 2 3 4" xfId="21083" xr:uid="{00000000-0005-0000-0000-000063A30000}"/>
    <cellStyle name="Normal 47 21 2 2 3 4 2" xfId="42725" xr:uid="{00000000-0005-0000-0000-000064A30000}"/>
    <cellStyle name="Normal 47 21 2 2 3 5" xfId="36717" xr:uid="{00000000-0005-0000-0000-000065A30000}"/>
    <cellStyle name="Normal 47 21 2 2 4" xfId="16115" xr:uid="{00000000-0005-0000-0000-000066A30000}"/>
    <cellStyle name="Normal 47 21 2 2 4 2" xfId="28084" xr:uid="{00000000-0005-0000-0000-000067A30000}"/>
    <cellStyle name="Normal 47 21 2 2 4 2 2" xfId="49690" xr:uid="{00000000-0005-0000-0000-000068A30000}"/>
    <cellStyle name="Normal 47 21 2 2 4 3" xfId="22117" xr:uid="{00000000-0005-0000-0000-000069A30000}"/>
    <cellStyle name="Normal 47 21 2 2 4 3 2" xfId="43754" xr:uid="{00000000-0005-0000-0000-00006AA30000}"/>
    <cellStyle name="Normal 47 21 2 2 4 4" xfId="37769" xr:uid="{00000000-0005-0000-0000-00006BA30000}"/>
    <cellStyle name="Normal 47 21 2 2 5" xfId="25102" xr:uid="{00000000-0005-0000-0000-00006CA30000}"/>
    <cellStyle name="Normal 47 21 2 2 5 2" xfId="46719" xr:uid="{00000000-0005-0000-0000-00006DA30000}"/>
    <cellStyle name="Normal 47 21 2 2 6" xfId="19135" xr:uid="{00000000-0005-0000-0000-00006EA30000}"/>
    <cellStyle name="Normal 47 21 2 2 6 2" xfId="40777" xr:uid="{00000000-0005-0000-0000-00006FA30000}"/>
    <cellStyle name="Normal 47 21 2 2 7" xfId="34763"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0" xr:uid="{00000000-0005-0000-0000-000074A30000}"/>
    <cellStyle name="Normal 47 21 2 3 2 2 2 2" xfId="50986" xr:uid="{00000000-0005-0000-0000-000075A30000}"/>
    <cellStyle name="Normal 47 21 2 3 2 2 3" xfId="23413" xr:uid="{00000000-0005-0000-0000-000076A30000}"/>
    <cellStyle name="Normal 47 21 2 3 2 2 3 2" xfId="45050" xr:uid="{00000000-0005-0000-0000-000077A30000}"/>
    <cellStyle name="Normal 47 21 2 3 2 2 4" xfId="39066" xr:uid="{00000000-0005-0000-0000-000078A30000}"/>
    <cellStyle name="Normal 47 21 2 3 2 3" xfId="26398" xr:uid="{00000000-0005-0000-0000-000079A30000}"/>
    <cellStyle name="Normal 47 21 2 3 2 3 2" xfId="48012" xr:uid="{00000000-0005-0000-0000-00007AA30000}"/>
    <cellStyle name="Normal 47 21 2 3 2 4" xfId="20431" xr:uid="{00000000-0005-0000-0000-00007BA30000}"/>
    <cellStyle name="Normal 47 21 2 3 2 4 2" xfId="42073" xr:uid="{00000000-0005-0000-0000-00007CA30000}"/>
    <cellStyle name="Normal 47 21 2 3 2 5" xfId="36063" xr:uid="{00000000-0005-0000-0000-00007DA30000}"/>
    <cellStyle name="Normal 47 21 2 3 3" xfId="15301" xr:uid="{00000000-0005-0000-0000-00007EA30000}"/>
    <cellStyle name="Normal 47 21 2 3 3 2" xfId="18386" xr:uid="{00000000-0005-0000-0000-00007FA30000}"/>
    <cellStyle name="Normal 47 21 2 3 3 2 2" xfId="30352" xr:uid="{00000000-0005-0000-0000-000080A30000}"/>
    <cellStyle name="Normal 47 21 2 3 3 2 2 2" xfId="51958" xr:uid="{00000000-0005-0000-0000-000081A30000}"/>
    <cellStyle name="Normal 47 21 2 3 3 2 3" xfId="24385" xr:uid="{00000000-0005-0000-0000-000082A30000}"/>
    <cellStyle name="Normal 47 21 2 3 3 2 3 2" xfId="46022" xr:uid="{00000000-0005-0000-0000-000083A30000}"/>
    <cellStyle name="Normal 47 21 2 3 3 2 4" xfId="40040" xr:uid="{00000000-0005-0000-0000-000084A30000}"/>
    <cellStyle name="Normal 47 21 2 3 3 3" xfId="27370" xr:uid="{00000000-0005-0000-0000-000085A30000}"/>
    <cellStyle name="Normal 47 21 2 3 3 3 2" xfId="48984" xr:uid="{00000000-0005-0000-0000-000086A30000}"/>
    <cellStyle name="Normal 47 21 2 3 3 4" xfId="21403" xr:uid="{00000000-0005-0000-0000-000087A30000}"/>
    <cellStyle name="Normal 47 21 2 3 3 4 2" xfId="43045" xr:uid="{00000000-0005-0000-0000-000088A30000}"/>
    <cellStyle name="Normal 47 21 2 3 3 5" xfId="37037" xr:uid="{00000000-0005-0000-0000-000089A30000}"/>
    <cellStyle name="Normal 47 21 2 3 4" xfId="16435" xr:uid="{00000000-0005-0000-0000-00008AA30000}"/>
    <cellStyle name="Normal 47 21 2 3 4 2" xfId="28404" xr:uid="{00000000-0005-0000-0000-00008BA30000}"/>
    <cellStyle name="Normal 47 21 2 3 4 2 2" xfId="50010" xr:uid="{00000000-0005-0000-0000-00008CA30000}"/>
    <cellStyle name="Normal 47 21 2 3 4 3" xfId="22437" xr:uid="{00000000-0005-0000-0000-00008DA30000}"/>
    <cellStyle name="Normal 47 21 2 3 4 3 2" xfId="44074" xr:uid="{00000000-0005-0000-0000-00008EA30000}"/>
    <cellStyle name="Normal 47 21 2 3 4 4" xfId="38089" xr:uid="{00000000-0005-0000-0000-00008FA30000}"/>
    <cellStyle name="Normal 47 21 2 3 5" xfId="25422" xr:uid="{00000000-0005-0000-0000-000090A30000}"/>
    <cellStyle name="Normal 47 21 2 3 5 2" xfId="47039" xr:uid="{00000000-0005-0000-0000-000091A30000}"/>
    <cellStyle name="Normal 47 21 2 3 6" xfId="19455" xr:uid="{00000000-0005-0000-0000-000092A30000}"/>
    <cellStyle name="Normal 47 21 2 3 6 2" xfId="41097" xr:uid="{00000000-0005-0000-0000-000093A30000}"/>
    <cellStyle name="Normal 47 21 2 3 7" xfId="35083" xr:uid="{00000000-0005-0000-0000-000094A30000}"/>
    <cellStyle name="Normal 47 21 2 4" xfId="13686" xr:uid="{00000000-0005-0000-0000-000095A30000}"/>
    <cellStyle name="Normal 47 21 2 4 2" xfId="16772" xr:uid="{00000000-0005-0000-0000-000096A30000}"/>
    <cellStyle name="Normal 47 21 2 4 2 2" xfId="28740" xr:uid="{00000000-0005-0000-0000-000097A30000}"/>
    <cellStyle name="Normal 47 21 2 4 2 2 2" xfId="50346" xr:uid="{00000000-0005-0000-0000-000098A30000}"/>
    <cellStyle name="Normal 47 21 2 4 2 3" xfId="22773" xr:uid="{00000000-0005-0000-0000-000099A30000}"/>
    <cellStyle name="Normal 47 21 2 4 2 3 2" xfId="44410" xr:uid="{00000000-0005-0000-0000-00009AA30000}"/>
    <cellStyle name="Normal 47 21 2 4 2 4" xfId="38426" xr:uid="{00000000-0005-0000-0000-00009BA30000}"/>
    <cellStyle name="Normal 47 21 2 4 3" xfId="25758" xr:uid="{00000000-0005-0000-0000-00009CA30000}"/>
    <cellStyle name="Normal 47 21 2 4 3 2" xfId="47372" xr:uid="{00000000-0005-0000-0000-00009DA30000}"/>
    <cellStyle name="Normal 47 21 2 4 4" xfId="19791" xr:uid="{00000000-0005-0000-0000-00009EA30000}"/>
    <cellStyle name="Normal 47 21 2 4 4 2" xfId="41433" xr:uid="{00000000-0005-0000-0000-00009FA30000}"/>
    <cellStyle name="Normal 47 21 2 4 5" xfId="35422" xr:uid="{00000000-0005-0000-0000-0000A0A30000}"/>
    <cellStyle name="Normal 47 21 2 5" xfId="14660" xr:uid="{00000000-0005-0000-0000-0000A1A30000}"/>
    <cellStyle name="Normal 47 21 2 5 2" xfId="17745" xr:uid="{00000000-0005-0000-0000-0000A2A30000}"/>
    <cellStyle name="Normal 47 21 2 5 2 2" xfId="29712" xr:uid="{00000000-0005-0000-0000-0000A3A30000}"/>
    <cellStyle name="Normal 47 21 2 5 2 2 2" xfId="51318" xr:uid="{00000000-0005-0000-0000-0000A4A30000}"/>
    <cellStyle name="Normal 47 21 2 5 2 3" xfId="23745" xr:uid="{00000000-0005-0000-0000-0000A5A30000}"/>
    <cellStyle name="Normal 47 21 2 5 2 3 2" xfId="45382" xr:uid="{00000000-0005-0000-0000-0000A6A30000}"/>
    <cellStyle name="Normal 47 21 2 5 2 4" xfId="39399" xr:uid="{00000000-0005-0000-0000-0000A7A30000}"/>
    <cellStyle name="Normal 47 21 2 5 3" xfId="26730" xr:uid="{00000000-0005-0000-0000-0000A8A30000}"/>
    <cellStyle name="Normal 47 21 2 5 3 2" xfId="48344" xr:uid="{00000000-0005-0000-0000-0000A9A30000}"/>
    <cellStyle name="Normal 47 21 2 5 4" xfId="20763" xr:uid="{00000000-0005-0000-0000-0000AAA30000}"/>
    <cellStyle name="Normal 47 21 2 5 4 2" xfId="42405" xr:uid="{00000000-0005-0000-0000-0000ABA30000}"/>
    <cellStyle name="Normal 47 21 2 5 5" xfId="36396" xr:uid="{00000000-0005-0000-0000-0000ACA30000}"/>
    <cellStyle name="Normal 47 21 2 6" xfId="15773" xr:uid="{00000000-0005-0000-0000-0000ADA30000}"/>
    <cellStyle name="Normal 47 21 2 6 2" xfId="27744" xr:uid="{00000000-0005-0000-0000-0000AEA30000}"/>
    <cellStyle name="Normal 47 21 2 6 2 2" xfId="49350" xr:uid="{00000000-0005-0000-0000-0000AFA30000}"/>
    <cellStyle name="Normal 47 21 2 6 3" xfId="21777" xr:uid="{00000000-0005-0000-0000-0000B0A30000}"/>
    <cellStyle name="Normal 47 21 2 6 3 2" xfId="43414" xr:uid="{00000000-0005-0000-0000-0000B1A30000}"/>
    <cellStyle name="Normal 47 21 2 6 4" xfId="37427" xr:uid="{00000000-0005-0000-0000-0000B2A30000}"/>
    <cellStyle name="Normal 47 21 2 7" xfId="24759" xr:uid="{00000000-0005-0000-0000-0000B3A30000}"/>
    <cellStyle name="Normal 47 21 2 7 2" xfId="46379" xr:uid="{00000000-0005-0000-0000-0000B4A30000}"/>
    <cellStyle name="Normal 47 21 2 8" xfId="18792" xr:uid="{00000000-0005-0000-0000-0000B5A30000}"/>
    <cellStyle name="Normal 47 21 2 8 2" xfId="40434" xr:uid="{00000000-0005-0000-0000-0000B6A30000}"/>
    <cellStyle name="Normal 47 21 2 9" xfId="31605"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6" xr:uid="{00000000-0005-0000-0000-0000BCA30000}"/>
    <cellStyle name="Normal 47 21 3 2 2 2 2 2" xfId="50622" xr:uid="{00000000-0005-0000-0000-0000BDA30000}"/>
    <cellStyle name="Normal 47 21 3 2 2 2 3" xfId="23049" xr:uid="{00000000-0005-0000-0000-0000BEA30000}"/>
    <cellStyle name="Normal 47 21 3 2 2 2 3 2" xfId="44686" xr:uid="{00000000-0005-0000-0000-0000BFA30000}"/>
    <cellStyle name="Normal 47 21 3 2 2 2 4" xfId="38702" xr:uid="{00000000-0005-0000-0000-0000C0A30000}"/>
    <cellStyle name="Normal 47 21 3 2 2 3" xfId="26034" xr:uid="{00000000-0005-0000-0000-0000C1A30000}"/>
    <cellStyle name="Normal 47 21 3 2 2 3 2" xfId="47648" xr:uid="{00000000-0005-0000-0000-0000C2A30000}"/>
    <cellStyle name="Normal 47 21 3 2 2 4" xfId="20067" xr:uid="{00000000-0005-0000-0000-0000C3A30000}"/>
    <cellStyle name="Normal 47 21 3 2 2 4 2" xfId="41709" xr:uid="{00000000-0005-0000-0000-0000C4A30000}"/>
    <cellStyle name="Normal 47 21 3 2 2 5" xfId="35699" xr:uid="{00000000-0005-0000-0000-0000C5A30000}"/>
    <cellStyle name="Normal 47 21 3 2 3" xfId="14937" xr:uid="{00000000-0005-0000-0000-0000C6A30000}"/>
    <cellStyle name="Normal 47 21 3 2 3 2" xfId="18022" xr:uid="{00000000-0005-0000-0000-0000C7A30000}"/>
    <cellStyle name="Normal 47 21 3 2 3 2 2" xfId="29988" xr:uid="{00000000-0005-0000-0000-0000C8A30000}"/>
    <cellStyle name="Normal 47 21 3 2 3 2 2 2" xfId="51594" xr:uid="{00000000-0005-0000-0000-0000C9A30000}"/>
    <cellStyle name="Normal 47 21 3 2 3 2 3" xfId="24021" xr:uid="{00000000-0005-0000-0000-0000CAA30000}"/>
    <cellStyle name="Normal 47 21 3 2 3 2 3 2" xfId="45658" xr:uid="{00000000-0005-0000-0000-0000CBA30000}"/>
    <cellStyle name="Normal 47 21 3 2 3 2 4" xfId="39676" xr:uid="{00000000-0005-0000-0000-0000CCA30000}"/>
    <cellStyle name="Normal 47 21 3 2 3 3" xfId="27006" xr:uid="{00000000-0005-0000-0000-0000CDA30000}"/>
    <cellStyle name="Normal 47 21 3 2 3 3 2" xfId="48620" xr:uid="{00000000-0005-0000-0000-0000CEA30000}"/>
    <cellStyle name="Normal 47 21 3 2 3 4" xfId="21039" xr:uid="{00000000-0005-0000-0000-0000CFA30000}"/>
    <cellStyle name="Normal 47 21 3 2 3 4 2" xfId="42681" xr:uid="{00000000-0005-0000-0000-0000D0A30000}"/>
    <cellStyle name="Normal 47 21 3 2 3 5" xfId="36673" xr:uid="{00000000-0005-0000-0000-0000D1A30000}"/>
    <cellStyle name="Normal 47 21 3 2 4" xfId="16071" xr:uid="{00000000-0005-0000-0000-0000D2A30000}"/>
    <cellStyle name="Normal 47 21 3 2 4 2" xfId="28040" xr:uid="{00000000-0005-0000-0000-0000D3A30000}"/>
    <cellStyle name="Normal 47 21 3 2 4 2 2" xfId="49646" xr:uid="{00000000-0005-0000-0000-0000D4A30000}"/>
    <cellStyle name="Normal 47 21 3 2 4 3" xfId="22073" xr:uid="{00000000-0005-0000-0000-0000D5A30000}"/>
    <cellStyle name="Normal 47 21 3 2 4 3 2" xfId="43710" xr:uid="{00000000-0005-0000-0000-0000D6A30000}"/>
    <cellStyle name="Normal 47 21 3 2 4 4" xfId="37725" xr:uid="{00000000-0005-0000-0000-0000D7A30000}"/>
    <cellStyle name="Normal 47 21 3 2 5" xfId="25058" xr:uid="{00000000-0005-0000-0000-0000D8A30000}"/>
    <cellStyle name="Normal 47 21 3 2 5 2" xfId="46675" xr:uid="{00000000-0005-0000-0000-0000D9A30000}"/>
    <cellStyle name="Normal 47 21 3 2 6" xfId="19091" xr:uid="{00000000-0005-0000-0000-0000DAA30000}"/>
    <cellStyle name="Normal 47 21 3 2 6 2" xfId="40733" xr:uid="{00000000-0005-0000-0000-0000DBA30000}"/>
    <cellStyle name="Normal 47 21 3 2 7" xfId="34719"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6" xr:uid="{00000000-0005-0000-0000-0000E0A30000}"/>
    <cellStyle name="Normal 47 21 3 3 2 2 2 2" xfId="50942" xr:uid="{00000000-0005-0000-0000-0000E1A30000}"/>
    <cellStyle name="Normal 47 21 3 3 2 2 3" xfId="23369" xr:uid="{00000000-0005-0000-0000-0000E2A30000}"/>
    <cellStyle name="Normal 47 21 3 3 2 2 3 2" xfId="45006" xr:uid="{00000000-0005-0000-0000-0000E3A30000}"/>
    <cellStyle name="Normal 47 21 3 3 2 2 4" xfId="39022" xr:uid="{00000000-0005-0000-0000-0000E4A30000}"/>
    <cellStyle name="Normal 47 21 3 3 2 3" xfId="26354" xr:uid="{00000000-0005-0000-0000-0000E5A30000}"/>
    <cellStyle name="Normal 47 21 3 3 2 3 2" xfId="47968" xr:uid="{00000000-0005-0000-0000-0000E6A30000}"/>
    <cellStyle name="Normal 47 21 3 3 2 4" xfId="20387" xr:uid="{00000000-0005-0000-0000-0000E7A30000}"/>
    <cellStyle name="Normal 47 21 3 3 2 4 2" xfId="42029" xr:uid="{00000000-0005-0000-0000-0000E8A30000}"/>
    <cellStyle name="Normal 47 21 3 3 2 5" xfId="36019" xr:uid="{00000000-0005-0000-0000-0000E9A30000}"/>
    <cellStyle name="Normal 47 21 3 3 3" xfId="15257" xr:uid="{00000000-0005-0000-0000-0000EAA30000}"/>
    <cellStyle name="Normal 47 21 3 3 3 2" xfId="18342" xr:uid="{00000000-0005-0000-0000-0000EBA30000}"/>
    <cellStyle name="Normal 47 21 3 3 3 2 2" xfId="30308" xr:uid="{00000000-0005-0000-0000-0000ECA30000}"/>
    <cellStyle name="Normal 47 21 3 3 3 2 2 2" xfId="51914" xr:uid="{00000000-0005-0000-0000-0000EDA30000}"/>
    <cellStyle name="Normal 47 21 3 3 3 2 3" xfId="24341" xr:uid="{00000000-0005-0000-0000-0000EEA30000}"/>
    <cellStyle name="Normal 47 21 3 3 3 2 3 2" xfId="45978" xr:uid="{00000000-0005-0000-0000-0000EFA30000}"/>
    <cellStyle name="Normal 47 21 3 3 3 2 4" xfId="39996" xr:uid="{00000000-0005-0000-0000-0000F0A30000}"/>
    <cellStyle name="Normal 47 21 3 3 3 3" xfId="27326" xr:uid="{00000000-0005-0000-0000-0000F1A30000}"/>
    <cellStyle name="Normal 47 21 3 3 3 3 2" xfId="48940" xr:uid="{00000000-0005-0000-0000-0000F2A30000}"/>
    <cellStyle name="Normal 47 21 3 3 3 4" xfId="21359" xr:uid="{00000000-0005-0000-0000-0000F3A30000}"/>
    <cellStyle name="Normal 47 21 3 3 3 4 2" xfId="43001" xr:uid="{00000000-0005-0000-0000-0000F4A30000}"/>
    <cellStyle name="Normal 47 21 3 3 3 5" xfId="36993" xr:uid="{00000000-0005-0000-0000-0000F5A30000}"/>
    <cellStyle name="Normal 47 21 3 3 4" xfId="16391" xr:uid="{00000000-0005-0000-0000-0000F6A30000}"/>
    <cellStyle name="Normal 47 21 3 3 4 2" xfId="28360" xr:uid="{00000000-0005-0000-0000-0000F7A30000}"/>
    <cellStyle name="Normal 47 21 3 3 4 2 2" xfId="49966" xr:uid="{00000000-0005-0000-0000-0000F8A30000}"/>
    <cellStyle name="Normal 47 21 3 3 4 3" xfId="22393" xr:uid="{00000000-0005-0000-0000-0000F9A30000}"/>
    <cellStyle name="Normal 47 21 3 3 4 3 2" xfId="44030" xr:uid="{00000000-0005-0000-0000-0000FAA30000}"/>
    <cellStyle name="Normal 47 21 3 3 4 4" xfId="38045" xr:uid="{00000000-0005-0000-0000-0000FBA30000}"/>
    <cellStyle name="Normal 47 21 3 3 5" xfId="25378" xr:uid="{00000000-0005-0000-0000-0000FCA30000}"/>
    <cellStyle name="Normal 47 21 3 3 5 2" xfId="46995" xr:uid="{00000000-0005-0000-0000-0000FDA30000}"/>
    <cellStyle name="Normal 47 21 3 3 6" xfId="19411" xr:uid="{00000000-0005-0000-0000-0000FEA30000}"/>
    <cellStyle name="Normal 47 21 3 3 6 2" xfId="41053" xr:uid="{00000000-0005-0000-0000-0000FFA30000}"/>
    <cellStyle name="Normal 47 21 3 3 7" xfId="35039" xr:uid="{00000000-0005-0000-0000-000000A40000}"/>
    <cellStyle name="Normal 47 21 3 4" xfId="13642" xr:uid="{00000000-0005-0000-0000-000001A40000}"/>
    <cellStyle name="Normal 47 21 3 4 2" xfId="16728" xr:uid="{00000000-0005-0000-0000-000002A40000}"/>
    <cellStyle name="Normal 47 21 3 4 2 2" xfId="28696" xr:uid="{00000000-0005-0000-0000-000003A40000}"/>
    <cellStyle name="Normal 47 21 3 4 2 2 2" xfId="50302" xr:uid="{00000000-0005-0000-0000-000004A40000}"/>
    <cellStyle name="Normal 47 21 3 4 2 3" xfId="22729" xr:uid="{00000000-0005-0000-0000-000005A40000}"/>
    <cellStyle name="Normal 47 21 3 4 2 3 2" xfId="44366" xr:uid="{00000000-0005-0000-0000-000006A40000}"/>
    <cellStyle name="Normal 47 21 3 4 2 4" xfId="38382" xr:uid="{00000000-0005-0000-0000-000007A40000}"/>
    <cellStyle name="Normal 47 21 3 4 3" xfId="25714" xr:uid="{00000000-0005-0000-0000-000008A40000}"/>
    <cellStyle name="Normal 47 21 3 4 3 2" xfId="47328" xr:uid="{00000000-0005-0000-0000-000009A40000}"/>
    <cellStyle name="Normal 47 21 3 4 4" xfId="19747" xr:uid="{00000000-0005-0000-0000-00000AA40000}"/>
    <cellStyle name="Normal 47 21 3 4 4 2" xfId="41389" xr:uid="{00000000-0005-0000-0000-00000BA40000}"/>
    <cellStyle name="Normal 47 21 3 4 5" xfId="35378" xr:uid="{00000000-0005-0000-0000-00000CA40000}"/>
    <cellStyle name="Normal 47 21 3 5" xfId="14616" xr:uid="{00000000-0005-0000-0000-00000DA40000}"/>
    <cellStyle name="Normal 47 21 3 5 2" xfId="17701" xr:uid="{00000000-0005-0000-0000-00000EA40000}"/>
    <cellStyle name="Normal 47 21 3 5 2 2" xfId="29668" xr:uid="{00000000-0005-0000-0000-00000FA40000}"/>
    <cellStyle name="Normal 47 21 3 5 2 2 2" xfId="51274" xr:uid="{00000000-0005-0000-0000-000010A40000}"/>
    <cellStyle name="Normal 47 21 3 5 2 3" xfId="23701" xr:uid="{00000000-0005-0000-0000-000011A40000}"/>
    <cellStyle name="Normal 47 21 3 5 2 3 2" xfId="45338" xr:uid="{00000000-0005-0000-0000-000012A40000}"/>
    <cellStyle name="Normal 47 21 3 5 2 4" xfId="39355" xr:uid="{00000000-0005-0000-0000-000013A40000}"/>
    <cellStyle name="Normal 47 21 3 5 3" xfId="26686" xr:uid="{00000000-0005-0000-0000-000014A40000}"/>
    <cellStyle name="Normal 47 21 3 5 3 2" xfId="48300" xr:uid="{00000000-0005-0000-0000-000015A40000}"/>
    <cellStyle name="Normal 47 21 3 5 4" xfId="20719" xr:uid="{00000000-0005-0000-0000-000016A40000}"/>
    <cellStyle name="Normal 47 21 3 5 4 2" xfId="42361" xr:uid="{00000000-0005-0000-0000-000017A40000}"/>
    <cellStyle name="Normal 47 21 3 5 5" xfId="36352" xr:uid="{00000000-0005-0000-0000-000018A40000}"/>
    <cellStyle name="Normal 47 21 3 6" xfId="15729" xr:uid="{00000000-0005-0000-0000-000019A40000}"/>
    <cellStyle name="Normal 47 21 3 6 2" xfId="27700" xr:uid="{00000000-0005-0000-0000-00001AA40000}"/>
    <cellStyle name="Normal 47 21 3 6 2 2" xfId="49306" xr:uid="{00000000-0005-0000-0000-00001BA40000}"/>
    <cellStyle name="Normal 47 21 3 6 3" xfId="21733" xr:uid="{00000000-0005-0000-0000-00001CA40000}"/>
    <cellStyle name="Normal 47 21 3 6 3 2" xfId="43370" xr:uid="{00000000-0005-0000-0000-00001DA40000}"/>
    <cellStyle name="Normal 47 21 3 6 4" xfId="37383" xr:uid="{00000000-0005-0000-0000-00001EA40000}"/>
    <cellStyle name="Normal 47 21 3 7" xfId="24715" xr:uid="{00000000-0005-0000-0000-00001FA40000}"/>
    <cellStyle name="Normal 47 21 3 7 2" xfId="46335" xr:uid="{00000000-0005-0000-0000-000020A40000}"/>
    <cellStyle name="Normal 47 21 3 8" xfId="18748" xr:uid="{00000000-0005-0000-0000-000021A40000}"/>
    <cellStyle name="Normal 47 21 3 8 2" xfId="40390" xr:uid="{00000000-0005-0000-0000-000022A40000}"/>
    <cellStyle name="Normal 47 21 3 9" xfId="31448"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2" xr:uid="{00000000-0005-0000-0000-000028A40000}"/>
    <cellStyle name="Normal 47 21 4 2 2 2 2 2" xfId="50708" xr:uid="{00000000-0005-0000-0000-000029A40000}"/>
    <cellStyle name="Normal 47 21 4 2 2 2 3" xfId="23135" xr:uid="{00000000-0005-0000-0000-00002AA40000}"/>
    <cellStyle name="Normal 47 21 4 2 2 2 3 2" xfId="44772" xr:uid="{00000000-0005-0000-0000-00002BA40000}"/>
    <cellStyle name="Normal 47 21 4 2 2 2 4" xfId="38788" xr:uid="{00000000-0005-0000-0000-00002CA40000}"/>
    <cellStyle name="Normal 47 21 4 2 2 3" xfId="26120" xr:uid="{00000000-0005-0000-0000-00002DA40000}"/>
    <cellStyle name="Normal 47 21 4 2 2 3 2" xfId="47734" xr:uid="{00000000-0005-0000-0000-00002EA40000}"/>
    <cellStyle name="Normal 47 21 4 2 2 4" xfId="20153" xr:uid="{00000000-0005-0000-0000-00002FA40000}"/>
    <cellStyle name="Normal 47 21 4 2 2 4 2" xfId="41795" xr:uid="{00000000-0005-0000-0000-000030A40000}"/>
    <cellStyle name="Normal 47 21 4 2 2 5" xfId="35785" xr:uid="{00000000-0005-0000-0000-000031A40000}"/>
    <cellStyle name="Normal 47 21 4 2 3" xfId="15023" xr:uid="{00000000-0005-0000-0000-000032A40000}"/>
    <cellStyle name="Normal 47 21 4 2 3 2" xfId="18108" xr:uid="{00000000-0005-0000-0000-000033A40000}"/>
    <cellStyle name="Normal 47 21 4 2 3 2 2" xfId="30074" xr:uid="{00000000-0005-0000-0000-000034A40000}"/>
    <cellStyle name="Normal 47 21 4 2 3 2 2 2" xfId="51680" xr:uid="{00000000-0005-0000-0000-000035A40000}"/>
    <cellStyle name="Normal 47 21 4 2 3 2 3" xfId="24107" xr:uid="{00000000-0005-0000-0000-000036A40000}"/>
    <cellStyle name="Normal 47 21 4 2 3 2 3 2" xfId="45744" xr:uid="{00000000-0005-0000-0000-000037A40000}"/>
    <cellStyle name="Normal 47 21 4 2 3 2 4" xfId="39762" xr:uid="{00000000-0005-0000-0000-000038A40000}"/>
    <cellStyle name="Normal 47 21 4 2 3 3" xfId="27092" xr:uid="{00000000-0005-0000-0000-000039A40000}"/>
    <cellStyle name="Normal 47 21 4 2 3 3 2" xfId="48706" xr:uid="{00000000-0005-0000-0000-00003AA40000}"/>
    <cellStyle name="Normal 47 21 4 2 3 4" xfId="21125" xr:uid="{00000000-0005-0000-0000-00003BA40000}"/>
    <cellStyle name="Normal 47 21 4 2 3 4 2" xfId="42767" xr:uid="{00000000-0005-0000-0000-00003CA40000}"/>
    <cellStyle name="Normal 47 21 4 2 3 5" xfId="36759" xr:uid="{00000000-0005-0000-0000-00003DA40000}"/>
    <cellStyle name="Normal 47 21 4 2 4" xfId="16157" xr:uid="{00000000-0005-0000-0000-00003EA40000}"/>
    <cellStyle name="Normal 47 21 4 2 4 2" xfId="28126" xr:uid="{00000000-0005-0000-0000-00003FA40000}"/>
    <cellStyle name="Normal 47 21 4 2 4 2 2" xfId="49732" xr:uid="{00000000-0005-0000-0000-000040A40000}"/>
    <cellStyle name="Normal 47 21 4 2 4 3" xfId="22159" xr:uid="{00000000-0005-0000-0000-000041A40000}"/>
    <cellStyle name="Normal 47 21 4 2 4 3 2" xfId="43796" xr:uid="{00000000-0005-0000-0000-000042A40000}"/>
    <cellStyle name="Normal 47 21 4 2 4 4" xfId="37811" xr:uid="{00000000-0005-0000-0000-000043A40000}"/>
    <cellStyle name="Normal 47 21 4 2 5" xfId="25144" xr:uid="{00000000-0005-0000-0000-000044A40000}"/>
    <cellStyle name="Normal 47 21 4 2 5 2" xfId="46761" xr:uid="{00000000-0005-0000-0000-000045A40000}"/>
    <cellStyle name="Normal 47 21 4 2 6" xfId="19177" xr:uid="{00000000-0005-0000-0000-000046A40000}"/>
    <cellStyle name="Normal 47 21 4 2 6 2" xfId="40819" xr:uid="{00000000-0005-0000-0000-000047A40000}"/>
    <cellStyle name="Normal 47 21 4 2 7" xfId="34805"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2" xr:uid="{00000000-0005-0000-0000-00004CA40000}"/>
    <cellStyle name="Normal 47 21 4 3 2 2 2 2" xfId="51028" xr:uid="{00000000-0005-0000-0000-00004DA40000}"/>
    <cellStyle name="Normal 47 21 4 3 2 2 3" xfId="23455" xr:uid="{00000000-0005-0000-0000-00004EA40000}"/>
    <cellStyle name="Normal 47 21 4 3 2 2 3 2" xfId="45092" xr:uid="{00000000-0005-0000-0000-00004FA40000}"/>
    <cellStyle name="Normal 47 21 4 3 2 2 4" xfId="39108" xr:uid="{00000000-0005-0000-0000-000050A40000}"/>
    <cellStyle name="Normal 47 21 4 3 2 3" xfId="26440" xr:uid="{00000000-0005-0000-0000-000051A40000}"/>
    <cellStyle name="Normal 47 21 4 3 2 3 2" xfId="48054" xr:uid="{00000000-0005-0000-0000-000052A40000}"/>
    <cellStyle name="Normal 47 21 4 3 2 4" xfId="20473" xr:uid="{00000000-0005-0000-0000-000053A40000}"/>
    <cellStyle name="Normal 47 21 4 3 2 4 2" xfId="42115" xr:uid="{00000000-0005-0000-0000-000054A40000}"/>
    <cellStyle name="Normal 47 21 4 3 2 5" xfId="36105" xr:uid="{00000000-0005-0000-0000-000055A40000}"/>
    <cellStyle name="Normal 47 21 4 3 3" xfId="15343" xr:uid="{00000000-0005-0000-0000-000056A40000}"/>
    <cellStyle name="Normal 47 21 4 3 3 2" xfId="18428" xr:uid="{00000000-0005-0000-0000-000057A40000}"/>
    <cellStyle name="Normal 47 21 4 3 3 2 2" xfId="30394" xr:uid="{00000000-0005-0000-0000-000058A40000}"/>
    <cellStyle name="Normal 47 21 4 3 3 2 2 2" xfId="52000" xr:uid="{00000000-0005-0000-0000-000059A40000}"/>
    <cellStyle name="Normal 47 21 4 3 3 2 3" xfId="24427" xr:uid="{00000000-0005-0000-0000-00005AA40000}"/>
    <cellStyle name="Normal 47 21 4 3 3 2 3 2" xfId="46064" xr:uid="{00000000-0005-0000-0000-00005BA40000}"/>
    <cellStyle name="Normal 47 21 4 3 3 2 4" xfId="40082" xr:uid="{00000000-0005-0000-0000-00005CA40000}"/>
    <cellStyle name="Normal 47 21 4 3 3 3" xfId="27412" xr:uid="{00000000-0005-0000-0000-00005DA40000}"/>
    <cellStyle name="Normal 47 21 4 3 3 3 2" xfId="49026" xr:uid="{00000000-0005-0000-0000-00005EA40000}"/>
    <cellStyle name="Normal 47 21 4 3 3 4" xfId="21445" xr:uid="{00000000-0005-0000-0000-00005FA40000}"/>
    <cellStyle name="Normal 47 21 4 3 3 4 2" xfId="43087" xr:uid="{00000000-0005-0000-0000-000060A40000}"/>
    <cellStyle name="Normal 47 21 4 3 3 5" xfId="37079" xr:uid="{00000000-0005-0000-0000-000061A40000}"/>
    <cellStyle name="Normal 47 21 4 3 4" xfId="16477" xr:uid="{00000000-0005-0000-0000-000062A40000}"/>
    <cellStyle name="Normal 47 21 4 3 4 2" xfId="28446" xr:uid="{00000000-0005-0000-0000-000063A40000}"/>
    <cellStyle name="Normal 47 21 4 3 4 2 2" xfId="50052" xr:uid="{00000000-0005-0000-0000-000064A40000}"/>
    <cellStyle name="Normal 47 21 4 3 4 3" xfId="22479" xr:uid="{00000000-0005-0000-0000-000065A40000}"/>
    <cellStyle name="Normal 47 21 4 3 4 3 2" xfId="44116" xr:uid="{00000000-0005-0000-0000-000066A40000}"/>
    <cellStyle name="Normal 47 21 4 3 4 4" xfId="38131" xr:uid="{00000000-0005-0000-0000-000067A40000}"/>
    <cellStyle name="Normal 47 21 4 3 5" xfId="25464" xr:uid="{00000000-0005-0000-0000-000068A40000}"/>
    <cellStyle name="Normal 47 21 4 3 5 2" xfId="47081" xr:uid="{00000000-0005-0000-0000-000069A40000}"/>
    <cellStyle name="Normal 47 21 4 3 6" xfId="19497" xr:uid="{00000000-0005-0000-0000-00006AA40000}"/>
    <cellStyle name="Normal 47 21 4 3 6 2" xfId="41139" xr:uid="{00000000-0005-0000-0000-00006BA40000}"/>
    <cellStyle name="Normal 47 21 4 3 7" xfId="35125" xr:uid="{00000000-0005-0000-0000-00006CA40000}"/>
    <cellStyle name="Normal 47 21 4 4" xfId="13728" xr:uid="{00000000-0005-0000-0000-00006DA40000}"/>
    <cellStyle name="Normal 47 21 4 4 2" xfId="16814" xr:uid="{00000000-0005-0000-0000-00006EA40000}"/>
    <cellStyle name="Normal 47 21 4 4 2 2" xfId="28782" xr:uid="{00000000-0005-0000-0000-00006FA40000}"/>
    <cellStyle name="Normal 47 21 4 4 2 2 2" xfId="50388" xr:uid="{00000000-0005-0000-0000-000070A40000}"/>
    <cellStyle name="Normal 47 21 4 4 2 3" xfId="22815" xr:uid="{00000000-0005-0000-0000-000071A40000}"/>
    <cellStyle name="Normal 47 21 4 4 2 3 2" xfId="44452" xr:uid="{00000000-0005-0000-0000-000072A40000}"/>
    <cellStyle name="Normal 47 21 4 4 2 4" xfId="38468" xr:uid="{00000000-0005-0000-0000-000073A40000}"/>
    <cellStyle name="Normal 47 21 4 4 3" xfId="25800" xr:uid="{00000000-0005-0000-0000-000074A40000}"/>
    <cellStyle name="Normal 47 21 4 4 3 2" xfId="47414" xr:uid="{00000000-0005-0000-0000-000075A40000}"/>
    <cellStyle name="Normal 47 21 4 4 4" xfId="19833" xr:uid="{00000000-0005-0000-0000-000076A40000}"/>
    <cellStyle name="Normal 47 21 4 4 4 2" xfId="41475" xr:uid="{00000000-0005-0000-0000-000077A40000}"/>
    <cellStyle name="Normal 47 21 4 4 5" xfId="35464" xr:uid="{00000000-0005-0000-0000-000078A40000}"/>
    <cellStyle name="Normal 47 21 4 5" xfId="14702" xr:uid="{00000000-0005-0000-0000-000079A40000}"/>
    <cellStyle name="Normal 47 21 4 5 2" xfId="17787" xr:uid="{00000000-0005-0000-0000-00007AA40000}"/>
    <cellStyle name="Normal 47 21 4 5 2 2" xfId="29754" xr:uid="{00000000-0005-0000-0000-00007BA40000}"/>
    <cellStyle name="Normal 47 21 4 5 2 2 2" xfId="51360" xr:uid="{00000000-0005-0000-0000-00007CA40000}"/>
    <cellStyle name="Normal 47 21 4 5 2 3" xfId="23787" xr:uid="{00000000-0005-0000-0000-00007DA40000}"/>
    <cellStyle name="Normal 47 21 4 5 2 3 2" xfId="45424" xr:uid="{00000000-0005-0000-0000-00007EA40000}"/>
    <cellStyle name="Normal 47 21 4 5 2 4" xfId="39441" xr:uid="{00000000-0005-0000-0000-00007FA40000}"/>
    <cellStyle name="Normal 47 21 4 5 3" xfId="26772" xr:uid="{00000000-0005-0000-0000-000080A40000}"/>
    <cellStyle name="Normal 47 21 4 5 3 2" xfId="48386" xr:uid="{00000000-0005-0000-0000-000081A40000}"/>
    <cellStyle name="Normal 47 21 4 5 4" xfId="20805" xr:uid="{00000000-0005-0000-0000-000082A40000}"/>
    <cellStyle name="Normal 47 21 4 5 4 2" xfId="42447" xr:uid="{00000000-0005-0000-0000-000083A40000}"/>
    <cellStyle name="Normal 47 21 4 5 5" xfId="36438" xr:uid="{00000000-0005-0000-0000-000084A40000}"/>
    <cellStyle name="Normal 47 21 4 6" xfId="15815" xr:uid="{00000000-0005-0000-0000-000085A40000}"/>
    <cellStyle name="Normal 47 21 4 6 2" xfId="27786" xr:uid="{00000000-0005-0000-0000-000086A40000}"/>
    <cellStyle name="Normal 47 21 4 6 2 2" xfId="49392" xr:uid="{00000000-0005-0000-0000-000087A40000}"/>
    <cellStyle name="Normal 47 21 4 6 3" xfId="21819" xr:uid="{00000000-0005-0000-0000-000088A40000}"/>
    <cellStyle name="Normal 47 21 4 6 3 2" xfId="43456" xr:uid="{00000000-0005-0000-0000-000089A40000}"/>
    <cellStyle name="Normal 47 21 4 6 4" xfId="37469" xr:uid="{00000000-0005-0000-0000-00008AA40000}"/>
    <cellStyle name="Normal 47 21 4 7" xfId="24801" xr:uid="{00000000-0005-0000-0000-00008BA40000}"/>
    <cellStyle name="Normal 47 21 4 7 2" xfId="46421" xr:uid="{00000000-0005-0000-0000-00008CA40000}"/>
    <cellStyle name="Normal 47 21 4 8" xfId="18834" xr:uid="{00000000-0005-0000-0000-00008DA40000}"/>
    <cellStyle name="Normal 47 21 4 8 2" xfId="40476" xr:uid="{00000000-0005-0000-0000-00008EA40000}"/>
    <cellStyle name="Normal 47 21 4 9" xfId="31716"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6" xr:uid="{00000000-0005-0000-0000-000094A40000}"/>
    <cellStyle name="Normal 47 21 5 2 2 2 2 2" xfId="50792" xr:uid="{00000000-0005-0000-0000-000095A40000}"/>
    <cellStyle name="Normal 47 21 5 2 2 2 3" xfId="23219" xr:uid="{00000000-0005-0000-0000-000096A40000}"/>
    <cellStyle name="Normal 47 21 5 2 2 2 3 2" xfId="44856" xr:uid="{00000000-0005-0000-0000-000097A40000}"/>
    <cellStyle name="Normal 47 21 5 2 2 2 4" xfId="38872" xr:uid="{00000000-0005-0000-0000-000098A40000}"/>
    <cellStyle name="Normal 47 21 5 2 2 3" xfId="26204" xr:uid="{00000000-0005-0000-0000-000099A40000}"/>
    <cellStyle name="Normal 47 21 5 2 2 3 2" xfId="47818" xr:uid="{00000000-0005-0000-0000-00009AA40000}"/>
    <cellStyle name="Normal 47 21 5 2 2 4" xfId="20237" xr:uid="{00000000-0005-0000-0000-00009BA40000}"/>
    <cellStyle name="Normal 47 21 5 2 2 4 2" xfId="41879" xr:uid="{00000000-0005-0000-0000-00009CA40000}"/>
    <cellStyle name="Normal 47 21 5 2 2 5" xfId="35869" xr:uid="{00000000-0005-0000-0000-00009DA40000}"/>
    <cellStyle name="Normal 47 21 5 2 3" xfId="15107" xr:uid="{00000000-0005-0000-0000-00009EA40000}"/>
    <cellStyle name="Normal 47 21 5 2 3 2" xfId="18192" xr:uid="{00000000-0005-0000-0000-00009FA40000}"/>
    <cellStyle name="Normal 47 21 5 2 3 2 2" xfId="30158" xr:uid="{00000000-0005-0000-0000-0000A0A40000}"/>
    <cellStyle name="Normal 47 21 5 2 3 2 2 2" xfId="51764" xr:uid="{00000000-0005-0000-0000-0000A1A40000}"/>
    <cellStyle name="Normal 47 21 5 2 3 2 3" xfId="24191" xr:uid="{00000000-0005-0000-0000-0000A2A40000}"/>
    <cellStyle name="Normal 47 21 5 2 3 2 3 2" xfId="45828" xr:uid="{00000000-0005-0000-0000-0000A3A40000}"/>
    <cellStyle name="Normal 47 21 5 2 3 2 4" xfId="39846" xr:uid="{00000000-0005-0000-0000-0000A4A40000}"/>
    <cellStyle name="Normal 47 21 5 2 3 3" xfId="27176" xr:uid="{00000000-0005-0000-0000-0000A5A40000}"/>
    <cellStyle name="Normal 47 21 5 2 3 3 2" xfId="48790" xr:uid="{00000000-0005-0000-0000-0000A6A40000}"/>
    <cellStyle name="Normal 47 21 5 2 3 4" xfId="21209" xr:uid="{00000000-0005-0000-0000-0000A7A40000}"/>
    <cellStyle name="Normal 47 21 5 2 3 4 2" xfId="42851" xr:uid="{00000000-0005-0000-0000-0000A8A40000}"/>
    <cellStyle name="Normal 47 21 5 2 3 5" xfId="36843" xr:uid="{00000000-0005-0000-0000-0000A9A40000}"/>
    <cellStyle name="Normal 47 21 5 2 4" xfId="16241" xr:uid="{00000000-0005-0000-0000-0000AAA40000}"/>
    <cellStyle name="Normal 47 21 5 2 4 2" xfId="28210" xr:uid="{00000000-0005-0000-0000-0000ABA40000}"/>
    <cellStyle name="Normal 47 21 5 2 4 2 2" xfId="49816" xr:uid="{00000000-0005-0000-0000-0000ACA40000}"/>
    <cellStyle name="Normal 47 21 5 2 4 3" xfId="22243" xr:uid="{00000000-0005-0000-0000-0000ADA40000}"/>
    <cellStyle name="Normal 47 21 5 2 4 3 2" xfId="43880" xr:uid="{00000000-0005-0000-0000-0000AEA40000}"/>
    <cellStyle name="Normal 47 21 5 2 4 4" xfId="37895" xr:uid="{00000000-0005-0000-0000-0000AFA40000}"/>
    <cellStyle name="Normal 47 21 5 2 5" xfId="25228" xr:uid="{00000000-0005-0000-0000-0000B0A40000}"/>
    <cellStyle name="Normal 47 21 5 2 5 2" xfId="46845" xr:uid="{00000000-0005-0000-0000-0000B1A40000}"/>
    <cellStyle name="Normal 47 21 5 2 6" xfId="19261" xr:uid="{00000000-0005-0000-0000-0000B2A40000}"/>
    <cellStyle name="Normal 47 21 5 2 6 2" xfId="40903" xr:uid="{00000000-0005-0000-0000-0000B3A40000}"/>
    <cellStyle name="Normal 47 21 5 2 7" xfId="34889"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6" xr:uid="{00000000-0005-0000-0000-0000B8A40000}"/>
    <cellStyle name="Normal 47 21 5 3 2 2 2 2" xfId="51112" xr:uid="{00000000-0005-0000-0000-0000B9A40000}"/>
    <cellStyle name="Normal 47 21 5 3 2 2 3" xfId="23539" xr:uid="{00000000-0005-0000-0000-0000BAA40000}"/>
    <cellStyle name="Normal 47 21 5 3 2 2 3 2" xfId="45176" xr:uid="{00000000-0005-0000-0000-0000BBA40000}"/>
    <cellStyle name="Normal 47 21 5 3 2 2 4" xfId="39192" xr:uid="{00000000-0005-0000-0000-0000BCA40000}"/>
    <cellStyle name="Normal 47 21 5 3 2 3" xfId="26524" xr:uid="{00000000-0005-0000-0000-0000BDA40000}"/>
    <cellStyle name="Normal 47 21 5 3 2 3 2" xfId="48138" xr:uid="{00000000-0005-0000-0000-0000BEA40000}"/>
    <cellStyle name="Normal 47 21 5 3 2 4" xfId="20557" xr:uid="{00000000-0005-0000-0000-0000BFA40000}"/>
    <cellStyle name="Normal 47 21 5 3 2 4 2" xfId="42199" xr:uid="{00000000-0005-0000-0000-0000C0A40000}"/>
    <cellStyle name="Normal 47 21 5 3 2 5" xfId="36189" xr:uid="{00000000-0005-0000-0000-0000C1A40000}"/>
    <cellStyle name="Normal 47 21 5 3 3" xfId="15427" xr:uid="{00000000-0005-0000-0000-0000C2A40000}"/>
    <cellStyle name="Normal 47 21 5 3 3 2" xfId="18512" xr:uid="{00000000-0005-0000-0000-0000C3A40000}"/>
    <cellStyle name="Normal 47 21 5 3 3 2 2" xfId="30478" xr:uid="{00000000-0005-0000-0000-0000C4A40000}"/>
    <cellStyle name="Normal 47 21 5 3 3 2 2 2" xfId="52084" xr:uid="{00000000-0005-0000-0000-0000C5A40000}"/>
    <cellStyle name="Normal 47 21 5 3 3 2 3" xfId="24511" xr:uid="{00000000-0005-0000-0000-0000C6A40000}"/>
    <cellStyle name="Normal 47 21 5 3 3 2 3 2" xfId="46148" xr:uid="{00000000-0005-0000-0000-0000C7A40000}"/>
    <cellStyle name="Normal 47 21 5 3 3 2 4" xfId="40166" xr:uid="{00000000-0005-0000-0000-0000C8A40000}"/>
    <cellStyle name="Normal 47 21 5 3 3 3" xfId="27496" xr:uid="{00000000-0005-0000-0000-0000C9A40000}"/>
    <cellStyle name="Normal 47 21 5 3 3 3 2" xfId="49110" xr:uid="{00000000-0005-0000-0000-0000CAA40000}"/>
    <cellStyle name="Normal 47 21 5 3 3 4" xfId="21529" xr:uid="{00000000-0005-0000-0000-0000CBA40000}"/>
    <cellStyle name="Normal 47 21 5 3 3 4 2" xfId="43171" xr:uid="{00000000-0005-0000-0000-0000CCA40000}"/>
    <cellStyle name="Normal 47 21 5 3 3 5" xfId="37163" xr:uid="{00000000-0005-0000-0000-0000CDA40000}"/>
    <cellStyle name="Normal 47 21 5 3 4" xfId="16561" xr:uid="{00000000-0005-0000-0000-0000CEA40000}"/>
    <cellStyle name="Normal 47 21 5 3 4 2" xfId="28530" xr:uid="{00000000-0005-0000-0000-0000CFA40000}"/>
    <cellStyle name="Normal 47 21 5 3 4 2 2" xfId="50136" xr:uid="{00000000-0005-0000-0000-0000D0A40000}"/>
    <cellStyle name="Normal 47 21 5 3 4 3" xfId="22563" xr:uid="{00000000-0005-0000-0000-0000D1A40000}"/>
    <cellStyle name="Normal 47 21 5 3 4 3 2" xfId="44200" xr:uid="{00000000-0005-0000-0000-0000D2A40000}"/>
    <cellStyle name="Normal 47 21 5 3 4 4" xfId="38215" xr:uid="{00000000-0005-0000-0000-0000D3A40000}"/>
    <cellStyle name="Normal 47 21 5 3 5" xfId="25548" xr:uid="{00000000-0005-0000-0000-0000D4A40000}"/>
    <cellStyle name="Normal 47 21 5 3 5 2" xfId="47165" xr:uid="{00000000-0005-0000-0000-0000D5A40000}"/>
    <cellStyle name="Normal 47 21 5 3 6" xfId="19581" xr:uid="{00000000-0005-0000-0000-0000D6A40000}"/>
    <cellStyle name="Normal 47 21 5 3 6 2" xfId="41223" xr:uid="{00000000-0005-0000-0000-0000D7A40000}"/>
    <cellStyle name="Normal 47 21 5 3 7" xfId="35209" xr:uid="{00000000-0005-0000-0000-0000D8A40000}"/>
    <cellStyle name="Normal 47 21 5 4" xfId="13812" xr:uid="{00000000-0005-0000-0000-0000D9A40000}"/>
    <cellStyle name="Normal 47 21 5 4 2" xfId="16898" xr:uid="{00000000-0005-0000-0000-0000DAA40000}"/>
    <cellStyle name="Normal 47 21 5 4 2 2" xfId="28866" xr:uid="{00000000-0005-0000-0000-0000DBA40000}"/>
    <cellStyle name="Normal 47 21 5 4 2 2 2" xfId="50472" xr:uid="{00000000-0005-0000-0000-0000DCA40000}"/>
    <cellStyle name="Normal 47 21 5 4 2 3" xfId="22899" xr:uid="{00000000-0005-0000-0000-0000DDA40000}"/>
    <cellStyle name="Normal 47 21 5 4 2 3 2" xfId="44536" xr:uid="{00000000-0005-0000-0000-0000DEA40000}"/>
    <cellStyle name="Normal 47 21 5 4 2 4" xfId="38552" xr:uid="{00000000-0005-0000-0000-0000DFA40000}"/>
    <cellStyle name="Normal 47 21 5 4 3" xfId="25884" xr:uid="{00000000-0005-0000-0000-0000E0A40000}"/>
    <cellStyle name="Normal 47 21 5 4 3 2" xfId="47498" xr:uid="{00000000-0005-0000-0000-0000E1A40000}"/>
    <cellStyle name="Normal 47 21 5 4 4" xfId="19917" xr:uid="{00000000-0005-0000-0000-0000E2A40000}"/>
    <cellStyle name="Normal 47 21 5 4 4 2" xfId="41559" xr:uid="{00000000-0005-0000-0000-0000E3A40000}"/>
    <cellStyle name="Normal 47 21 5 4 5" xfId="35548" xr:uid="{00000000-0005-0000-0000-0000E4A40000}"/>
    <cellStyle name="Normal 47 21 5 5" xfId="14786" xr:uid="{00000000-0005-0000-0000-0000E5A40000}"/>
    <cellStyle name="Normal 47 21 5 5 2" xfId="17871" xr:uid="{00000000-0005-0000-0000-0000E6A40000}"/>
    <cellStyle name="Normal 47 21 5 5 2 2" xfId="29838" xr:uid="{00000000-0005-0000-0000-0000E7A40000}"/>
    <cellStyle name="Normal 47 21 5 5 2 2 2" xfId="51444" xr:uid="{00000000-0005-0000-0000-0000E8A40000}"/>
    <cellStyle name="Normal 47 21 5 5 2 3" xfId="23871" xr:uid="{00000000-0005-0000-0000-0000E9A40000}"/>
    <cellStyle name="Normal 47 21 5 5 2 3 2" xfId="45508" xr:uid="{00000000-0005-0000-0000-0000EAA40000}"/>
    <cellStyle name="Normal 47 21 5 5 2 4" xfId="39525" xr:uid="{00000000-0005-0000-0000-0000EBA40000}"/>
    <cellStyle name="Normal 47 21 5 5 3" xfId="26856" xr:uid="{00000000-0005-0000-0000-0000ECA40000}"/>
    <cellStyle name="Normal 47 21 5 5 3 2" xfId="48470" xr:uid="{00000000-0005-0000-0000-0000EDA40000}"/>
    <cellStyle name="Normal 47 21 5 5 4" xfId="20889" xr:uid="{00000000-0005-0000-0000-0000EEA40000}"/>
    <cellStyle name="Normal 47 21 5 5 4 2" xfId="42531" xr:uid="{00000000-0005-0000-0000-0000EFA40000}"/>
    <cellStyle name="Normal 47 21 5 5 5" xfId="36522" xr:uid="{00000000-0005-0000-0000-0000F0A40000}"/>
    <cellStyle name="Normal 47 21 5 6" xfId="15899" xr:uid="{00000000-0005-0000-0000-0000F1A40000}"/>
    <cellStyle name="Normal 47 21 5 6 2" xfId="27870" xr:uid="{00000000-0005-0000-0000-0000F2A40000}"/>
    <cellStyle name="Normal 47 21 5 6 2 2" xfId="49476" xr:uid="{00000000-0005-0000-0000-0000F3A40000}"/>
    <cellStyle name="Normal 47 21 5 6 3" xfId="21903" xr:uid="{00000000-0005-0000-0000-0000F4A40000}"/>
    <cellStyle name="Normal 47 21 5 6 3 2" xfId="43540" xr:uid="{00000000-0005-0000-0000-0000F5A40000}"/>
    <cellStyle name="Normal 47 21 5 6 4" xfId="37553" xr:uid="{00000000-0005-0000-0000-0000F6A40000}"/>
    <cellStyle name="Normal 47 21 5 7" xfId="24885" xr:uid="{00000000-0005-0000-0000-0000F7A40000}"/>
    <cellStyle name="Normal 47 21 5 7 2" xfId="46505" xr:uid="{00000000-0005-0000-0000-0000F8A40000}"/>
    <cellStyle name="Normal 47 21 5 8" xfId="18918" xr:uid="{00000000-0005-0000-0000-0000F9A40000}"/>
    <cellStyle name="Normal 47 21 5 8 2" xfId="40560" xr:uid="{00000000-0005-0000-0000-0000FAA40000}"/>
    <cellStyle name="Normal 47 21 5 9" xfId="31888"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19" xr:uid="{00000000-0005-0000-0000-000000A50000}"/>
    <cellStyle name="Normal 47 21 6 2 2 2 2 2" xfId="50725" xr:uid="{00000000-0005-0000-0000-000001A50000}"/>
    <cellStyle name="Normal 47 21 6 2 2 2 3" xfId="23152" xr:uid="{00000000-0005-0000-0000-000002A50000}"/>
    <cellStyle name="Normal 47 21 6 2 2 2 3 2" xfId="44789" xr:uid="{00000000-0005-0000-0000-000003A50000}"/>
    <cellStyle name="Normal 47 21 6 2 2 2 4" xfId="38805" xr:uid="{00000000-0005-0000-0000-000004A50000}"/>
    <cellStyle name="Normal 47 21 6 2 2 3" xfId="26137" xr:uid="{00000000-0005-0000-0000-000005A50000}"/>
    <cellStyle name="Normal 47 21 6 2 2 3 2" xfId="47751" xr:uid="{00000000-0005-0000-0000-000006A50000}"/>
    <cellStyle name="Normal 47 21 6 2 2 4" xfId="20170" xr:uid="{00000000-0005-0000-0000-000007A50000}"/>
    <cellStyle name="Normal 47 21 6 2 2 4 2" xfId="41812" xr:uid="{00000000-0005-0000-0000-000008A50000}"/>
    <cellStyle name="Normal 47 21 6 2 2 5" xfId="35802" xr:uid="{00000000-0005-0000-0000-000009A50000}"/>
    <cellStyle name="Normal 47 21 6 2 3" xfId="15040" xr:uid="{00000000-0005-0000-0000-00000AA50000}"/>
    <cellStyle name="Normal 47 21 6 2 3 2" xfId="18125" xr:uid="{00000000-0005-0000-0000-00000BA50000}"/>
    <cellStyle name="Normal 47 21 6 2 3 2 2" xfId="30091" xr:uid="{00000000-0005-0000-0000-00000CA50000}"/>
    <cellStyle name="Normal 47 21 6 2 3 2 2 2" xfId="51697" xr:uid="{00000000-0005-0000-0000-00000DA50000}"/>
    <cellStyle name="Normal 47 21 6 2 3 2 3" xfId="24124" xr:uid="{00000000-0005-0000-0000-00000EA50000}"/>
    <cellStyle name="Normal 47 21 6 2 3 2 3 2" xfId="45761" xr:uid="{00000000-0005-0000-0000-00000FA50000}"/>
    <cellStyle name="Normal 47 21 6 2 3 2 4" xfId="39779" xr:uid="{00000000-0005-0000-0000-000010A50000}"/>
    <cellStyle name="Normal 47 21 6 2 3 3" xfId="27109" xr:uid="{00000000-0005-0000-0000-000011A50000}"/>
    <cellStyle name="Normal 47 21 6 2 3 3 2" xfId="48723" xr:uid="{00000000-0005-0000-0000-000012A50000}"/>
    <cellStyle name="Normal 47 21 6 2 3 4" xfId="21142" xr:uid="{00000000-0005-0000-0000-000013A50000}"/>
    <cellStyle name="Normal 47 21 6 2 3 4 2" xfId="42784" xr:uid="{00000000-0005-0000-0000-000014A50000}"/>
    <cellStyle name="Normal 47 21 6 2 3 5" xfId="36776" xr:uid="{00000000-0005-0000-0000-000015A50000}"/>
    <cellStyle name="Normal 47 21 6 2 4" xfId="16174" xr:uid="{00000000-0005-0000-0000-000016A50000}"/>
    <cellStyle name="Normal 47 21 6 2 4 2" xfId="28143" xr:uid="{00000000-0005-0000-0000-000017A50000}"/>
    <cellStyle name="Normal 47 21 6 2 4 2 2" xfId="49749" xr:uid="{00000000-0005-0000-0000-000018A50000}"/>
    <cellStyle name="Normal 47 21 6 2 4 3" xfId="22176" xr:uid="{00000000-0005-0000-0000-000019A50000}"/>
    <cellStyle name="Normal 47 21 6 2 4 3 2" xfId="43813" xr:uid="{00000000-0005-0000-0000-00001AA50000}"/>
    <cellStyle name="Normal 47 21 6 2 4 4" xfId="37828" xr:uid="{00000000-0005-0000-0000-00001BA50000}"/>
    <cellStyle name="Normal 47 21 6 2 5" xfId="25161" xr:uid="{00000000-0005-0000-0000-00001CA50000}"/>
    <cellStyle name="Normal 47 21 6 2 5 2" xfId="46778" xr:uid="{00000000-0005-0000-0000-00001DA50000}"/>
    <cellStyle name="Normal 47 21 6 2 6" xfId="19194" xr:uid="{00000000-0005-0000-0000-00001EA50000}"/>
    <cellStyle name="Normal 47 21 6 2 6 2" xfId="40836" xr:uid="{00000000-0005-0000-0000-00001FA50000}"/>
    <cellStyle name="Normal 47 21 6 2 7" xfId="34822"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39" xr:uid="{00000000-0005-0000-0000-000024A50000}"/>
    <cellStyle name="Normal 47 21 6 3 2 2 2 2" xfId="51045" xr:uid="{00000000-0005-0000-0000-000025A50000}"/>
    <cellStyle name="Normal 47 21 6 3 2 2 3" xfId="23472" xr:uid="{00000000-0005-0000-0000-000026A50000}"/>
    <cellStyle name="Normal 47 21 6 3 2 2 3 2" xfId="45109" xr:uid="{00000000-0005-0000-0000-000027A50000}"/>
    <cellStyle name="Normal 47 21 6 3 2 2 4" xfId="39125" xr:uid="{00000000-0005-0000-0000-000028A50000}"/>
    <cellStyle name="Normal 47 21 6 3 2 3" xfId="26457" xr:uid="{00000000-0005-0000-0000-000029A50000}"/>
    <cellStyle name="Normal 47 21 6 3 2 3 2" xfId="48071" xr:uid="{00000000-0005-0000-0000-00002AA50000}"/>
    <cellStyle name="Normal 47 21 6 3 2 4" xfId="20490" xr:uid="{00000000-0005-0000-0000-00002BA50000}"/>
    <cellStyle name="Normal 47 21 6 3 2 4 2" xfId="42132" xr:uid="{00000000-0005-0000-0000-00002CA50000}"/>
    <cellStyle name="Normal 47 21 6 3 2 5" xfId="36122" xr:uid="{00000000-0005-0000-0000-00002DA50000}"/>
    <cellStyle name="Normal 47 21 6 3 3" xfId="15360" xr:uid="{00000000-0005-0000-0000-00002EA50000}"/>
    <cellStyle name="Normal 47 21 6 3 3 2" xfId="18445" xr:uid="{00000000-0005-0000-0000-00002FA50000}"/>
    <cellStyle name="Normal 47 21 6 3 3 2 2" xfId="30411" xr:uid="{00000000-0005-0000-0000-000030A50000}"/>
    <cellStyle name="Normal 47 21 6 3 3 2 2 2" xfId="52017" xr:uid="{00000000-0005-0000-0000-000031A50000}"/>
    <cellStyle name="Normal 47 21 6 3 3 2 3" xfId="24444" xr:uid="{00000000-0005-0000-0000-000032A50000}"/>
    <cellStyle name="Normal 47 21 6 3 3 2 3 2" xfId="46081" xr:uid="{00000000-0005-0000-0000-000033A50000}"/>
    <cellStyle name="Normal 47 21 6 3 3 2 4" xfId="40099" xr:uid="{00000000-0005-0000-0000-000034A50000}"/>
    <cellStyle name="Normal 47 21 6 3 3 3" xfId="27429" xr:uid="{00000000-0005-0000-0000-000035A50000}"/>
    <cellStyle name="Normal 47 21 6 3 3 3 2" xfId="49043" xr:uid="{00000000-0005-0000-0000-000036A50000}"/>
    <cellStyle name="Normal 47 21 6 3 3 4" xfId="21462" xr:uid="{00000000-0005-0000-0000-000037A50000}"/>
    <cellStyle name="Normal 47 21 6 3 3 4 2" xfId="43104" xr:uid="{00000000-0005-0000-0000-000038A50000}"/>
    <cellStyle name="Normal 47 21 6 3 3 5" xfId="37096" xr:uid="{00000000-0005-0000-0000-000039A50000}"/>
    <cellStyle name="Normal 47 21 6 3 4" xfId="16494" xr:uid="{00000000-0005-0000-0000-00003AA50000}"/>
    <cellStyle name="Normal 47 21 6 3 4 2" xfId="28463" xr:uid="{00000000-0005-0000-0000-00003BA50000}"/>
    <cellStyle name="Normal 47 21 6 3 4 2 2" xfId="50069" xr:uid="{00000000-0005-0000-0000-00003CA50000}"/>
    <cellStyle name="Normal 47 21 6 3 4 3" xfId="22496" xr:uid="{00000000-0005-0000-0000-00003DA50000}"/>
    <cellStyle name="Normal 47 21 6 3 4 3 2" xfId="44133" xr:uid="{00000000-0005-0000-0000-00003EA50000}"/>
    <cellStyle name="Normal 47 21 6 3 4 4" xfId="38148" xr:uid="{00000000-0005-0000-0000-00003FA50000}"/>
    <cellStyle name="Normal 47 21 6 3 5" xfId="25481" xr:uid="{00000000-0005-0000-0000-000040A50000}"/>
    <cellStyle name="Normal 47 21 6 3 5 2" xfId="47098" xr:uid="{00000000-0005-0000-0000-000041A50000}"/>
    <cellStyle name="Normal 47 21 6 3 6" xfId="19514" xr:uid="{00000000-0005-0000-0000-000042A50000}"/>
    <cellStyle name="Normal 47 21 6 3 6 2" xfId="41156" xr:uid="{00000000-0005-0000-0000-000043A50000}"/>
    <cellStyle name="Normal 47 21 6 3 7" xfId="35142" xr:uid="{00000000-0005-0000-0000-000044A50000}"/>
    <cellStyle name="Normal 47 21 6 4" xfId="13745" xr:uid="{00000000-0005-0000-0000-000045A50000}"/>
    <cellStyle name="Normal 47 21 6 4 2" xfId="16831" xr:uid="{00000000-0005-0000-0000-000046A50000}"/>
    <cellStyle name="Normal 47 21 6 4 2 2" xfId="28799" xr:uid="{00000000-0005-0000-0000-000047A50000}"/>
    <cellStyle name="Normal 47 21 6 4 2 2 2" xfId="50405" xr:uid="{00000000-0005-0000-0000-000048A50000}"/>
    <cellStyle name="Normal 47 21 6 4 2 3" xfId="22832" xr:uid="{00000000-0005-0000-0000-000049A50000}"/>
    <cellStyle name="Normal 47 21 6 4 2 3 2" xfId="44469" xr:uid="{00000000-0005-0000-0000-00004AA50000}"/>
    <cellStyle name="Normal 47 21 6 4 2 4" xfId="38485" xr:uid="{00000000-0005-0000-0000-00004BA50000}"/>
    <cellStyle name="Normal 47 21 6 4 3" xfId="25817" xr:uid="{00000000-0005-0000-0000-00004CA50000}"/>
    <cellStyle name="Normal 47 21 6 4 3 2" xfId="47431" xr:uid="{00000000-0005-0000-0000-00004DA50000}"/>
    <cellStyle name="Normal 47 21 6 4 4" xfId="19850" xr:uid="{00000000-0005-0000-0000-00004EA50000}"/>
    <cellStyle name="Normal 47 21 6 4 4 2" xfId="41492" xr:uid="{00000000-0005-0000-0000-00004FA50000}"/>
    <cellStyle name="Normal 47 21 6 4 5" xfId="35481" xr:uid="{00000000-0005-0000-0000-000050A50000}"/>
    <cellStyle name="Normal 47 21 6 5" xfId="14719" xr:uid="{00000000-0005-0000-0000-000051A50000}"/>
    <cellStyle name="Normal 47 21 6 5 2" xfId="17804" xr:uid="{00000000-0005-0000-0000-000052A50000}"/>
    <cellStyle name="Normal 47 21 6 5 2 2" xfId="29771" xr:uid="{00000000-0005-0000-0000-000053A50000}"/>
    <cellStyle name="Normal 47 21 6 5 2 2 2" xfId="51377" xr:uid="{00000000-0005-0000-0000-000054A50000}"/>
    <cellStyle name="Normal 47 21 6 5 2 3" xfId="23804" xr:uid="{00000000-0005-0000-0000-000055A50000}"/>
    <cellStyle name="Normal 47 21 6 5 2 3 2" xfId="45441" xr:uid="{00000000-0005-0000-0000-000056A50000}"/>
    <cellStyle name="Normal 47 21 6 5 2 4" xfId="39458" xr:uid="{00000000-0005-0000-0000-000057A50000}"/>
    <cellStyle name="Normal 47 21 6 5 3" xfId="26789" xr:uid="{00000000-0005-0000-0000-000058A50000}"/>
    <cellStyle name="Normal 47 21 6 5 3 2" xfId="48403" xr:uid="{00000000-0005-0000-0000-000059A50000}"/>
    <cellStyle name="Normal 47 21 6 5 4" xfId="20822" xr:uid="{00000000-0005-0000-0000-00005AA50000}"/>
    <cellStyle name="Normal 47 21 6 5 4 2" xfId="42464" xr:uid="{00000000-0005-0000-0000-00005BA50000}"/>
    <cellStyle name="Normal 47 21 6 5 5" xfId="36455" xr:uid="{00000000-0005-0000-0000-00005CA50000}"/>
    <cellStyle name="Normal 47 21 6 6" xfId="15832" xr:uid="{00000000-0005-0000-0000-00005DA50000}"/>
    <cellStyle name="Normal 47 21 6 6 2" xfId="27803" xr:uid="{00000000-0005-0000-0000-00005EA50000}"/>
    <cellStyle name="Normal 47 21 6 6 2 2" xfId="49409" xr:uid="{00000000-0005-0000-0000-00005FA50000}"/>
    <cellStyle name="Normal 47 21 6 6 3" xfId="21836" xr:uid="{00000000-0005-0000-0000-000060A50000}"/>
    <cellStyle name="Normal 47 21 6 6 3 2" xfId="43473" xr:uid="{00000000-0005-0000-0000-000061A50000}"/>
    <cellStyle name="Normal 47 21 6 6 4" xfId="37486" xr:uid="{00000000-0005-0000-0000-000062A50000}"/>
    <cellStyle name="Normal 47 21 6 7" xfId="24818" xr:uid="{00000000-0005-0000-0000-000063A50000}"/>
    <cellStyle name="Normal 47 21 6 7 2" xfId="46438" xr:uid="{00000000-0005-0000-0000-000064A50000}"/>
    <cellStyle name="Normal 47 21 6 8" xfId="18851" xr:uid="{00000000-0005-0000-0000-000065A50000}"/>
    <cellStyle name="Normal 47 21 6 8 2" xfId="40493" xr:uid="{00000000-0005-0000-0000-000066A50000}"/>
    <cellStyle name="Normal 47 21 6 9" xfId="31778"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29" xr:uid="{00000000-0005-0000-0000-00006CA50000}"/>
    <cellStyle name="Normal 47 21 7 2 2 2 2 2" xfId="50835" xr:uid="{00000000-0005-0000-0000-00006DA50000}"/>
    <cellStyle name="Normal 47 21 7 2 2 2 3" xfId="23262" xr:uid="{00000000-0005-0000-0000-00006EA50000}"/>
    <cellStyle name="Normal 47 21 7 2 2 2 3 2" xfId="44899" xr:uid="{00000000-0005-0000-0000-00006FA50000}"/>
    <cellStyle name="Normal 47 21 7 2 2 2 4" xfId="38915" xr:uid="{00000000-0005-0000-0000-000070A50000}"/>
    <cellStyle name="Normal 47 21 7 2 2 3" xfId="26247" xr:uid="{00000000-0005-0000-0000-000071A50000}"/>
    <cellStyle name="Normal 47 21 7 2 2 3 2" xfId="47861" xr:uid="{00000000-0005-0000-0000-000072A50000}"/>
    <cellStyle name="Normal 47 21 7 2 2 4" xfId="20280" xr:uid="{00000000-0005-0000-0000-000073A50000}"/>
    <cellStyle name="Normal 47 21 7 2 2 4 2" xfId="41922" xr:uid="{00000000-0005-0000-0000-000074A50000}"/>
    <cellStyle name="Normal 47 21 7 2 2 5" xfId="35912" xr:uid="{00000000-0005-0000-0000-000075A50000}"/>
    <cellStyle name="Normal 47 21 7 2 3" xfId="15150" xr:uid="{00000000-0005-0000-0000-000076A50000}"/>
    <cellStyle name="Normal 47 21 7 2 3 2" xfId="18235" xr:uid="{00000000-0005-0000-0000-000077A50000}"/>
    <cellStyle name="Normal 47 21 7 2 3 2 2" xfId="30201" xr:uid="{00000000-0005-0000-0000-000078A50000}"/>
    <cellStyle name="Normal 47 21 7 2 3 2 2 2" xfId="51807" xr:uid="{00000000-0005-0000-0000-000079A50000}"/>
    <cellStyle name="Normal 47 21 7 2 3 2 3" xfId="24234" xr:uid="{00000000-0005-0000-0000-00007AA50000}"/>
    <cellStyle name="Normal 47 21 7 2 3 2 3 2" xfId="45871" xr:uid="{00000000-0005-0000-0000-00007BA50000}"/>
    <cellStyle name="Normal 47 21 7 2 3 2 4" xfId="39889" xr:uid="{00000000-0005-0000-0000-00007CA50000}"/>
    <cellStyle name="Normal 47 21 7 2 3 3" xfId="27219" xr:uid="{00000000-0005-0000-0000-00007DA50000}"/>
    <cellStyle name="Normal 47 21 7 2 3 3 2" xfId="48833" xr:uid="{00000000-0005-0000-0000-00007EA50000}"/>
    <cellStyle name="Normal 47 21 7 2 3 4" xfId="21252" xr:uid="{00000000-0005-0000-0000-00007FA50000}"/>
    <cellStyle name="Normal 47 21 7 2 3 4 2" xfId="42894" xr:uid="{00000000-0005-0000-0000-000080A50000}"/>
    <cellStyle name="Normal 47 21 7 2 3 5" xfId="36886" xr:uid="{00000000-0005-0000-0000-000081A50000}"/>
    <cellStyle name="Normal 47 21 7 2 4" xfId="16284" xr:uid="{00000000-0005-0000-0000-000082A50000}"/>
    <cellStyle name="Normal 47 21 7 2 4 2" xfId="28253" xr:uid="{00000000-0005-0000-0000-000083A50000}"/>
    <cellStyle name="Normal 47 21 7 2 4 2 2" xfId="49859" xr:uid="{00000000-0005-0000-0000-000084A50000}"/>
    <cellStyle name="Normal 47 21 7 2 4 3" xfId="22286" xr:uid="{00000000-0005-0000-0000-000085A50000}"/>
    <cellStyle name="Normal 47 21 7 2 4 3 2" xfId="43923" xr:uid="{00000000-0005-0000-0000-000086A50000}"/>
    <cellStyle name="Normal 47 21 7 2 4 4" xfId="37938" xr:uid="{00000000-0005-0000-0000-000087A50000}"/>
    <cellStyle name="Normal 47 21 7 2 5" xfId="25271" xr:uid="{00000000-0005-0000-0000-000088A50000}"/>
    <cellStyle name="Normal 47 21 7 2 5 2" xfId="46888" xr:uid="{00000000-0005-0000-0000-000089A50000}"/>
    <cellStyle name="Normal 47 21 7 2 6" xfId="19304" xr:uid="{00000000-0005-0000-0000-00008AA50000}"/>
    <cellStyle name="Normal 47 21 7 2 6 2" xfId="40946" xr:uid="{00000000-0005-0000-0000-00008BA50000}"/>
    <cellStyle name="Normal 47 21 7 2 7" xfId="34932"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49" xr:uid="{00000000-0005-0000-0000-000090A50000}"/>
    <cellStyle name="Normal 47 21 7 3 2 2 2 2" xfId="51155" xr:uid="{00000000-0005-0000-0000-000091A50000}"/>
    <cellStyle name="Normal 47 21 7 3 2 2 3" xfId="23582" xr:uid="{00000000-0005-0000-0000-000092A50000}"/>
    <cellStyle name="Normal 47 21 7 3 2 2 3 2" xfId="45219" xr:uid="{00000000-0005-0000-0000-000093A50000}"/>
    <cellStyle name="Normal 47 21 7 3 2 2 4" xfId="39235" xr:uid="{00000000-0005-0000-0000-000094A50000}"/>
    <cellStyle name="Normal 47 21 7 3 2 3" xfId="26567" xr:uid="{00000000-0005-0000-0000-000095A50000}"/>
    <cellStyle name="Normal 47 21 7 3 2 3 2" xfId="48181" xr:uid="{00000000-0005-0000-0000-000096A50000}"/>
    <cellStyle name="Normal 47 21 7 3 2 4" xfId="20600" xr:uid="{00000000-0005-0000-0000-000097A50000}"/>
    <cellStyle name="Normal 47 21 7 3 2 4 2" xfId="42242" xr:uid="{00000000-0005-0000-0000-000098A50000}"/>
    <cellStyle name="Normal 47 21 7 3 2 5" xfId="36232" xr:uid="{00000000-0005-0000-0000-000099A50000}"/>
    <cellStyle name="Normal 47 21 7 3 3" xfId="15470" xr:uid="{00000000-0005-0000-0000-00009AA50000}"/>
    <cellStyle name="Normal 47 21 7 3 3 2" xfId="18555" xr:uid="{00000000-0005-0000-0000-00009BA50000}"/>
    <cellStyle name="Normal 47 21 7 3 3 2 2" xfId="30521" xr:uid="{00000000-0005-0000-0000-00009CA50000}"/>
    <cellStyle name="Normal 47 21 7 3 3 2 2 2" xfId="52127" xr:uid="{00000000-0005-0000-0000-00009DA50000}"/>
    <cellStyle name="Normal 47 21 7 3 3 2 3" xfId="24554" xr:uid="{00000000-0005-0000-0000-00009EA50000}"/>
    <cellStyle name="Normal 47 21 7 3 3 2 3 2" xfId="46191" xr:uid="{00000000-0005-0000-0000-00009FA50000}"/>
    <cellStyle name="Normal 47 21 7 3 3 2 4" xfId="40209" xr:uid="{00000000-0005-0000-0000-0000A0A50000}"/>
    <cellStyle name="Normal 47 21 7 3 3 3" xfId="27539" xr:uid="{00000000-0005-0000-0000-0000A1A50000}"/>
    <cellStyle name="Normal 47 21 7 3 3 3 2" xfId="49153" xr:uid="{00000000-0005-0000-0000-0000A2A50000}"/>
    <cellStyle name="Normal 47 21 7 3 3 4" xfId="21572" xr:uid="{00000000-0005-0000-0000-0000A3A50000}"/>
    <cellStyle name="Normal 47 21 7 3 3 4 2" xfId="43214" xr:uid="{00000000-0005-0000-0000-0000A4A50000}"/>
    <cellStyle name="Normal 47 21 7 3 3 5" xfId="37206" xr:uid="{00000000-0005-0000-0000-0000A5A50000}"/>
    <cellStyle name="Normal 47 21 7 3 4" xfId="16604" xr:uid="{00000000-0005-0000-0000-0000A6A50000}"/>
    <cellStyle name="Normal 47 21 7 3 4 2" xfId="28573" xr:uid="{00000000-0005-0000-0000-0000A7A50000}"/>
    <cellStyle name="Normal 47 21 7 3 4 2 2" xfId="50179" xr:uid="{00000000-0005-0000-0000-0000A8A50000}"/>
    <cellStyle name="Normal 47 21 7 3 4 3" xfId="22606" xr:uid="{00000000-0005-0000-0000-0000A9A50000}"/>
    <cellStyle name="Normal 47 21 7 3 4 3 2" xfId="44243" xr:uid="{00000000-0005-0000-0000-0000AAA50000}"/>
    <cellStyle name="Normal 47 21 7 3 4 4" xfId="38258" xr:uid="{00000000-0005-0000-0000-0000ABA50000}"/>
    <cellStyle name="Normal 47 21 7 3 5" xfId="25591" xr:uid="{00000000-0005-0000-0000-0000ACA50000}"/>
    <cellStyle name="Normal 47 21 7 3 5 2" xfId="47208" xr:uid="{00000000-0005-0000-0000-0000ADA50000}"/>
    <cellStyle name="Normal 47 21 7 3 6" xfId="19624" xr:uid="{00000000-0005-0000-0000-0000AEA50000}"/>
    <cellStyle name="Normal 47 21 7 3 6 2" xfId="41266" xr:uid="{00000000-0005-0000-0000-0000AFA50000}"/>
    <cellStyle name="Normal 47 21 7 3 7" xfId="35252" xr:uid="{00000000-0005-0000-0000-0000B0A50000}"/>
    <cellStyle name="Normal 47 21 7 4" xfId="13855" xr:uid="{00000000-0005-0000-0000-0000B1A50000}"/>
    <cellStyle name="Normal 47 21 7 4 2" xfId="16941" xr:uid="{00000000-0005-0000-0000-0000B2A50000}"/>
    <cellStyle name="Normal 47 21 7 4 2 2" xfId="28909" xr:uid="{00000000-0005-0000-0000-0000B3A50000}"/>
    <cellStyle name="Normal 47 21 7 4 2 2 2" xfId="50515" xr:uid="{00000000-0005-0000-0000-0000B4A50000}"/>
    <cellStyle name="Normal 47 21 7 4 2 3" xfId="22942" xr:uid="{00000000-0005-0000-0000-0000B5A50000}"/>
    <cellStyle name="Normal 47 21 7 4 2 3 2" xfId="44579" xr:uid="{00000000-0005-0000-0000-0000B6A50000}"/>
    <cellStyle name="Normal 47 21 7 4 2 4" xfId="38595" xr:uid="{00000000-0005-0000-0000-0000B7A50000}"/>
    <cellStyle name="Normal 47 21 7 4 3" xfId="25927" xr:uid="{00000000-0005-0000-0000-0000B8A50000}"/>
    <cellStyle name="Normal 47 21 7 4 3 2" xfId="47541" xr:uid="{00000000-0005-0000-0000-0000B9A50000}"/>
    <cellStyle name="Normal 47 21 7 4 4" xfId="19960" xr:uid="{00000000-0005-0000-0000-0000BAA50000}"/>
    <cellStyle name="Normal 47 21 7 4 4 2" xfId="41602" xr:uid="{00000000-0005-0000-0000-0000BBA50000}"/>
    <cellStyle name="Normal 47 21 7 4 5" xfId="35591" xr:uid="{00000000-0005-0000-0000-0000BCA50000}"/>
    <cellStyle name="Normal 47 21 7 5" xfId="14829" xr:uid="{00000000-0005-0000-0000-0000BDA50000}"/>
    <cellStyle name="Normal 47 21 7 5 2" xfId="17914" xr:uid="{00000000-0005-0000-0000-0000BEA50000}"/>
    <cellStyle name="Normal 47 21 7 5 2 2" xfId="29881" xr:uid="{00000000-0005-0000-0000-0000BFA50000}"/>
    <cellStyle name="Normal 47 21 7 5 2 2 2" xfId="51487" xr:uid="{00000000-0005-0000-0000-0000C0A50000}"/>
    <cellStyle name="Normal 47 21 7 5 2 3" xfId="23914" xr:uid="{00000000-0005-0000-0000-0000C1A50000}"/>
    <cellStyle name="Normal 47 21 7 5 2 3 2" xfId="45551" xr:uid="{00000000-0005-0000-0000-0000C2A50000}"/>
    <cellStyle name="Normal 47 21 7 5 2 4" xfId="39568" xr:uid="{00000000-0005-0000-0000-0000C3A50000}"/>
    <cellStyle name="Normal 47 21 7 5 3" xfId="26899" xr:uid="{00000000-0005-0000-0000-0000C4A50000}"/>
    <cellStyle name="Normal 47 21 7 5 3 2" xfId="48513" xr:uid="{00000000-0005-0000-0000-0000C5A50000}"/>
    <cellStyle name="Normal 47 21 7 5 4" xfId="20932" xr:uid="{00000000-0005-0000-0000-0000C6A50000}"/>
    <cellStyle name="Normal 47 21 7 5 4 2" xfId="42574" xr:uid="{00000000-0005-0000-0000-0000C7A50000}"/>
    <cellStyle name="Normal 47 21 7 5 5" xfId="36565" xr:uid="{00000000-0005-0000-0000-0000C8A50000}"/>
    <cellStyle name="Normal 47 21 7 6" xfId="15942" xr:uid="{00000000-0005-0000-0000-0000C9A50000}"/>
    <cellStyle name="Normal 47 21 7 6 2" xfId="27913" xr:uid="{00000000-0005-0000-0000-0000CAA50000}"/>
    <cellStyle name="Normal 47 21 7 6 2 2" xfId="49519" xr:uid="{00000000-0005-0000-0000-0000CBA50000}"/>
    <cellStyle name="Normal 47 21 7 6 3" xfId="21946" xr:uid="{00000000-0005-0000-0000-0000CCA50000}"/>
    <cellStyle name="Normal 47 21 7 6 3 2" xfId="43583" xr:uid="{00000000-0005-0000-0000-0000CDA50000}"/>
    <cellStyle name="Normal 47 21 7 6 4" xfId="37596" xr:uid="{00000000-0005-0000-0000-0000CEA50000}"/>
    <cellStyle name="Normal 47 21 7 7" xfId="24928" xr:uid="{00000000-0005-0000-0000-0000CFA50000}"/>
    <cellStyle name="Normal 47 21 7 7 2" xfId="46548" xr:uid="{00000000-0005-0000-0000-0000D0A50000}"/>
    <cellStyle name="Normal 47 21 7 8" xfId="18961" xr:uid="{00000000-0005-0000-0000-0000D1A50000}"/>
    <cellStyle name="Normal 47 21 7 8 2" xfId="40603" xr:uid="{00000000-0005-0000-0000-0000D2A50000}"/>
    <cellStyle name="Normal 47 21 7 9" xfId="32002"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1" xr:uid="{00000000-0005-0000-0000-0000D7A50000}"/>
    <cellStyle name="Normal 47 21 8 2 2 2 2" xfId="50577" xr:uid="{00000000-0005-0000-0000-0000D8A50000}"/>
    <cellStyle name="Normal 47 21 8 2 2 3" xfId="23004" xr:uid="{00000000-0005-0000-0000-0000D9A50000}"/>
    <cellStyle name="Normal 47 21 8 2 2 3 2" xfId="44641" xr:uid="{00000000-0005-0000-0000-0000DAA50000}"/>
    <cellStyle name="Normal 47 21 8 2 2 4" xfId="38657" xr:uid="{00000000-0005-0000-0000-0000DBA50000}"/>
    <cellStyle name="Normal 47 21 8 2 3" xfId="25989" xr:uid="{00000000-0005-0000-0000-0000DCA50000}"/>
    <cellStyle name="Normal 47 21 8 2 3 2" xfId="47603" xr:uid="{00000000-0005-0000-0000-0000DDA50000}"/>
    <cellStyle name="Normal 47 21 8 2 4" xfId="20022" xr:uid="{00000000-0005-0000-0000-0000DEA50000}"/>
    <cellStyle name="Normal 47 21 8 2 4 2" xfId="41664" xr:uid="{00000000-0005-0000-0000-0000DFA50000}"/>
    <cellStyle name="Normal 47 21 8 2 5" xfId="35654" xr:uid="{00000000-0005-0000-0000-0000E0A50000}"/>
    <cellStyle name="Normal 47 21 8 3" xfId="14892" xr:uid="{00000000-0005-0000-0000-0000E1A50000}"/>
    <cellStyle name="Normal 47 21 8 3 2" xfId="17977" xr:uid="{00000000-0005-0000-0000-0000E2A50000}"/>
    <cellStyle name="Normal 47 21 8 3 2 2" xfId="29943" xr:uid="{00000000-0005-0000-0000-0000E3A50000}"/>
    <cellStyle name="Normal 47 21 8 3 2 2 2" xfId="51549" xr:uid="{00000000-0005-0000-0000-0000E4A50000}"/>
    <cellStyle name="Normal 47 21 8 3 2 3" xfId="23976" xr:uid="{00000000-0005-0000-0000-0000E5A50000}"/>
    <cellStyle name="Normal 47 21 8 3 2 3 2" xfId="45613" xr:uid="{00000000-0005-0000-0000-0000E6A50000}"/>
    <cellStyle name="Normal 47 21 8 3 2 4" xfId="39631" xr:uid="{00000000-0005-0000-0000-0000E7A50000}"/>
    <cellStyle name="Normal 47 21 8 3 3" xfId="26961" xr:uid="{00000000-0005-0000-0000-0000E8A50000}"/>
    <cellStyle name="Normal 47 21 8 3 3 2" xfId="48575" xr:uid="{00000000-0005-0000-0000-0000E9A50000}"/>
    <cellStyle name="Normal 47 21 8 3 4" xfId="20994" xr:uid="{00000000-0005-0000-0000-0000EAA50000}"/>
    <cellStyle name="Normal 47 21 8 3 4 2" xfId="42636" xr:uid="{00000000-0005-0000-0000-0000EBA50000}"/>
    <cellStyle name="Normal 47 21 8 3 5" xfId="36628" xr:uid="{00000000-0005-0000-0000-0000ECA50000}"/>
    <cellStyle name="Normal 47 21 8 4" xfId="16026" xr:uid="{00000000-0005-0000-0000-0000EDA50000}"/>
    <cellStyle name="Normal 47 21 8 4 2" xfId="27995" xr:uid="{00000000-0005-0000-0000-0000EEA50000}"/>
    <cellStyle name="Normal 47 21 8 4 2 2" xfId="49601" xr:uid="{00000000-0005-0000-0000-0000EFA50000}"/>
    <cellStyle name="Normal 47 21 8 4 3" xfId="22028" xr:uid="{00000000-0005-0000-0000-0000F0A50000}"/>
    <cellStyle name="Normal 47 21 8 4 3 2" xfId="43665" xr:uid="{00000000-0005-0000-0000-0000F1A50000}"/>
    <cellStyle name="Normal 47 21 8 4 4" xfId="37680" xr:uid="{00000000-0005-0000-0000-0000F2A50000}"/>
    <cellStyle name="Normal 47 21 8 5" xfId="25013" xr:uid="{00000000-0005-0000-0000-0000F3A50000}"/>
    <cellStyle name="Normal 47 21 8 5 2" xfId="46630" xr:uid="{00000000-0005-0000-0000-0000F4A50000}"/>
    <cellStyle name="Normal 47 21 8 6" xfId="19046" xr:uid="{00000000-0005-0000-0000-0000F5A50000}"/>
    <cellStyle name="Normal 47 21 8 6 2" xfId="40688" xr:uid="{00000000-0005-0000-0000-0000F6A50000}"/>
    <cellStyle name="Normal 47 21 8 7" xfId="34674"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1" xr:uid="{00000000-0005-0000-0000-0000FBA50000}"/>
    <cellStyle name="Normal 47 21 9 2 2 2 2" xfId="50897" xr:uid="{00000000-0005-0000-0000-0000FCA50000}"/>
    <cellStyle name="Normal 47 21 9 2 2 3" xfId="23324" xr:uid="{00000000-0005-0000-0000-0000FDA50000}"/>
    <cellStyle name="Normal 47 21 9 2 2 3 2" xfId="44961" xr:uid="{00000000-0005-0000-0000-0000FEA50000}"/>
    <cellStyle name="Normal 47 21 9 2 2 4" xfId="38977" xr:uid="{00000000-0005-0000-0000-0000FFA50000}"/>
    <cellStyle name="Normal 47 21 9 2 3" xfId="26309" xr:uid="{00000000-0005-0000-0000-000000A60000}"/>
    <cellStyle name="Normal 47 21 9 2 3 2" xfId="47923" xr:uid="{00000000-0005-0000-0000-000001A60000}"/>
    <cellStyle name="Normal 47 21 9 2 4" xfId="20342" xr:uid="{00000000-0005-0000-0000-000002A60000}"/>
    <cellStyle name="Normal 47 21 9 2 4 2" xfId="41984" xr:uid="{00000000-0005-0000-0000-000003A60000}"/>
    <cellStyle name="Normal 47 21 9 2 5" xfId="35974" xr:uid="{00000000-0005-0000-0000-000004A60000}"/>
    <cellStyle name="Normal 47 21 9 3" xfId="15212" xr:uid="{00000000-0005-0000-0000-000005A60000}"/>
    <cellStyle name="Normal 47 21 9 3 2" xfId="18297" xr:uid="{00000000-0005-0000-0000-000006A60000}"/>
    <cellStyle name="Normal 47 21 9 3 2 2" xfId="30263" xr:uid="{00000000-0005-0000-0000-000007A60000}"/>
    <cellStyle name="Normal 47 21 9 3 2 2 2" xfId="51869" xr:uid="{00000000-0005-0000-0000-000008A60000}"/>
    <cellStyle name="Normal 47 21 9 3 2 3" xfId="24296" xr:uid="{00000000-0005-0000-0000-000009A60000}"/>
    <cellStyle name="Normal 47 21 9 3 2 3 2" xfId="45933" xr:uid="{00000000-0005-0000-0000-00000AA60000}"/>
    <cellStyle name="Normal 47 21 9 3 2 4" xfId="39951" xr:uid="{00000000-0005-0000-0000-00000BA60000}"/>
    <cellStyle name="Normal 47 21 9 3 3" xfId="27281" xr:uid="{00000000-0005-0000-0000-00000CA60000}"/>
    <cellStyle name="Normal 47 21 9 3 3 2" xfId="48895" xr:uid="{00000000-0005-0000-0000-00000DA60000}"/>
    <cellStyle name="Normal 47 21 9 3 4" xfId="21314" xr:uid="{00000000-0005-0000-0000-00000EA60000}"/>
    <cellStyle name="Normal 47 21 9 3 4 2" xfId="42956" xr:uid="{00000000-0005-0000-0000-00000FA60000}"/>
    <cellStyle name="Normal 47 21 9 3 5" xfId="36948" xr:uid="{00000000-0005-0000-0000-000010A60000}"/>
    <cellStyle name="Normal 47 21 9 4" xfId="16346" xr:uid="{00000000-0005-0000-0000-000011A60000}"/>
    <cellStyle name="Normal 47 21 9 4 2" xfId="28315" xr:uid="{00000000-0005-0000-0000-000012A60000}"/>
    <cellStyle name="Normal 47 21 9 4 2 2" xfId="49921" xr:uid="{00000000-0005-0000-0000-000013A60000}"/>
    <cellStyle name="Normal 47 21 9 4 3" xfId="22348" xr:uid="{00000000-0005-0000-0000-000014A60000}"/>
    <cellStyle name="Normal 47 21 9 4 3 2" xfId="43985" xr:uid="{00000000-0005-0000-0000-000015A60000}"/>
    <cellStyle name="Normal 47 21 9 4 4" xfId="38000" xr:uid="{00000000-0005-0000-0000-000016A60000}"/>
    <cellStyle name="Normal 47 21 9 5" xfId="25333" xr:uid="{00000000-0005-0000-0000-000017A60000}"/>
    <cellStyle name="Normal 47 21 9 5 2" xfId="46950" xr:uid="{00000000-0005-0000-0000-000018A60000}"/>
    <cellStyle name="Normal 47 21 9 6" xfId="19366" xr:uid="{00000000-0005-0000-0000-000019A60000}"/>
    <cellStyle name="Normal 47 21 9 6 2" xfId="41008" xr:uid="{00000000-0005-0000-0000-00001AA60000}"/>
    <cellStyle name="Normal 47 21 9 7" xfId="34994"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2" xr:uid="{00000000-0005-0000-0000-00001FA60000}"/>
    <cellStyle name="Normal 47 22 10 2 2 2" xfId="50258" xr:uid="{00000000-0005-0000-0000-000020A60000}"/>
    <cellStyle name="Normal 47 22 10 2 3" xfId="22685" xr:uid="{00000000-0005-0000-0000-000021A60000}"/>
    <cellStyle name="Normal 47 22 10 2 3 2" xfId="44322" xr:uid="{00000000-0005-0000-0000-000022A60000}"/>
    <cellStyle name="Normal 47 22 10 2 4" xfId="38337" xr:uid="{00000000-0005-0000-0000-000023A60000}"/>
    <cellStyle name="Normal 47 22 10 3" xfId="25670" xr:uid="{00000000-0005-0000-0000-000024A60000}"/>
    <cellStyle name="Normal 47 22 10 3 2" xfId="47284" xr:uid="{00000000-0005-0000-0000-000025A60000}"/>
    <cellStyle name="Normal 47 22 10 4" xfId="19703" xr:uid="{00000000-0005-0000-0000-000026A60000}"/>
    <cellStyle name="Normal 47 22 10 4 2" xfId="41345" xr:uid="{00000000-0005-0000-0000-000027A60000}"/>
    <cellStyle name="Normal 47 22 10 5" xfId="35333" xr:uid="{00000000-0005-0000-0000-000028A60000}"/>
    <cellStyle name="Normal 47 22 11" xfId="14572" xr:uid="{00000000-0005-0000-0000-000029A60000}"/>
    <cellStyle name="Normal 47 22 11 2" xfId="17657" xr:uid="{00000000-0005-0000-0000-00002AA60000}"/>
    <cellStyle name="Normal 47 22 11 2 2" xfId="29624" xr:uid="{00000000-0005-0000-0000-00002BA60000}"/>
    <cellStyle name="Normal 47 22 11 2 2 2" xfId="51230" xr:uid="{00000000-0005-0000-0000-00002CA60000}"/>
    <cellStyle name="Normal 47 22 11 2 3" xfId="23657" xr:uid="{00000000-0005-0000-0000-00002DA60000}"/>
    <cellStyle name="Normal 47 22 11 2 3 2" xfId="45294" xr:uid="{00000000-0005-0000-0000-00002EA60000}"/>
    <cellStyle name="Normal 47 22 11 2 4" xfId="39311" xr:uid="{00000000-0005-0000-0000-00002FA60000}"/>
    <cellStyle name="Normal 47 22 11 3" xfId="26642" xr:uid="{00000000-0005-0000-0000-000030A60000}"/>
    <cellStyle name="Normal 47 22 11 3 2" xfId="48256" xr:uid="{00000000-0005-0000-0000-000031A60000}"/>
    <cellStyle name="Normal 47 22 11 4" xfId="20675" xr:uid="{00000000-0005-0000-0000-000032A60000}"/>
    <cellStyle name="Normal 47 22 11 4 2" xfId="42317" xr:uid="{00000000-0005-0000-0000-000033A60000}"/>
    <cellStyle name="Normal 47 22 11 5" xfId="36308" xr:uid="{00000000-0005-0000-0000-000034A60000}"/>
    <cellStyle name="Normal 47 22 12" xfId="15685" xr:uid="{00000000-0005-0000-0000-000035A60000}"/>
    <cellStyle name="Normal 47 22 12 2" xfId="27656" xr:uid="{00000000-0005-0000-0000-000036A60000}"/>
    <cellStyle name="Normal 47 22 12 2 2" xfId="49262" xr:uid="{00000000-0005-0000-0000-000037A60000}"/>
    <cellStyle name="Normal 47 22 12 3" xfId="21689" xr:uid="{00000000-0005-0000-0000-000038A60000}"/>
    <cellStyle name="Normal 47 22 12 3 2" xfId="43326" xr:uid="{00000000-0005-0000-0000-000039A60000}"/>
    <cellStyle name="Normal 47 22 12 4" xfId="37339" xr:uid="{00000000-0005-0000-0000-00003AA60000}"/>
    <cellStyle name="Normal 47 22 13" xfId="24671" xr:uid="{00000000-0005-0000-0000-00003BA60000}"/>
    <cellStyle name="Normal 47 22 13 2" xfId="46291" xr:uid="{00000000-0005-0000-0000-00003CA60000}"/>
    <cellStyle name="Normal 47 22 14" xfId="18704" xr:uid="{00000000-0005-0000-0000-00003DA60000}"/>
    <cellStyle name="Normal 47 22 14 2" xfId="40346" xr:uid="{00000000-0005-0000-0000-00003EA60000}"/>
    <cellStyle name="Normal 47 22 15" xfId="31269"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1" xr:uid="{00000000-0005-0000-0000-000044A60000}"/>
    <cellStyle name="Normal 47 22 2 2 2 2 2 2" xfId="50667" xr:uid="{00000000-0005-0000-0000-000045A60000}"/>
    <cellStyle name="Normal 47 22 2 2 2 2 3" xfId="23094" xr:uid="{00000000-0005-0000-0000-000046A60000}"/>
    <cellStyle name="Normal 47 22 2 2 2 2 3 2" xfId="44731" xr:uid="{00000000-0005-0000-0000-000047A60000}"/>
    <cellStyle name="Normal 47 22 2 2 2 2 4" xfId="38747" xr:uid="{00000000-0005-0000-0000-000048A60000}"/>
    <cellStyle name="Normal 47 22 2 2 2 3" xfId="26079" xr:uid="{00000000-0005-0000-0000-000049A60000}"/>
    <cellStyle name="Normal 47 22 2 2 2 3 2" xfId="47693" xr:uid="{00000000-0005-0000-0000-00004AA60000}"/>
    <cellStyle name="Normal 47 22 2 2 2 4" xfId="20112" xr:uid="{00000000-0005-0000-0000-00004BA60000}"/>
    <cellStyle name="Normal 47 22 2 2 2 4 2" xfId="41754" xr:uid="{00000000-0005-0000-0000-00004CA60000}"/>
    <cellStyle name="Normal 47 22 2 2 2 5" xfId="35744" xr:uid="{00000000-0005-0000-0000-00004DA60000}"/>
    <cellStyle name="Normal 47 22 2 2 3" xfId="14982" xr:uid="{00000000-0005-0000-0000-00004EA60000}"/>
    <cellStyle name="Normal 47 22 2 2 3 2" xfId="18067" xr:uid="{00000000-0005-0000-0000-00004FA60000}"/>
    <cellStyle name="Normal 47 22 2 2 3 2 2" xfId="30033" xr:uid="{00000000-0005-0000-0000-000050A60000}"/>
    <cellStyle name="Normal 47 22 2 2 3 2 2 2" xfId="51639" xr:uid="{00000000-0005-0000-0000-000051A60000}"/>
    <cellStyle name="Normal 47 22 2 2 3 2 3" xfId="24066" xr:uid="{00000000-0005-0000-0000-000052A60000}"/>
    <cellStyle name="Normal 47 22 2 2 3 2 3 2" xfId="45703" xr:uid="{00000000-0005-0000-0000-000053A60000}"/>
    <cellStyle name="Normal 47 22 2 2 3 2 4" xfId="39721" xr:uid="{00000000-0005-0000-0000-000054A60000}"/>
    <cellStyle name="Normal 47 22 2 2 3 3" xfId="27051" xr:uid="{00000000-0005-0000-0000-000055A60000}"/>
    <cellStyle name="Normal 47 22 2 2 3 3 2" xfId="48665" xr:uid="{00000000-0005-0000-0000-000056A60000}"/>
    <cellStyle name="Normal 47 22 2 2 3 4" xfId="21084" xr:uid="{00000000-0005-0000-0000-000057A60000}"/>
    <cellStyle name="Normal 47 22 2 2 3 4 2" xfId="42726" xr:uid="{00000000-0005-0000-0000-000058A60000}"/>
    <cellStyle name="Normal 47 22 2 2 3 5" xfId="36718" xr:uid="{00000000-0005-0000-0000-000059A60000}"/>
    <cellStyle name="Normal 47 22 2 2 4" xfId="16116" xr:uid="{00000000-0005-0000-0000-00005AA60000}"/>
    <cellStyle name="Normal 47 22 2 2 4 2" xfId="28085" xr:uid="{00000000-0005-0000-0000-00005BA60000}"/>
    <cellStyle name="Normal 47 22 2 2 4 2 2" xfId="49691" xr:uid="{00000000-0005-0000-0000-00005CA60000}"/>
    <cellStyle name="Normal 47 22 2 2 4 3" xfId="22118" xr:uid="{00000000-0005-0000-0000-00005DA60000}"/>
    <cellStyle name="Normal 47 22 2 2 4 3 2" xfId="43755" xr:uid="{00000000-0005-0000-0000-00005EA60000}"/>
    <cellStyle name="Normal 47 22 2 2 4 4" xfId="37770" xr:uid="{00000000-0005-0000-0000-00005FA60000}"/>
    <cellStyle name="Normal 47 22 2 2 5" xfId="25103" xr:uid="{00000000-0005-0000-0000-000060A60000}"/>
    <cellStyle name="Normal 47 22 2 2 5 2" xfId="46720" xr:uid="{00000000-0005-0000-0000-000061A60000}"/>
    <cellStyle name="Normal 47 22 2 2 6" xfId="19136" xr:uid="{00000000-0005-0000-0000-000062A60000}"/>
    <cellStyle name="Normal 47 22 2 2 6 2" xfId="40778" xr:uid="{00000000-0005-0000-0000-000063A60000}"/>
    <cellStyle name="Normal 47 22 2 2 7" xfId="34764"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1" xr:uid="{00000000-0005-0000-0000-000068A60000}"/>
    <cellStyle name="Normal 47 22 2 3 2 2 2 2" xfId="50987" xr:uid="{00000000-0005-0000-0000-000069A60000}"/>
    <cellStyle name="Normal 47 22 2 3 2 2 3" xfId="23414" xr:uid="{00000000-0005-0000-0000-00006AA60000}"/>
    <cellStyle name="Normal 47 22 2 3 2 2 3 2" xfId="45051" xr:uid="{00000000-0005-0000-0000-00006BA60000}"/>
    <cellStyle name="Normal 47 22 2 3 2 2 4" xfId="39067" xr:uid="{00000000-0005-0000-0000-00006CA60000}"/>
    <cellStyle name="Normal 47 22 2 3 2 3" xfId="26399" xr:uid="{00000000-0005-0000-0000-00006DA60000}"/>
    <cellStyle name="Normal 47 22 2 3 2 3 2" xfId="48013" xr:uid="{00000000-0005-0000-0000-00006EA60000}"/>
    <cellStyle name="Normal 47 22 2 3 2 4" xfId="20432" xr:uid="{00000000-0005-0000-0000-00006FA60000}"/>
    <cellStyle name="Normal 47 22 2 3 2 4 2" xfId="42074" xr:uid="{00000000-0005-0000-0000-000070A60000}"/>
    <cellStyle name="Normal 47 22 2 3 2 5" xfId="36064" xr:uid="{00000000-0005-0000-0000-000071A60000}"/>
    <cellStyle name="Normal 47 22 2 3 3" xfId="15302" xr:uid="{00000000-0005-0000-0000-000072A60000}"/>
    <cellStyle name="Normal 47 22 2 3 3 2" xfId="18387" xr:uid="{00000000-0005-0000-0000-000073A60000}"/>
    <cellStyle name="Normal 47 22 2 3 3 2 2" xfId="30353" xr:uid="{00000000-0005-0000-0000-000074A60000}"/>
    <cellStyle name="Normal 47 22 2 3 3 2 2 2" xfId="51959" xr:uid="{00000000-0005-0000-0000-000075A60000}"/>
    <cellStyle name="Normal 47 22 2 3 3 2 3" xfId="24386" xr:uid="{00000000-0005-0000-0000-000076A60000}"/>
    <cellStyle name="Normal 47 22 2 3 3 2 3 2" xfId="46023" xr:uid="{00000000-0005-0000-0000-000077A60000}"/>
    <cellStyle name="Normal 47 22 2 3 3 2 4" xfId="40041" xr:uid="{00000000-0005-0000-0000-000078A60000}"/>
    <cellStyle name="Normal 47 22 2 3 3 3" xfId="27371" xr:uid="{00000000-0005-0000-0000-000079A60000}"/>
    <cellStyle name="Normal 47 22 2 3 3 3 2" xfId="48985" xr:uid="{00000000-0005-0000-0000-00007AA60000}"/>
    <cellStyle name="Normal 47 22 2 3 3 4" xfId="21404" xr:uid="{00000000-0005-0000-0000-00007BA60000}"/>
    <cellStyle name="Normal 47 22 2 3 3 4 2" xfId="43046" xr:uid="{00000000-0005-0000-0000-00007CA60000}"/>
    <cellStyle name="Normal 47 22 2 3 3 5" xfId="37038" xr:uid="{00000000-0005-0000-0000-00007DA60000}"/>
    <cellStyle name="Normal 47 22 2 3 4" xfId="16436" xr:uid="{00000000-0005-0000-0000-00007EA60000}"/>
    <cellStyle name="Normal 47 22 2 3 4 2" xfId="28405" xr:uid="{00000000-0005-0000-0000-00007FA60000}"/>
    <cellStyle name="Normal 47 22 2 3 4 2 2" xfId="50011" xr:uid="{00000000-0005-0000-0000-000080A60000}"/>
    <cellStyle name="Normal 47 22 2 3 4 3" xfId="22438" xr:uid="{00000000-0005-0000-0000-000081A60000}"/>
    <cellStyle name="Normal 47 22 2 3 4 3 2" xfId="44075" xr:uid="{00000000-0005-0000-0000-000082A60000}"/>
    <cellStyle name="Normal 47 22 2 3 4 4" xfId="38090" xr:uid="{00000000-0005-0000-0000-000083A60000}"/>
    <cellStyle name="Normal 47 22 2 3 5" xfId="25423" xr:uid="{00000000-0005-0000-0000-000084A60000}"/>
    <cellStyle name="Normal 47 22 2 3 5 2" xfId="47040" xr:uid="{00000000-0005-0000-0000-000085A60000}"/>
    <cellStyle name="Normal 47 22 2 3 6" xfId="19456" xr:uid="{00000000-0005-0000-0000-000086A60000}"/>
    <cellStyle name="Normal 47 22 2 3 6 2" xfId="41098" xr:uid="{00000000-0005-0000-0000-000087A60000}"/>
    <cellStyle name="Normal 47 22 2 3 7" xfId="35084" xr:uid="{00000000-0005-0000-0000-000088A60000}"/>
    <cellStyle name="Normal 47 22 2 4" xfId="13687" xr:uid="{00000000-0005-0000-0000-000089A60000}"/>
    <cellStyle name="Normal 47 22 2 4 2" xfId="16773" xr:uid="{00000000-0005-0000-0000-00008AA60000}"/>
    <cellStyle name="Normal 47 22 2 4 2 2" xfId="28741" xr:uid="{00000000-0005-0000-0000-00008BA60000}"/>
    <cellStyle name="Normal 47 22 2 4 2 2 2" xfId="50347" xr:uid="{00000000-0005-0000-0000-00008CA60000}"/>
    <cellStyle name="Normal 47 22 2 4 2 3" xfId="22774" xr:uid="{00000000-0005-0000-0000-00008DA60000}"/>
    <cellStyle name="Normal 47 22 2 4 2 3 2" xfId="44411" xr:uid="{00000000-0005-0000-0000-00008EA60000}"/>
    <cellStyle name="Normal 47 22 2 4 2 4" xfId="38427" xr:uid="{00000000-0005-0000-0000-00008FA60000}"/>
    <cellStyle name="Normal 47 22 2 4 3" xfId="25759" xr:uid="{00000000-0005-0000-0000-000090A60000}"/>
    <cellStyle name="Normal 47 22 2 4 3 2" xfId="47373" xr:uid="{00000000-0005-0000-0000-000091A60000}"/>
    <cellStyle name="Normal 47 22 2 4 4" xfId="19792" xr:uid="{00000000-0005-0000-0000-000092A60000}"/>
    <cellStyle name="Normal 47 22 2 4 4 2" xfId="41434" xr:uid="{00000000-0005-0000-0000-000093A60000}"/>
    <cellStyle name="Normal 47 22 2 4 5" xfId="35423" xr:uid="{00000000-0005-0000-0000-000094A60000}"/>
    <cellStyle name="Normal 47 22 2 5" xfId="14661" xr:uid="{00000000-0005-0000-0000-000095A60000}"/>
    <cellStyle name="Normal 47 22 2 5 2" xfId="17746" xr:uid="{00000000-0005-0000-0000-000096A60000}"/>
    <cellStyle name="Normal 47 22 2 5 2 2" xfId="29713" xr:uid="{00000000-0005-0000-0000-000097A60000}"/>
    <cellStyle name="Normal 47 22 2 5 2 2 2" xfId="51319" xr:uid="{00000000-0005-0000-0000-000098A60000}"/>
    <cellStyle name="Normal 47 22 2 5 2 3" xfId="23746" xr:uid="{00000000-0005-0000-0000-000099A60000}"/>
    <cellStyle name="Normal 47 22 2 5 2 3 2" xfId="45383" xr:uid="{00000000-0005-0000-0000-00009AA60000}"/>
    <cellStyle name="Normal 47 22 2 5 2 4" xfId="39400" xr:uid="{00000000-0005-0000-0000-00009BA60000}"/>
    <cellStyle name="Normal 47 22 2 5 3" xfId="26731" xr:uid="{00000000-0005-0000-0000-00009CA60000}"/>
    <cellStyle name="Normal 47 22 2 5 3 2" xfId="48345" xr:uid="{00000000-0005-0000-0000-00009DA60000}"/>
    <cellStyle name="Normal 47 22 2 5 4" xfId="20764" xr:uid="{00000000-0005-0000-0000-00009EA60000}"/>
    <cellStyle name="Normal 47 22 2 5 4 2" xfId="42406" xr:uid="{00000000-0005-0000-0000-00009FA60000}"/>
    <cellStyle name="Normal 47 22 2 5 5" xfId="36397" xr:uid="{00000000-0005-0000-0000-0000A0A60000}"/>
    <cellStyle name="Normal 47 22 2 6" xfId="15774" xr:uid="{00000000-0005-0000-0000-0000A1A60000}"/>
    <cellStyle name="Normal 47 22 2 6 2" xfId="27745" xr:uid="{00000000-0005-0000-0000-0000A2A60000}"/>
    <cellStyle name="Normal 47 22 2 6 2 2" xfId="49351" xr:uid="{00000000-0005-0000-0000-0000A3A60000}"/>
    <cellStyle name="Normal 47 22 2 6 3" xfId="21778" xr:uid="{00000000-0005-0000-0000-0000A4A60000}"/>
    <cellStyle name="Normal 47 22 2 6 3 2" xfId="43415" xr:uid="{00000000-0005-0000-0000-0000A5A60000}"/>
    <cellStyle name="Normal 47 22 2 6 4" xfId="37428" xr:uid="{00000000-0005-0000-0000-0000A6A60000}"/>
    <cellStyle name="Normal 47 22 2 7" xfId="24760" xr:uid="{00000000-0005-0000-0000-0000A7A60000}"/>
    <cellStyle name="Normal 47 22 2 7 2" xfId="46380" xr:uid="{00000000-0005-0000-0000-0000A8A60000}"/>
    <cellStyle name="Normal 47 22 2 8" xfId="18793" xr:uid="{00000000-0005-0000-0000-0000A9A60000}"/>
    <cellStyle name="Normal 47 22 2 8 2" xfId="40435" xr:uid="{00000000-0005-0000-0000-0000AAA60000}"/>
    <cellStyle name="Normal 47 22 2 9" xfId="31606"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7" xr:uid="{00000000-0005-0000-0000-0000B0A60000}"/>
    <cellStyle name="Normal 47 22 3 2 2 2 2 2" xfId="50623" xr:uid="{00000000-0005-0000-0000-0000B1A60000}"/>
    <cellStyle name="Normal 47 22 3 2 2 2 3" xfId="23050" xr:uid="{00000000-0005-0000-0000-0000B2A60000}"/>
    <cellStyle name="Normal 47 22 3 2 2 2 3 2" xfId="44687" xr:uid="{00000000-0005-0000-0000-0000B3A60000}"/>
    <cellStyle name="Normal 47 22 3 2 2 2 4" xfId="38703" xr:uid="{00000000-0005-0000-0000-0000B4A60000}"/>
    <cellStyle name="Normal 47 22 3 2 2 3" xfId="26035" xr:uid="{00000000-0005-0000-0000-0000B5A60000}"/>
    <cellStyle name="Normal 47 22 3 2 2 3 2" xfId="47649" xr:uid="{00000000-0005-0000-0000-0000B6A60000}"/>
    <cellStyle name="Normal 47 22 3 2 2 4" xfId="20068" xr:uid="{00000000-0005-0000-0000-0000B7A60000}"/>
    <cellStyle name="Normal 47 22 3 2 2 4 2" xfId="41710" xr:uid="{00000000-0005-0000-0000-0000B8A60000}"/>
    <cellStyle name="Normal 47 22 3 2 2 5" xfId="35700" xr:uid="{00000000-0005-0000-0000-0000B9A60000}"/>
    <cellStyle name="Normal 47 22 3 2 3" xfId="14938" xr:uid="{00000000-0005-0000-0000-0000BAA60000}"/>
    <cellStyle name="Normal 47 22 3 2 3 2" xfId="18023" xr:uid="{00000000-0005-0000-0000-0000BBA60000}"/>
    <cellStyle name="Normal 47 22 3 2 3 2 2" xfId="29989" xr:uid="{00000000-0005-0000-0000-0000BCA60000}"/>
    <cellStyle name="Normal 47 22 3 2 3 2 2 2" xfId="51595" xr:uid="{00000000-0005-0000-0000-0000BDA60000}"/>
    <cellStyle name="Normal 47 22 3 2 3 2 3" xfId="24022" xr:uid="{00000000-0005-0000-0000-0000BEA60000}"/>
    <cellStyle name="Normal 47 22 3 2 3 2 3 2" xfId="45659" xr:uid="{00000000-0005-0000-0000-0000BFA60000}"/>
    <cellStyle name="Normal 47 22 3 2 3 2 4" xfId="39677" xr:uid="{00000000-0005-0000-0000-0000C0A60000}"/>
    <cellStyle name="Normal 47 22 3 2 3 3" xfId="27007" xr:uid="{00000000-0005-0000-0000-0000C1A60000}"/>
    <cellStyle name="Normal 47 22 3 2 3 3 2" xfId="48621" xr:uid="{00000000-0005-0000-0000-0000C2A60000}"/>
    <cellStyle name="Normal 47 22 3 2 3 4" xfId="21040" xr:uid="{00000000-0005-0000-0000-0000C3A60000}"/>
    <cellStyle name="Normal 47 22 3 2 3 4 2" xfId="42682" xr:uid="{00000000-0005-0000-0000-0000C4A60000}"/>
    <cellStyle name="Normal 47 22 3 2 3 5" xfId="36674" xr:uid="{00000000-0005-0000-0000-0000C5A60000}"/>
    <cellStyle name="Normal 47 22 3 2 4" xfId="16072" xr:uid="{00000000-0005-0000-0000-0000C6A60000}"/>
    <cellStyle name="Normal 47 22 3 2 4 2" xfId="28041" xr:uid="{00000000-0005-0000-0000-0000C7A60000}"/>
    <cellStyle name="Normal 47 22 3 2 4 2 2" xfId="49647" xr:uid="{00000000-0005-0000-0000-0000C8A60000}"/>
    <cellStyle name="Normal 47 22 3 2 4 3" xfId="22074" xr:uid="{00000000-0005-0000-0000-0000C9A60000}"/>
    <cellStyle name="Normal 47 22 3 2 4 3 2" xfId="43711" xr:uid="{00000000-0005-0000-0000-0000CAA60000}"/>
    <cellStyle name="Normal 47 22 3 2 4 4" xfId="37726" xr:uid="{00000000-0005-0000-0000-0000CBA60000}"/>
    <cellStyle name="Normal 47 22 3 2 5" xfId="25059" xr:uid="{00000000-0005-0000-0000-0000CCA60000}"/>
    <cellStyle name="Normal 47 22 3 2 5 2" xfId="46676" xr:uid="{00000000-0005-0000-0000-0000CDA60000}"/>
    <cellStyle name="Normal 47 22 3 2 6" xfId="19092" xr:uid="{00000000-0005-0000-0000-0000CEA60000}"/>
    <cellStyle name="Normal 47 22 3 2 6 2" xfId="40734" xr:uid="{00000000-0005-0000-0000-0000CFA60000}"/>
    <cellStyle name="Normal 47 22 3 2 7" xfId="34720"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7" xr:uid="{00000000-0005-0000-0000-0000D4A60000}"/>
    <cellStyle name="Normal 47 22 3 3 2 2 2 2" xfId="50943" xr:uid="{00000000-0005-0000-0000-0000D5A60000}"/>
    <cellStyle name="Normal 47 22 3 3 2 2 3" xfId="23370" xr:uid="{00000000-0005-0000-0000-0000D6A60000}"/>
    <cellStyle name="Normal 47 22 3 3 2 2 3 2" xfId="45007" xr:uid="{00000000-0005-0000-0000-0000D7A60000}"/>
    <cellStyle name="Normal 47 22 3 3 2 2 4" xfId="39023" xr:uid="{00000000-0005-0000-0000-0000D8A60000}"/>
    <cellStyle name="Normal 47 22 3 3 2 3" xfId="26355" xr:uid="{00000000-0005-0000-0000-0000D9A60000}"/>
    <cellStyle name="Normal 47 22 3 3 2 3 2" xfId="47969" xr:uid="{00000000-0005-0000-0000-0000DAA60000}"/>
    <cellStyle name="Normal 47 22 3 3 2 4" xfId="20388" xr:uid="{00000000-0005-0000-0000-0000DBA60000}"/>
    <cellStyle name="Normal 47 22 3 3 2 4 2" xfId="42030" xr:uid="{00000000-0005-0000-0000-0000DCA60000}"/>
    <cellStyle name="Normal 47 22 3 3 2 5" xfId="36020" xr:uid="{00000000-0005-0000-0000-0000DDA60000}"/>
    <cellStyle name="Normal 47 22 3 3 3" xfId="15258" xr:uid="{00000000-0005-0000-0000-0000DEA60000}"/>
    <cellStyle name="Normal 47 22 3 3 3 2" xfId="18343" xr:uid="{00000000-0005-0000-0000-0000DFA60000}"/>
    <cellStyle name="Normal 47 22 3 3 3 2 2" xfId="30309" xr:uid="{00000000-0005-0000-0000-0000E0A60000}"/>
    <cellStyle name="Normal 47 22 3 3 3 2 2 2" xfId="51915" xr:uid="{00000000-0005-0000-0000-0000E1A60000}"/>
    <cellStyle name="Normal 47 22 3 3 3 2 3" xfId="24342" xr:uid="{00000000-0005-0000-0000-0000E2A60000}"/>
    <cellStyle name="Normal 47 22 3 3 3 2 3 2" xfId="45979" xr:uid="{00000000-0005-0000-0000-0000E3A60000}"/>
    <cellStyle name="Normal 47 22 3 3 3 2 4" xfId="39997" xr:uid="{00000000-0005-0000-0000-0000E4A60000}"/>
    <cellStyle name="Normal 47 22 3 3 3 3" xfId="27327" xr:uid="{00000000-0005-0000-0000-0000E5A60000}"/>
    <cellStyle name="Normal 47 22 3 3 3 3 2" xfId="48941" xr:uid="{00000000-0005-0000-0000-0000E6A60000}"/>
    <cellStyle name="Normal 47 22 3 3 3 4" xfId="21360" xr:uid="{00000000-0005-0000-0000-0000E7A60000}"/>
    <cellStyle name="Normal 47 22 3 3 3 4 2" xfId="43002" xr:uid="{00000000-0005-0000-0000-0000E8A60000}"/>
    <cellStyle name="Normal 47 22 3 3 3 5" xfId="36994" xr:uid="{00000000-0005-0000-0000-0000E9A60000}"/>
    <cellStyle name="Normal 47 22 3 3 4" xfId="16392" xr:uid="{00000000-0005-0000-0000-0000EAA60000}"/>
    <cellStyle name="Normal 47 22 3 3 4 2" xfId="28361" xr:uid="{00000000-0005-0000-0000-0000EBA60000}"/>
    <cellStyle name="Normal 47 22 3 3 4 2 2" xfId="49967" xr:uid="{00000000-0005-0000-0000-0000ECA60000}"/>
    <cellStyle name="Normal 47 22 3 3 4 3" xfId="22394" xr:uid="{00000000-0005-0000-0000-0000EDA60000}"/>
    <cellStyle name="Normal 47 22 3 3 4 3 2" xfId="44031" xr:uid="{00000000-0005-0000-0000-0000EEA60000}"/>
    <cellStyle name="Normal 47 22 3 3 4 4" xfId="38046" xr:uid="{00000000-0005-0000-0000-0000EFA60000}"/>
    <cellStyle name="Normal 47 22 3 3 5" xfId="25379" xr:uid="{00000000-0005-0000-0000-0000F0A60000}"/>
    <cellStyle name="Normal 47 22 3 3 5 2" xfId="46996" xr:uid="{00000000-0005-0000-0000-0000F1A60000}"/>
    <cellStyle name="Normal 47 22 3 3 6" xfId="19412" xr:uid="{00000000-0005-0000-0000-0000F2A60000}"/>
    <cellStyle name="Normal 47 22 3 3 6 2" xfId="41054" xr:uid="{00000000-0005-0000-0000-0000F3A60000}"/>
    <cellStyle name="Normal 47 22 3 3 7" xfId="35040" xr:uid="{00000000-0005-0000-0000-0000F4A60000}"/>
    <cellStyle name="Normal 47 22 3 4" xfId="13643" xr:uid="{00000000-0005-0000-0000-0000F5A60000}"/>
    <cellStyle name="Normal 47 22 3 4 2" xfId="16729" xr:uid="{00000000-0005-0000-0000-0000F6A60000}"/>
    <cellStyle name="Normal 47 22 3 4 2 2" xfId="28697" xr:uid="{00000000-0005-0000-0000-0000F7A60000}"/>
    <cellStyle name="Normal 47 22 3 4 2 2 2" xfId="50303" xr:uid="{00000000-0005-0000-0000-0000F8A60000}"/>
    <cellStyle name="Normal 47 22 3 4 2 3" xfId="22730" xr:uid="{00000000-0005-0000-0000-0000F9A60000}"/>
    <cellStyle name="Normal 47 22 3 4 2 3 2" xfId="44367" xr:uid="{00000000-0005-0000-0000-0000FAA60000}"/>
    <cellStyle name="Normal 47 22 3 4 2 4" xfId="38383" xr:uid="{00000000-0005-0000-0000-0000FBA60000}"/>
    <cellStyle name="Normal 47 22 3 4 3" xfId="25715" xr:uid="{00000000-0005-0000-0000-0000FCA60000}"/>
    <cellStyle name="Normal 47 22 3 4 3 2" xfId="47329" xr:uid="{00000000-0005-0000-0000-0000FDA60000}"/>
    <cellStyle name="Normal 47 22 3 4 4" xfId="19748" xr:uid="{00000000-0005-0000-0000-0000FEA60000}"/>
    <cellStyle name="Normal 47 22 3 4 4 2" xfId="41390" xr:uid="{00000000-0005-0000-0000-0000FFA60000}"/>
    <cellStyle name="Normal 47 22 3 4 5" xfId="35379" xr:uid="{00000000-0005-0000-0000-000000A70000}"/>
    <cellStyle name="Normal 47 22 3 5" xfId="14617" xr:uid="{00000000-0005-0000-0000-000001A70000}"/>
    <cellStyle name="Normal 47 22 3 5 2" xfId="17702" xr:uid="{00000000-0005-0000-0000-000002A70000}"/>
    <cellStyle name="Normal 47 22 3 5 2 2" xfId="29669" xr:uid="{00000000-0005-0000-0000-000003A70000}"/>
    <cellStyle name="Normal 47 22 3 5 2 2 2" xfId="51275" xr:uid="{00000000-0005-0000-0000-000004A70000}"/>
    <cellStyle name="Normal 47 22 3 5 2 3" xfId="23702" xr:uid="{00000000-0005-0000-0000-000005A70000}"/>
    <cellStyle name="Normal 47 22 3 5 2 3 2" xfId="45339" xr:uid="{00000000-0005-0000-0000-000006A70000}"/>
    <cellStyle name="Normal 47 22 3 5 2 4" xfId="39356" xr:uid="{00000000-0005-0000-0000-000007A70000}"/>
    <cellStyle name="Normal 47 22 3 5 3" xfId="26687" xr:uid="{00000000-0005-0000-0000-000008A70000}"/>
    <cellStyle name="Normal 47 22 3 5 3 2" xfId="48301" xr:uid="{00000000-0005-0000-0000-000009A70000}"/>
    <cellStyle name="Normal 47 22 3 5 4" xfId="20720" xr:uid="{00000000-0005-0000-0000-00000AA70000}"/>
    <cellStyle name="Normal 47 22 3 5 4 2" xfId="42362" xr:uid="{00000000-0005-0000-0000-00000BA70000}"/>
    <cellStyle name="Normal 47 22 3 5 5" xfId="36353" xr:uid="{00000000-0005-0000-0000-00000CA70000}"/>
    <cellStyle name="Normal 47 22 3 6" xfId="15730" xr:uid="{00000000-0005-0000-0000-00000DA70000}"/>
    <cellStyle name="Normal 47 22 3 6 2" xfId="27701" xr:uid="{00000000-0005-0000-0000-00000EA70000}"/>
    <cellStyle name="Normal 47 22 3 6 2 2" xfId="49307" xr:uid="{00000000-0005-0000-0000-00000FA70000}"/>
    <cellStyle name="Normal 47 22 3 6 3" xfId="21734" xr:uid="{00000000-0005-0000-0000-000010A70000}"/>
    <cellStyle name="Normal 47 22 3 6 3 2" xfId="43371" xr:uid="{00000000-0005-0000-0000-000011A70000}"/>
    <cellStyle name="Normal 47 22 3 6 4" xfId="37384" xr:uid="{00000000-0005-0000-0000-000012A70000}"/>
    <cellStyle name="Normal 47 22 3 7" xfId="24716" xr:uid="{00000000-0005-0000-0000-000013A70000}"/>
    <cellStyle name="Normal 47 22 3 7 2" xfId="46336" xr:uid="{00000000-0005-0000-0000-000014A70000}"/>
    <cellStyle name="Normal 47 22 3 8" xfId="18749" xr:uid="{00000000-0005-0000-0000-000015A70000}"/>
    <cellStyle name="Normal 47 22 3 8 2" xfId="40391" xr:uid="{00000000-0005-0000-0000-000016A70000}"/>
    <cellStyle name="Normal 47 22 3 9" xfId="31449"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3" xr:uid="{00000000-0005-0000-0000-00001CA70000}"/>
    <cellStyle name="Normal 47 22 4 2 2 2 2 2" xfId="50709" xr:uid="{00000000-0005-0000-0000-00001DA70000}"/>
    <cellStyle name="Normal 47 22 4 2 2 2 3" xfId="23136" xr:uid="{00000000-0005-0000-0000-00001EA70000}"/>
    <cellStyle name="Normal 47 22 4 2 2 2 3 2" xfId="44773" xr:uid="{00000000-0005-0000-0000-00001FA70000}"/>
    <cellStyle name="Normal 47 22 4 2 2 2 4" xfId="38789" xr:uid="{00000000-0005-0000-0000-000020A70000}"/>
    <cellStyle name="Normal 47 22 4 2 2 3" xfId="26121" xr:uid="{00000000-0005-0000-0000-000021A70000}"/>
    <cellStyle name="Normal 47 22 4 2 2 3 2" xfId="47735" xr:uid="{00000000-0005-0000-0000-000022A70000}"/>
    <cellStyle name="Normal 47 22 4 2 2 4" xfId="20154" xr:uid="{00000000-0005-0000-0000-000023A70000}"/>
    <cellStyle name="Normal 47 22 4 2 2 4 2" xfId="41796" xr:uid="{00000000-0005-0000-0000-000024A70000}"/>
    <cellStyle name="Normal 47 22 4 2 2 5" xfId="35786" xr:uid="{00000000-0005-0000-0000-000025A70000}"/>
    <cellStyle name="Normal 47 22 4 2 3" xfId="15024" xr:uid="{00000000-0005-0000-0000-000026A70000}"/>
    <cellStyle name="Normal 47 22 4 2 3 2" xfId="18109" xr:uid="{00000000-0005-0000-0000-000027A70000}"/>
    <cellStyle name="Normal 47 22 4 2 3 2 2" xfId="30075" xr:uid="{00000000-0005-0000-0000-000028A70000}"/>
    <cellStyle name="Normal 47 22 4 2 3 2 2 2" xfId="51681" xr:uid="{00000000-0005-0000-0000-000029A70000}"/>
    <cellStyle name="Normal 47 22 4 2 3 2 3" xfId="24108" xr:uid="{00000000-0005-0000-0000-00002AA70000}"/>
    <cellStyle name="Normal 47 22 4 2 3 2 3 2" xfId="45745" xr:uid="{00000000-0005-0000-0000-00002BA70000}"/>
    <cellStyle name="Normal 47 22 4 2 3 2 4" xfId="39763" xr:uid="{00000000-0005-0000-0000-00002CA70000}"/>
    <cellStyle name="Normal 47 22 4 2 3 3" xfId="27093" xr:uid="{00000000-0005-0000-0000-00002DA70000}"/>
    <cellStyle name="Normal 47 22 4 2 3 3 2" xfId="48707" xr:uid="{00000000-0005-0000-0000-00002EA70000}"/>
    <cellStyle name="Normal 47 22 4 2 3 4" xfId="21126" xr:uid="{00000000-0005-0000-0000-00002FA70000}"/>
    <cellStyle name="Normal 47 22 4 2 3 4 2" xfId="42768" xr:uid="{00000000-0005-0000-0000-000030A70000}"/>
    <cellStyle name="Normal 47 22 4 2 3 5" xfId="36760" xr:uid="{00000000-0005-0000-0000-000031A70000}"/>
    <cellStyle name="Normal 47 22 4 2 4" xfId="16158" xr:uid="{00000000-0005-0000-0000-000032A70000}"/>
    <cellStyle name="Normal 47 22 4 2 4 2" xfId="28127" xr:uid="{00000000-0005-0000-0000-000033A70000}"/>
    <cellStyle name="Normal 47 22 4 2 4 2 2" xfId="49733" xr:uid="{00000000-0005-0000-0000-000034A70000}"/>
    <cellStyle name="Normal 47 22 4 2 4 3" xfId="22160" xr:uid="{00000000-0005-0000-0000-000035A70000}"/>
    <cellStyle name="Normal 47 22 4 2 4 3 2" xfId="43797" xr:uid="{00000000-0005-0000-0000-000036A70000}"/>
    <cellStyle name="Normal 47 22 4 2 4 4" xfId="37812" xr:uid="{00000000-0005-0000-0000-000037A70000}"/>
    <cellStyle name="Normal 47 22 4 2 5" xfId="25145" xr:uid="{00000000-0005-0000-0000-000038A70000}"/>
    <cellStyle name="Normal 47 22 4 2 5 2" xfId="46762" xr:uid="{00000000-0005-0000-0000-000039A70000}"/>
    <cellStyle name="Normal 47 22 4 2 6" xfId="19178" xr:uid="{00000000-0005-0000-0000-00003AA70000}"/>
    <cellStyle name="Normal 47 22 4 2 6 2" xfId="40820" xr:uid="{00000000-0005-0000-0000-00003BA70000}"/>
    <cellStyle name="Normal 47 22 4 2 7" xfId="34806"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3" xr:uid="{00000000-0005-0000-0000-000040A70000}"/>
    <cellStyle name="Normal 47 22 4 3 2 2 2 2" xfId="51029" xr:uid="{00000000-0005-0000-0000-000041A70000}"/>
    <cellStyle name="Normal 47 22 4 3 2 2 3" xfId="23456" xr:uid="{00000000-0005-0000-0000-000042A70000}"/>
    <cellStyle name="Normal 47 22 4 3 2 2 3 2" xfId="45093" xr:uid="{00000000-0005-0000-0000-000043A70000}"/>
    <cellStyle name="Normal 47 22 4 3 2 2 4" xfId="39109" xr:uid="{00000000-0005-0000-0000-000044A70000}"/>
    <cellStyle name="Normal 47 22 4 3 2 3" xfId="26441" xr:uid="{00000000-0005-0000-0000-000045A70000}"/>
    <cellStyle name="Normal 47 22 4 3 2 3 2" xfId="48055" xr:uid="{00000000-0005-0000-0000-000046A70000}"/>
    <cellStyle name="Normal 47 22 4 3 2 4" xfId="20474" xr:uid="{00000000-0005-0000-0000-000047A70000}"/>
    <cellStyle name="Normal 47 22 4 3 2 4 2" xfId="42116" xr:uid="{00000000-0005-0000-0000-000048A70000}"/>
    <cellStyle name="Normal 47 22 4 3 2 5" xfId="36106" xr:uid="{00000000-0005-0000-0000-000049A70000}"/>
    <cellStyle name="Normal 47 22 4 3 3" xfId="15344" xr:uid="{00000000-0005-0000-0000-00004AA70000}"/>
    <cellStyle name="Normal 47 22 4 3 3 2" xfId="18429" xr:uid="{00000000-0005-0000-0000-00004BA70000}"/>
    <cellStyle name="Normal 47 22 4 3 3 2 2" xfId="30395" xr:uid="{00000000-0005-0000-0000-00004CA70000}"/>
    <cellStyle name="Normal 47 22 4 3 3 2 2 2" xfId="52001" xr:uid="{00000000-0005-0000-0000-00004DA70000}"/>
    <cellStyle name="Normal 47 22 4 3 3 2 3" xfId="24428" xr:uid="{00000000-0005-0000-0000-00004EA70000}"/>
    <cellStyle name="Normal 47 22 4 3 3 2 3 2" xfId="46065" xr:uid="{00000000-0005-0000-0000-00004FA70000}"/>
    <cellStyle name="Normal 47 22 4 3 3 2 4" xfId="40083" xr:uid="{00000000-0005-0000-0000-000050A70000}"/>
    <cellStyle name="Normal 47 22 4 3 3 3" xfId="27413" xr:uid="{00000000-0005-0000-0000-000051A70000}"/>
    <cellStyle name="Normal 47 22 4 3 3 3 2" xfId="49027" xr:uid="{00000000-0005-0000-0000-000052A70000}"/>
    <cellStyle name="Normal 47 22 4 3 3 4" xfId="21446" xr:uid="{00000000-0005-0000-0000-000053A70000}"/>
    <cellStyle name="Normal 47 22 4 3 3 4 2" xfId="43088" xr:uid="{00000000-0005-0000-0000-000054A70000}"/>
    <cellStyle name="Normal 47 22 4 3 3 5" xfId="37080" xr:uid="{00000000-0005-0000-0000-000055A70000}"/>
    <cellStyle name="Normal 47 22 4 3 4" xfId="16478" xr:uid="{00000000-0005-0000-0000-000056A70000}"/>
    <cellStyle name="Normal 47 22 4 3 4 2" xfId="28447" xr:uid="{00000000-0005-0000-0000-000057A70000}"/>
    <cellStyle name="Normal 47 22 4 3 4 2 2" xfId="50053" xr:uid="{00000000-0005-0000-0000-000058A70000}"/>
    <cellStyle name="Normal 47 22 4 3 4 3" xfId="22480" xr:uid="{00000000-0005-0000-0000-000059A70000}"/>
    <cellStyle name="Normal 47 22 4 3 4 3 2" xfId="44117" xr:uid="{00000000-0005-0000-0000-00005AA70000}"/>
    <cellStyle name="Normal 47 22 4 3 4 4" xfId="38132" xr:uid="{00000000-0005-0000-0000-00005BA70000}"/>
    <cellStyle name="Normal 47 22 4 3 5" xfId="25465" xr:uid="{00000000-0005-0000-0000-00005CA70000}"/>
    <cellStyle name="Normal 47 22 4 3 5 2" xfId="47082" xr:uid="{00000000-0005-0000-0000-00005DA70000}"/>
    <cellStyle name="Normal 47 22 4 3 6" xfId="19498" xr:uid="{00000000-0005-0000-0000-00005EA70000}"/>
    <cellStyle name="Normal 47 22 4 3 6 2" xfId="41140" xr:uid="{00000000-0005-0000-0000-00005FA70000}"/>
    <cellStyle name="Normal 47 22 4 3 7" xfId="35126" xr:uid="{00000000-0005-0000-0000-000060A70000}"/>
    <cellStyle name="Normal 47 22 4 4" xfId="13729" xr:uid="{00000000-0005-0000-0000-000061A70000}"/>
    <cellStyle name="Normal 47 22 4 4 2" xfId="16815" xr:uid="{00000000-0005-0000-0000-000062A70000}"/>
    <cellStyle name="Normal 47 22 4 4 2 2" xfId="28783" xr:uid="{00000000-0005-0000-0000-000063A70000}"/>
    <cellStyle name="Normal 47 22 4 4 2 2 2" xfId="50389" xr:uid="{00000000-0005-0000-0000-000064A70000}"/>
    <cellStyle name="Normal 47 22 4 4 2 3" xfId="22816" xr:uid="{00000000-0005-0000-0000-000065A70000}"/>
    <cellStyle name="Normal 47 22 4 4 2 3 2" xfId="44453" xr:uid="{00000000-0005-0000-0000-000066A70000}"/>
    <cellStyle name="Normal 47 22 4 4 2 4" xfId="38469" xr:uid="{00000000-0005-0000-0000-000067A70000}"/>
    <cellStyle name="Normal 47 22 4 4 3" xfId="25801" xr:uid="{00000000-0005-0000-0000-000068A70000}"/>
    <cellStyle name="Normal 47 22 4 4 3 2" xfId="47415" xr:uid="{00000000-0005-0000-0000-000069A70000}"/>
    <cellStyle name="Normal 47 22 4 4 4" xfId="19834" xr:uid="{00000000-0005-0000-0000-00006AA70000}"/>
    <cellStyle name="Normal 47 22 4 4 4 2" xfId="41476" xr:uid="{00000000-0005-0000-0000-00006BA70000}"/>
    <cellStyle name="Normal 47 22 4 4 5" xfId="35465" xr:uid="{00000000-0005-0000-0000-00006CA70000}"/>
    <cellStyle name="Normal 47 22 4 5" xfId="14703" xr:uid="{00000000-0005-0000-0000-00006DA70000}"/>
    <cellStyle name="Normal 47 22 4 5 2" xfId="17788" xr:uid="{00000000-0005-0000-0000-00006EA70000}"/>
    <cellStyle name="Normal 47 22 4 5 2 2" xfId="29755" xr:uid="{00000000-0005-0000-0000-00006FA70000}"/>
    <cellStyle name="Normal 47 22 4 5 2 2 2" xfId="51361" xr:uid="{00000000-0005-0000-0000-000070A70000}"/>
    <cellStyle name="Normal 47 22 4 5 2 3" xfId="23788" xr:uid="{00000000-0005-0000-0000-000071A70000}"/>
    <cellStyle name="Normal 47 22 4 5 2 3 2" xfId="45425" xr:uid="{00000000-0005-0000-0000-000072A70000}"/>
    <cellStyle name="Normal 47 22 4 5 2 4" xfId="39442" xr:uid="{00000000-0005-0000-0000-000073A70000}"/>
    <cellStyle name="Normal 47 22 4 5 3" xfId="26773" xr:uid="{00000000-0005-0000-0000-000074A70000}"/>
    <cellStyle name="Normal 47 22 4 5 3 2" xfId="48387" xr:uid="{00000000-0005-0000-0000-000075A70000}"/>
    <cellStyle name="Normal 47 22 4 5 4" xfId="20806" xr:uid="{00000000-0005-0000-0000-000076A70000}"/>
    <cellStyle name="Normal 47 22 4 5 4 2" xfId="42448" xr:uid="{00000000-0005-0000-0000-000077A70000}"/>
    <cellStyle name="Normal 47 22 4 5 5" xfId="36439" xr:uid="{00000000-0005-0000-0000-000078A70000}"/>
    <cellStyle name="Normal 47 22 4 6" xfId="15816" xr:uid="{00000000-0005-0000-0000-000079A70000}"/>
    <cellStyle name="Normal 47 22 4 6 2" xfId="27787" xr:uid="{00000000-0005-0000-0000-00007AA70000}"/>
    <cellStyle name="Normal 47 22 4 6 2 2" xfId="49393" xr:uid="{00000000-0005-0000-0000-00007BA70000}"/>
    <cellStyle name="Normal 47 22 4 6 3" xfId="21820" xr:uid="{00000000-0005-0000-0000-00007CA70000}"/>
    <cellStyle name="Normal 47 22 4 6 3 2" xfId="43457" xr:uid="{00000000-0005-0000-0000-00007DA70000}"/>
    <cellStyle name="Normal 47 22 4 6 4" xfId="37470" xr:uid="{00000000-0005-0000-0000-00007EA70000}"/>
    <cellStyle name="Normal 47 22 4 7" xfId="24802" xr:uid="{00000000-0005-0000-0000-00007FA70000}"/>
    <cellStyle name="Normal 47 22 4 7 2" xfId="46422" xr:uid="{00000000-0005-0000-0000-000080A70000}"/>
    <cellStyle name="Normal 47 22 4 8" xfId="18835" xr:uid="{00000000-0005-0000-0000-000081A70000}"/>
    <cellStyle name="Normal 47 22 4 8 2" xfId="40477" xr:uid="{00000000-0005-0000-0000-000082A70000}"/>
    <cellStyle name="Normal 47 22 4 9" xfId="31717"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7" xr:uid="{00000000-0005-0000-0000-000088A70000}"/>
    <cellStyle name="Normal 47 22 5 2 2 2 2 2" xfId="50793" xr:uid="{00000000-0005-0000-0000-000089A70000}"/>
    <cellStyle name="Normal 47 22 5 2 2 2 3" xfId="23220" xr:uid="{00000000-0005-0000-0000-00008AA70000}"/>
    <cellStyle name="Normal 47 22 5 2 2 2 3 2" xfId="44857" xr:uid="{00000000-0005-0000-0000-00008BA70000}"/>
    <cellStyle name="Normal 47 22 5 2 2 2 4" xfId="38873" xr:uid="{00000000-0005-0000-0000-00008CA70000}"/>
    <cellStyle name="Normal 47 22 5 2 2 3" xfId="26205" xr:uid="{00000000-0005-0000-0000-00008DA70000}"/>
    <cellStyle name="Normal 47 22 5 2 2 3 2" xfId="47819" xr:uid="{00000000-0005-0000-0000-00008EA70000}"/>
    <cellStyle name="Normal 47 22 5 2 2 4" xfId="20238" xr:uid="{00000000-0005-0000-0000-00008FA70000}"/>
    <cellStyle name="Normal 47 22 5 2 2 4 2" xfId="41880" xr:uid="{00000000-0005-0000-0000-000090A70000}"/>
    <cellStyle name="Normal 47 22 5 2 2 5" xfId="35870" xr:uid="{00000000-0005-0000-0000-000091A70000}"/>
    <cellStyle name="Normal 47 22 5 2 3" xfId="15108" xr:uid="{00000000-0005-0000-0000-000092A70000}"/>
    <cellStyle name="Normal 47 22 5 2 3 2" xfId="18193" xr:uid="{00000000-0005-0000-0000-000093A70000}"/>
    <cellStyle name="Normal 47 22 5 2 3 2 2" xfId="30159" xr:uid="{00000000-0005-0000-0000-000094A70000}"/>
    <cellStyle name="Normal 47 22 5 2 3 2 2 2" xfId="51765" xr:uid="{00000000-0005-0000-0000-000095A70000}"/>
    <cellStyle name="Normal 47 22 5 2 3 2 3" xfId="24192" xr:uid="{00000000-0005-0000-0000-000096A70000}"/>
    <cellStyle name="Normal 47 22 5 2 3 2 3 2" xfId="45829" xr:uid="{00000000-0005-0000-0000-000097A70000}"/>
    <cellStyle name="Normal 47 22 5 2 3 2 4" xfId="39847" xr:uid="{00000000-0005-0000-0000-000098A70000}"/>
    <cellStyle name="Normal 47 22 5 2 3 3" xfId="27177" xr:uid="{00000000-0005-0000-0000-000099A70000}"/>
    <cellStyle name="Normal 47 22 5 2 3 3 2" xfId="48791" xr:uid="{00000000-0005-0000-0000-00009AA70000}"/>
    <cellStyle name="Normal 47 22 5 2 3 4" xfId="21210" xr:uid="{00000000-0005-0000-0000-00009BA70000}"/>
    <cellStyle name="Normal 47 22 5 2 3 4 2" xfId="42852" xr:uid="{00000000-0005-0000-0000-00009CA70000}"/>
    <cellStyle name="Normal 47 22 5 2 3 5" xfId="36844" xr:uid="{00000000-0005-0000-0000-00009DA70000}"/>
    <cellStyle name="Normal 47 22 5 2 4" xfId="16242" xr:uid="{00000000-0005-0000-0000-00009EA70000}"/>
    <cellStyle name="Normal 47 22 5 2 4 2" xfId="28211" xr:uid="{00000000-0005-0000-0000-00009FA70000}"/>
    <cellStyle name="Normal 47 22 5 2 4 2 2" xfId="49817" xr:uid="{00000000-0005-0000-0000-0000A0A70000}"/>
    <cellStyle name="Normal 47 22 5 2 4 3" xfId="22244" xr:uid="{00000000-0005-0000-0000-0000A1A70000}"/>
    <cellStyle name="Normal 47 22 5 2 4 3 2" xfId="43881" xr:uid="{00000000-0005-0000-0000-0000A2A70000}"/>
    <cellStyle name="Normal 47 22 5 2 4 4" xfId="37896" xr:uid="{00000000-0005-0000-0000-0000A3A70000}"/>
    <cellStyle name="Normal 47 22 5 2 5" xfId="25229" xr:uid="{00000000-0005-0000-0000-0000A4A70000}"/>
    <cellStyle name="Normal 47 22 5 2 5 2" xfId="46846" xr:uid="{00000000-0005-0000-0000-0000A5A70000}"/>
    <cellStyle name="Normal 47 22 5 2 6" xfId="19262" xr:uid="{00000000-0005-0000-0000-0000A6A70000}"/>
    <cellStyle name="Normal 47 22 5 2 6 2" xfId="40904" xr:uid="{00000000-0005-0000-0000-0000A7A70000}"/>
    <cellStyle name="Normal 47 22 5 2 7" xfId="34890"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7" xr:uid="{00000000-0005-0000-0000-0000ACA70000}"/>
    <cellStyle name="Normal 47 22 5 3 2 2 2 2" xfId="51113" xr:uid="{00000000-0005-0000-0000-0000ADA70000}"/>
    <cellStyle name="Normal 47 22 5 3 2 2 3" xfId="23540" xr:uid="{00000000-0005-0000-0000-0000AEA70000}"/>
    <cellStyle name="Normal 47 22 5 3 2 2 3 2" xfId="45177" xr:uid="{00000000-0005-0000-0000-0000AFA70000}"/>
    <cellStyle name="Normal 47 22 5 3 2 2 4" xfId="39193" xr:uid="{00000000-0005-0000-0000-0000B0A70000}"/>
    <cellStyle name="Normal 47 22 5 3 2 3" xfId="26525" xr:uid="{00000000-0005-0000-0000-0000B1A70000}"/>
    <cellStyle name="Normal 47 22 5 3 2 3 2" xfId="48139" xr:uid="{00000000-0005-0000-0000-0000B2A70000}"/>
    <cellStyle name="Normal 47 22 5 3 2 4" xfId="20558" xr:uid="{00000000-0005-0000-0000-0000B3A70000}"/>
    <cellStyle name="Normal 47 22 5 3 2 4 2" xfId="42200" xr:uid="{00000000-0005-0000-0000-0000B4A70000}"/>
    <cellStyle name="Normal 47 22 5 3 2 5" xfId="36190" xr:uid="{00000000-0005-0000-0000-0000B5A70000}"/>
    <cellStyle name="Normal 47 22 5 3 3" xfId="15428" xr:uid="{00000000-0005-0000-0000-0000B6A70000}"/>
    <cellStyle name="Normal 47 22 5 3 3 2" xfId="18513" xr:uid="{00000000-0005-0000-0000-0000B7A70000}"/>
    <cellStyle name="Normal 47 22 5 3 3 2 2" xfId="30479" xr:uid="{00000000-0005-0000-0000-0000B8A70000}"/>
    <cellStyle name="Normal 47 22 5 3 3 2 2 2" xfId="52085" xr:uid="{00000000-0005-0000-0000-0000B9A70000}"/>
    <cellStyle name="Normal 47 22 5 3 3 2 3" xfId="24512" xr:uid="{00000000-0005-0000-0000-0000BAA70000}"/>
    <cellStyle name="Normal 47 22 5 3 3 2 3 2" xfId="46149" xr:uid="{00000000-0005-0000-0000-0000BBA70000}"/>
    <cellStyle name="Normal 47 22 5 3 3 2 4" xfId="40167" xr:uid="{00000000-0005-0000-0000-0000BCA70000}"/>
    <cellStyle name="Normal 47 22 5 3 3 3" xfId="27497" xr:uid="{00000000-0005-0000-0000-0000BDA70000}"/>
    <cellStyle name="Normal 47 22 5 3 3 3 2" xfId="49111" xr:uid="{00000000-0005-0000-0000-0000BEA70000}"/>
    <cellStyle name="Normal 47 22 5 3 3 4" xfId="21530" xr:uid="{00000000-0005-0000-0000-0000BFA70000}"/>
    <cellStyle name="Normal 47 22 5 3 3 4 2" xfId="43172" xr:uid="{00000000-0005-0000-0000-0000C0A70000}"/>
    <cellStyle name="Normal 47 22 5 3 3 5" xfId="37164" xr:uid="{00000000-0005-0000-0000-0000C1A70000}"/>
    <cellStyle name="Normal 47 22 5 3 4" xfId="16562" xr:uid="{00000000-0005-0000-0000-0000C2A70000}"/>
    <cellStyle name="Normal 47 22 5 3 4 2" xfId="28531" xr:uid="{00000000-0005-0000-0000-0000C3A70000}"/>
    <cellStyle name="Normal 47 22 5 3 4 2 2" xfId="50137" xr:uid="{00000000-0005-0000-0000-0000C4A70000}"/>
    <cellStyle name="Normal 47 22 5 3 4 3" xfId="22564" xr:uid="{00000000-0005-0000-0000-0000C5A70000}"/>
    <cellStyle name="Normal 47 22 5 3 4 3 2" xfId="44201" xr:uid="{00000000-0005-0000-0000-0000C6A70000}"/>
    <cellStyle name="Normal 47 22 5 3 4 4" xfId="38216" xr:uid="{00000000-0005-0000-0000-0000C7A70000}"/>
    <cellStyle name="Normal 47 22 5 3 5" xfId="25549" xr:uid="{00000000-0005-0000-0000-0000C8A70000}"/>
    <cellStyle name="Normal 47 22 5 3 5 2" xfId="47166" xr:uid="{00000000-0005-0000-0000-0000C9A70000}"/>
    <cellStyle name="Normal 47 22 5 3 6" xfId="19582" xr:uid="{00000000-0005-0000-0000-0000CAA70000}"/>
    <cellStyle name="Normal 47 22 5 3 6 2" xfId="41224" xr:uid="{00000000-0005-0000-0000-0000CBA70000}"/>
    <cellStyle name="Normal 47 22 5 3 7" xfId="35210" xr:uid="{00000000-0005-0000-0000-0000CCA70000}"/>
    <cellStyle name="Normal 47 22 5 4" xfId="13813" xr:uid="{00000000-0005-0000-0000-0000CDA70000}"/>
    <cellStyle name="Normal 47 22 5 4 2" xfId="16899" xr:uid="{00000000-0005-0000-0000-0000CEA70000}"/>
    <cellStyle name="Normal 47 22 5 4 2 2" xfId="28867" xr:uid="{00000000-0005-0000-0000-0000CFA70000}"/>
    <cellStyle name="Normal 47 22 5 4 2 2 2" xfId="50473" xr:uid="{00000000-0005-0000-0000-0000D0A70000}"/>
    <cellStyle name="Normal 47 22 5 4 2 3" xfId="22900" xr:uid="{00000000-0005-0000-0000-0000D1A70000}"/>
    <cellStyle name="Normal 47 22 5 4 2 3 2" xfId="44537" xr:uid="{00000000-0005-0000-0000-0000D2A70000}"/>
    <cellStyle name="Normal 47 22 5 4 2 4" xfId="38553" xr:uid="{00000000-0005-0000-0000-0000D3A70000}"/>
    <cellStyle name="Normal 47 22 5 4 3" xfId="25885" xr:uid="{00000000-0005-0000-0000-0000D4A70000}"/>
    <cellStyle name="Normal 47 22 5 4 3 2" xfId="47499" xr:uid="{00000000-0005-0000-0000-0000D5A70000}"/>
    <cellStyle name="Normal 47 22 5 4 4" xfId="19918" xr:uid="{00000000-0005-0000-0000-0000D6A70000}"/>
    <cellStyle name="Normal 47 22 5 4 4 2" xfId="41560" xr:uid="{00000000-0005-0000-0000-0000D7A70000}"/>
    <cellStyle name="Normal 47 22 5 4 5" xfId="35549" xr:uid="{00000000-0005-0000-0000-0000D8A70000}"/>
    <cellStyle name="Normal 47 22 5 5" xfId="14787" xr:uid="{00000000-0005-0000-0000-0000D9A70000}"/>
    <cellStyle name="Normal 47 22 5 5 2" xfId="17872" xr:uid="{00000000-0005-0000-0000-0000DAA70000}"/>
    <cellStyle name="Normal 47 22 5 5 2 2" xfId="29839" xr:uid="{00000000-0005-0000-0000-0000DBA70000}"/>
    <cellStyle name="Normal 47 22 5 5 2 2 2" xfId="51445" xr:uid="{00000000-0005-0000-0000-0000DCA70000}"/>
    <cellStyle name="Normal 47 22 5 5 2 3" xfId="23872" xr:uid="{00000000-0005-0000-0000-0000DDA70000}"/>
    <cellStyle name="Normal 47 22 5 5 2 3 2" xfId="45509" xr:uid="{00000000-0005-0000-0000-0000DEA70000}"/>
    <cellStyle name="Normal 47 22 5 5 2 4" xfId="39526" xr:uid="{00000000-0005-0000-0000-0000DFA70000}"/>
    <cellStyle name="Normal 47 22 5 5 3" xfId="26857" xr:uid="{00000000-0005-0000-0000-0000E0A70000}"/>
    <cellStyle name="Normal 47 22 5 5 3 2" xfId="48471" xr:uid="{00000000-0005-0000-0000-0000E1A70000}"/>
    <cellStyle name="Normal 47 22 5 5 4" xfId="20890" xr:uid="{00000000-0005-0000-0000-0000E2A70000}"/>
    <cellStyle name="Normal 47 22 5 5 4 2" xfId="42532" xr:uid="{00000000-0005-0000-0000-0000E3A70000}"/>
    <cellStyle name="Normal 47 22 5 5 5" xfId="36523" xr:uid="{00000000-0005-0000-0000-0000E4A70000}"/>
    <cellStyle name="Normal 47 22 5 6" xfId="15900" xr:uid="{00000000-0005-0000-0000-0000E5A70000}"/>
    <cellStyle name="Normal 47 22 5 6 2" xfId="27871" xr:uid="{00000000-0005-0000-0000-0000E6A70000}"/>
    <cellStyle name="Normal 47 22 5 6 2 2" xfId="49477" xr:uid="{00000000-0005-0000-0000-0000E7A70000}"/>
    <cellStyle name="Normal 47 22 5 6 3" xfId="21904" xr:uid="{00000000-0005-0000-0000-0000E8A70000}"/>
    <cellStyle name="Normal 47 22 5 6 3 2" xfId="43541" xr:uid="{00000000-0005-0000-0000-0000E9A70000}"/>
    <cellStyle name="Normal 47 22 5 6 4" xfId="37554" xr:uid="{00000000-0005-0000-0000-0000EAA70000}"/>
    <cellStyle name="Normal 47 22 5 7" xfId="24886" xr:uid="{00000000-0005-0000-0000-0000EBA70000}"/>
    <cellStyle name="Normal 47 22 5 7 2" xfId="46506" xr:uid="{00000000-0005-0000-0000-0000ECA70000}"/>
    <cellStyle name="Normal 47 22 5 8" xfId="18919" xr:uid="{00000000-0005-0000-0000-0000EDA70000}"/>
    <cellStyle name="Normal 47 22 5 8 2" xfId="40561" xr:uid="{00000000-0005-0000-0000-0000EEA70000}"/>
    <cellStyle name="Normal 47 22 5 9" xfId="31889"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8" xr:uid="{00000000-0005-0000-0000-0000F4A70000}"/>
    <cellStyle name="Normal 47 22 6 2 2 2 2 2" xfId="50724" xr:uid="{00000000-0005-0000-0000-0000F5A70000}"/>
    <cellStyle name="Normal 47 22 6 2 2 2 3" xfId="23151" xr:uid="{00000000-0005-0000-0000-0000F6A70000}"/>
    <cellStyle name="Normal 47 22 6 2 2 2 3 2" xfId="44788" xr:uid="{00000000-0005-0000-0000-0000F7A70000}"/>
    <cellStyle name="Normal 47 22 6 2 2 2 4" xfId="38804" xr:uid="{00000000-0005-0000-0000-0000F8A70000}"/>
    <cellStyle name="Normal 47 22 6 2 2 3" xfId="26136" xr:uid="{00000000-0005-0000-0000-0000F9A70000}"/>
    <cellStyle name="Normal 47 22 6 2 2 3 2" xfId="47750" xr:uid="{00000000-0005-0000-0000-0000FAA70000}"/>
    <cellStyle name="Normal 47 22 6 2 2 4" xfId="20169" xr:uid="{00000000-0005-0000-0000-0000FBA70000}"/>
    <cellStyle name="Normal 47 22 6 2 2 4 2" xfId="41811" xr:uid="{00000000-0005-0000-0000-0000FCA70000}"/>
    <cellStyle name="Normal 47 22 6 2 2 5" xfId="35801" xr:uid="{00000000-0005-0000-0000-0000FDA70000}"/>
    <cellStyle name="Normal 47 22 6 2 3" xfId="15039" xr:uid="{00000000-0005-0000-0000-0000FEA70000}"/>
    <cellStyle name="Normal 47 22 6 2 3 2" xfId="18124" xr:uid="{00000000-0005-0000-0000-0000FFA70000}"/>
    <cellStyle name="Normal 47 22 6 2 3 2 2" xfId="30090" xr:uid="{00000000-0005-0000-0000-000000A80000}"/>
    <cellStyle name="Normal 47 22 6 2 3 2 2 2" xfId="51696" xr:uid="{00000000-0005-0000-0000-000001A80000}"/>
    <cellStyle name="Normal 47 22 6 2 3 2 3" xfId="24123" xr:uid="{00000000-0005-0000-0000-000002A80000}"/>
    <cellStyle name="Normal 47 22 6 2 3 2 3 2" xfId="45760" xr:uid="{00000000-0005-0000-0000-000003A80000}"/>
    <cellStyle name="Normal 47 22 6 2 3 2 4" xfId="39778" xr:uid="{00000000-0005-0000-0000-000004A80000}"/>
    <cellStyle name="Normal 47 22 6 2 3 3" xfId="27108" xr:uid="{00000000-0005-0000-0000-000005A80000}"/>
    <cellStyle name="Normal 47 22 6 2 3 3 2" xfId="48722" xr:uid="{00000000-0005-0000-0000-000006A80000}"/>
    <cellStyle name="Normal 47 22 6 2 3 4" xfId="21141" xr:uid="{00000000-0005-0000-0000-000007A80000}"/>
    <cellStyle name="Normal 47 22 6 2 3 4 2" xfId="42783" xr:uid="{00000000-0005-0000-0000-000008A80000}"/>
    <cellStyle name="Normal 47 22 6 2 3 5" xfId="36775" xr:uid="{00000000-0005-0000-0000-000009A80000}"/>
    <cellStyle name="Normal 47 22 6 2 4" xfId="16173" xr:uid="{00000000-0005-0000-0000-00000AA80000}"/>
    <cellStyle name="Normal 47 22 6 2 4 2" xfId="28142" xr:uid="{00000000-0005-0000-0000-00000BA80000}"/>
    <cellStyle name="Normal 47 22 6 2 4 2 2" xfId="49748" xr:uid="{00000000-0005-0000-0000-00000CA80000}"/>
    <cellStyle name="Normal 47 22 6 2 4 3" xfId="22175" xr:uid="{00000000-0005-0000-0000-00000DA80000}"/>
    <cellStyle name="Normal 47 22 6 2 4 3 2" xfId="43812" xr:uid="{00000000-0005-0000-0000-00000EA80000}"/>
    <cellStyle name="Normal 47 22 6 2 4 4" xfId="37827" xr:uid="{00000000-0005-0000-0000-00000FA80000}"/>
    <cellStyle name="Normal 47 22 6 2 5" xfId="25160" xr:uid="{00000000-0005-0000-0000-000010A80000}"/>
    <cellStyle name="Normal 47 22 6 2 5 2" xfId="46777" xr:uid="{00000000-0005-0000-0000-000011A80000}"/>
    <cellStyle name="Normal 47 22 6 2 6" xfId="19193" xr:uid="{00000000-0005-0000-0000-000012A80000}"/>
    <cellStyle name="Normal 47 22 6 2 6 2" xfId="40835" xr:uid="{00000000-0005-0000-0000-000013A80000}"/>
    <cellStyle name="Normal 47 22 6 2 7" xfId="34821"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8" xr:uid="{00000000-0005-0000-0000-000018A80000}"/>
    <cellStyle name="Normal 47 22 6 3 2 2 2 2" xfId="51044" xr:uid="{00000000-0005-0000-0000-000019A80000}"/>
    <cellStyle name="Normal 47 22 6 3 2 2 3" xfId="23471" xr:uid="{00000000-0005-0000-0000-00001AA80000}"/>
    <cellStyle name="Normal 47 22 6 3 2 2 3 2" xfId="45108" xr:uid="{00000000-0005-0000-0000-00001BA80000}"/>
    <cellStyle name="Normal 47 22 6 3 2 2 4" xfId="39124" xr:uid="{00000000-0005-0000-0000-00001CA80000}"/>
    <cellStyle name="Normal 47 22 6 3 2 3" xfId="26456" xr:uid="{00000000-0005-0000-0000-00001DA80000}"/>
    <cellStyle name="Normal 47 22 6 3 2 3 2" xfId="48070" xr:uid="{00000000-0005-0000-0000-00001EA80000}"/>
    <cellStyle name="Normal 47 22 6 3 2 4" xfId="20489" xr:uid="{00000000-0005-0000-0000-00001FA80000}"/>
    <cellStyle name="Normal 47 22 6 3 2 4 2" xfId="42131" xr:uid="{00000000-0005-0000-0000-000020A80000}"/>
    <cellStyle name="Normal 47 22 6 3 2 5" xfId="36121" xr:uid="{00000000-0005-0000-0000-000021A80000}"/>
    <cellStyle name="Normal 47 22 6 3 3" xfId="15359" xr:uid="{00000000-0005-0000-0000-000022A80000}"/>
    <cellStyle name="Normal 47 22 6 3 3 2" xfId="18444" xr:uid="{00000000-0005-0000-0000-000023A80000}"/>
    <cellStyle name="Normal 47 22 6 3 3 2 2" xfId="30410" xr:uid="{00000000-0005-0000-0000-000024A80000}"/>
    <cellStyle name="Normal 47 22 6 3 3 2 2 2" xfId="52016" xr:uid="{00000000-0005-0000-0000-000025A80000}"/>
    <cellStyle name="Normal 47 22 6 3 3 2 3" xfId="24443" xr:uid="{00000000-0005-0000-0000-000026A80000}"/>
    <cellStyle name="Normal 47 22 6 3 3 2 3 2" xfId="46080" xr:uid="{00000000-0005-0000-0000-000027A80000}"/>
    <cellStyle name="Normal 47 22 6 3 3 2 4" xfId="40098" xr:uid="{00000000-0005-0000-0000-000028A80000}"/>
    <cellStyle name="Normal 47 22 6 3 3 3" xfId="27428" xr:uid="{00000000-0005-0000-0000-000029A80000}"/>
    <cellStyle name="Normal 47 22 6 3 3 3 2" xfId="49042" xr:uid="{00000000-0005-0000-0000-00002AA80000}"/>
    <cellStyle name="Normal 47 22 6 3 3 4" xfId="21461" xr:uid="{00000000-0005-0000-0000-00002BA80000}"/>
    <cellStyle name="Normal 47 22 6 3 3 4 2" xfId="43103" xr:uid="{00000000-0005-0000-0000-00002CA80000}"/>
    <cellStyle name="Normal 47 22 6 3 3 5" xfId="37095" xr:uid="{00000000-0005-0000-0000-00002DA80000}"/>
    <cellStyle name="Normal 47 22 6 3 4" xfId="16493" xr:uid="{00000000-0005-0000-0000-00002EA80000}"/>
    <cellStyle name="Normal 47 22 6 3 4 2" xfId="28462" xr:uid="{00000000-0005-0000-0000-00002FA80000}"/>
    <cellStyle name="Normal 47 22 6 3 4 2 2" xfId="50068" xr:uid="{00000000-0005-0000-0000-000030A80000}"/>
    <cellStyle name="Normal 47 22 6 3 4 3" xfId="22495" xr:uid="{00000000-0005-0000-0000-000031A80000}"/>
    <cellStyle name="Normal 47 22 6 3 4 3 2" xfId="44132" xr:uid="{00000000-0005-0000-0000-000032A80000}"/>
    <cellStyle name="Normal 47 22 6 3 4 4" xfId="38147" xr:uid="{00000000-0005-0000-0000-000033A80000}"/>
    <cellStyle name="Normal 47 22 6 3 5" xfId="25480" xr:uid="{00000000-0005-0000-0000-000034A80000}"/>
    <cellStyle name="Normal 47 22 6 3 5 2" xfId="47097" xr:uid="{00000000-0005-0000-0000-000035A80000}"/>
    <cellStyle name="Normal 47 22 6 3 6" xfId="19513" xr:uid="{00000000-0005-0000-0000-000036A80000}"/>
    <cellStyle name="Normal 47 22 6 3 6 2" xfId="41155" xr:uid="{00000000-0005-0000-0000-000037A80000}"/>
    <cellStyle name="Normal 47 22 6 3 7" xfId="35141" xr:uid="{00000000-0005-0000-0000-000038A80000}"/>
    <cellStyle name="Normal 47 22 6 4" xfId="13744" xr:uid="{00000000-0005-0000-0000-000039A80000}"/>
    <cellStyle name="Normal 47 22 6 4 2" xfId="16830" xr:uid="{00000000-0005-0000-0000-00003AA80000}"/>
    <cellStyle name="Normal 47 22 6 4 2 2" xfId="28798" xr:uid="{00000000-0005-0000-0000-00003BA80000}"/>
    <cellStyle name="Normal 47 22 6 4 2 2 2" xfId="50404" xr:uid="{00000000-0005-0000-0000-00003CA80000}"/>
    <cellStyle name="Normal 47 22 6 4 2 3" xfId="22831" xr:uid="{00000000-0005-0000-0000-00003DA80000}"/>
    <cellStyle name="Normal 47 22 6 4 2 3 2" xfId="44468" xr:uid="{00000000-0005-0000-0000-00003EA80000}"/>
    <cellStyle name="Normal 47 22 6 4 2 4" xfId="38484" xr:uid="{00000000-0005-0000-0000-00003FA80000}"/>
    <cellStyle name="Normal 47 22 6 4 3" xfId="25816" xr:uid="{00000000-0005-0000-0000-000040A80000}"/>
    <cellStyle name="Normal 47 22 6 4 3 2" xfId="47430" xr:uid="{00000000-0005-0000-0000-000041A80000}"/>
    <cellStyle name="Normal 47 22 6 4 4" xfId="19849" xr:uid="{00000000-0005-0000-0000-000042A80000}"/>
    <cellStyle name="Normal 47 22 6 4 4 2" xfId="41491" xr:uid="{00000000-0005-0000-0000-000043A80000}"/>
    <cellStyle name="Normal 47 22 6 4 5" xfId="35480" xr:uid="{00000000-0005-0000-0000-000044A80000}"/>
    <cellStyle name="Normal 47 22 6 5" xfId="14718" xr:uid="{00000000-0005-0000-0000-000045A80000}"/>
    <cellStyle name="Normal 47 22 6 5 2" xfId="17803" xr:uid="{00000000-0005-0000-0000-000046A80000}"/>
    <cellStyle name="Normal 47 22 6 5 2 2" xfId="29770" xr:uid="{00000000-0005-0000-0000-000047A80000}"/>
    <cellStyle name="Normal 47 22 6 5 2 2 2" xfId="51376" xr:uid="{00000000-0005-0000-0000-000048A80000}"/>
    <cellStyle name="Normal 47 22 6 5 2 3" xfId="23803" xr:uid="{00000000-0005-0000-0000-000049A80000}"/>
    <cellStyle name="Normal 47 22 6 5 2 3 2" xfId="45440" xr:uid="{00000000-0005-0000-0000-00004AA80000}"/>
    <cellStyle name="Normal 47 22 6 5 2 4" xfId="39457" xr:uid="{00000000-0005-0000-0000-00004BA80000}"/>
    <cellStyle name="Normal 47 22 6 5 3" xfId="26788" xr:uid="{00000000-0005-0000-0000-00004CA80000}"/>
    <cellStyle name="Normal 47 22 6 5 3 2" xfId="48402" xr:uid="{00000000-0005-0000-0000-00004DA80000}"/>
    <cellStyle name="Normal 47 22 6 5 4" xfId="20821" xr:uid="{00000000-0005-0000-0000-00004EA80000}"/>
    <cellStyle name="Normal 47 22 6 5 4 2" xfId="42463" xr:uid="{00000000-0005-0000-0000-00004FA80000}"/>
    <cellStyle name="Normal 47 22 6 5 5" xfId="36454" xr:uid="{00000000-0005-0000-0000-000050A80000}"/>
    <cellStyle name="Normal 47 22 6 6" xfId="15831" xr:uid="{00000000-0005-0000-0000-000051A80000}"/>
    <cellStyle name="Normal 47 22 6 6 2" xfId="27802" xr:uid="{00000000-0005-0000-0000-000052A80000}"/>
    <cellStyle name="Normal 47 22 6 6 2 2" xfId="49408" xr:uid="{00000000-0005-0000-0000-000053A80000}"/>
    <cellStyle name="Normal 47 22 6 6 3" xfId="21835" xr:uid="{00000000-0005-0000-0000-000054A80000}"/>
    <cellStyle name="Normal 47 22 6 6 3 2" xfId="43472" xr:uid="{00000000-0005-0000-0000-000055A80000}"/>
    <cellStyle name="Normal 47 22 6 6 4" xfId="37485" xr:uid="{00000000-0005-0000-0000-000056A80000}"/>
    <cellStyle name="Normal 47 22 6 7" xfId="24817" xr:uid="{00000000-0005-0000-0000-000057A80000}"/>
    <cellStyle name="Normal 47 22 6 7 2" xfId="46437" xr:uid="{00000000-0005-0000-0000-000058A80000}"/>
    <cellStyle name="Normal 47 22 6 8" xfId="18850" xr:uid="{00000000-0005-0000-0000-000059A80000}"/>
    <cellStyle name="Normal 47 22 6 8 2" xfId="40492" xr:uid="{00000000-0005-0000-0000-00005AA80000}"/>
    <cellStyle name="Normal 47 22 6 9" xfId="31777"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0" xr:uid="{00000000-0005-0000-0000-000060A80000}"/>
    <cellStyle name="Normal 47 22 7 2 2 2 2 2" xfId="50836" xr:uid="{00000000-0005-0000-0000-000061A80000}"/>
    <cellStyle name="Normal 47 22 7 2 2 2 3" xfId="23263" xr:uid="{00000000-0005-0000-0000-000062A80000}"/>
    <cellStyle name="Normal 47 22 7 2 2 2 3 2" xfId="44900" xr:uid="{00000000-0005-0000-0000-000063A80000}"/>
    <cellStyle name="Normal 47 22 7 2 2 2 4" xfId="38916" xr:uid="{00000000-0005-0000-0000-000064A80000}"/>
    <cellStyle name="Normal 47 22 7 2 2 3" xfId="26248" xr:uid="{00000000-0005-0000-0000-000065A80000}"/>
    <cellStyle name="Normal 47 22 7 2 2 3 2" xfId="47862" xr:uid="{00000000-0005-0000-0000-000066A80000}"/>
    <cellStyle name="Normal 47 22 7 2 2 4" xfId="20281" xr:uid="{00000000-0005-0000-0000-000067A80000}"/>
    <cellStyle name="Normal 47 22 7 2 2 4 2" xfId="41923" xr:uid="{00000000-0005-0000-0000-000068A80000}"/>
    <cellStyle name="Normal 47 22 7 2 2 5" xfId="35913" xr:uid="{00000000-0005-0000-0000-000069A80000}"/>
    <cellStyle name="Normal 47 22 7 2 3" xfId="15151" xr:uid="{00000000-0005-0000-0000-00006AA80000}"/>
    <cellStyle name="Normal 47 22 7 2 3 2" xfId="18236" xr:uid="{00000000-0005-0000-0000-00006BA80000}"/>
    <cellStyle name="Normal 47 22 7 2 3 2 2" xfId="30202" xr:uid="{00000000-0005-0000-0000-00006CA80000}"/>
    <cellStyle name="Normal 47 22 7 2 3 2 2 2" xfId="51808" xr:uid="{00000000-0005-0000-0000-00006DA80000}"/>
    <cellStyle name="Normal 47 22 7 2 3 2 3" xfId="24235" xr:uid="{00000000-0005-0000-0000-00006EA80000}"/>
    <cellStyle name="Normal 47 22 7 2 3 2 3 2" xfId="45872" xr:uid="{00000000-0005-0000-0000-00006FA80000}"/>
    <cellStyle name="Normal 47 22 7 2 3 2 4" xfId="39890" xr:uid="{00000000-0005-0000-0000-000070A80000}"/>
    <cellStyle name="Normal 47 22 7 2 3 3" xfId="27220" xr:uid="{00000000-0005-0000-0000-000071A80000}"/>
    <cellStyle name="Normal 47 22 7 2 3 3 2" xfId="48834" xr:uid="{00000000-0005-0000-0000-000072A80000}"/>
    <cellStyle name="Normal 47 22 7 2 3 4" xfId="21253" xr:uid="{00000000-0005-0000-0000-000073A80000}"/>
    <cellStyle name="Normal 47 22 7 2 3 4 2" xfId="42895" xr:uid="{00000000-0005-0000-0000-000074A80000}"/>
    <cellStyle name="Normal 47 22 7 2 3 5" xfId="36887" xr:uid="{00000000-0005-0000-0000-000075A80000}"/>
    <cellStyle name="Normal 47 22 7 2 4" xfId="16285" xr:uid="{00000000-0005-0000-0000-000076A80000}"/>
    <cellStyle name="Normal 47 22 7 2 4 2" xfId="28254" xr:uid="{00000000-0005-0000-0000-000077A80000}"/>
    <cellStyle name="Normal 47 22 7 2 4 2 2" xfId="49860" xr:uid="{00000000-0005-0000-0000-000078A80000}"/>
    <cellStyle name="Normal 47 22 7 2 4 3" xfId="22287" xr:uid="{00000000-0005-0000-0000-000079A80000}"/>
    <cellStyle name="Normal 47 22 7 2 4 3 2" xfId="43924" xr:uid="{00000000-0005-0000-0000-00007AA80000}"/>
    <cellStyle name="Normal 47 22 7 2 4 4" xfId="37939" xr:uid="{00000000-0005-0000-0000-00007BA80000}"/>
    <cellStyle name="Normal 47 22 7 2 5" xfId="25272" xr:uid="{00000000-0005-0000-0000-00007CA80000}"/>
    <cellStyle name="Normal 47 22 7 2 5 2" xfId="46889" xr:uid="{00000000-0005-0000-0000-00007DA80000}"/>
    <cellStyle name="Normal 47 22 7 2 6" xfId="19305" xr:uid="{00000000-0005-0000-0000-00007EA80000}"/>
    <cellStyle name="Normal 47 22 7 2 6 2" xfId="40947" xr:uid="{00000000-0005-0000-0000-00007FA80000}"/>
    <cellStyle name="Normal 47 22 7 2 7" xfId="34933"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0" xr:uid="{00000000-0005-0000-0000-000084A80000}"/>
    <cellStyle name="Normal 47 22 7 3 2 2 2 2" xfId="51156" xr:uid="{00000000-0005-0000-0000-000085A80000}"/>
    <cellStyle name="Normal 47 22 7 3 2 2 3" xfId="23583" xr:uid="{00000000-0005-0000-0000-000086A80000}"/>
    <cellStyle name="Normal 47 22 7 3 2 2 3 2" xfId="45220" xr:uid="{00000000-0005-0000-0000-000087A80000}"/>
    <cellStyle name="Normal 47 22 7 3 2 2 4" xfId="39236" xr:uid="{00000000-0005-0000-0000-000088A80000}"/>
    <cellStyle name="Normal 47 22 7 3 2 3" xfId="26568" xr:uid="{00000000-0005-0000-0000-000089A80000}"/>
    <cellStyle name="Normal 47 22 7 3 2 3 2" xfId="48182" xr:uid="{00000000-0005-0000-0000-00008AA80000}"/>
    <cellStyle name="Normal 47 22 7 3 2 4" xfId="20601" xr:uid="{00000000-0005-0000-0000-00008BA80000}"/>
    <cellStyle name="Normal 47 22 7 3 2 4 2" xfId="42243" xr:uid="{00000000-0005-0000-0000-00008CA80000}"/>
    <cellStyle name="Normal 47 22 7 3 2 5" xfId="36233" xr:uid="{00000000-0005-0000-0000-00008DA80000}"/>
    <cellStyle name="Normal 47 22 7 3 3" xfId="15471" xr:uid="{00000000-0005-0000-0000-00008EA80000}"/>
    <cellStyle name="Normal 47 22 7 3 3 2" xfId="18556" xr:uid="{00000000-0005-0000-0000-00008FA80000}"/>
    <cellStyle name="Normal 47 22 7 3 3 2 2" xfId="30522" xr:uid="{00000000-0005-0000-0000-000090A80000}"/>
    <cellStyle name="Normal 47 22 7 3 3 2 2 2" xfId="52128" xr:uid="{00000000-0005-0000-0000-000091A80000}"/>
    <cellStyle name="Normal 47 22 7 3 3 2 3" xfId="24555" xr:uid="{00000000-0005-0000-0000-000092A80000}"/>
    <cellStyle name="Normal 47 22 7 3 3 2 3 2" xfId="46192" xr:uid="{00000000-0005-0000-0000-000093A80000}"/>
    <cellStyle name="Normal 47 22 7 3 3 2 4" xfId="40210" xr:uid="{00000000-0005-0000-0000-000094A80000}"/>
    <cellStyle name="Normal 47 22 7 3 3 3" xfId="27540" xr:uid="{00000000-0005-0000-0000-000095A80000}"/>
    <cellStyle name="Normal 47 22 7 3 3 3 2" xfId="49154" xr:uid="{00000000-0005-0000-0000-000096A80000}"/>
    <cellStyle name="Normal 47 22 7 3 3 4" xfId="21573" xr:uid="{00000000-0005-0000-0000-000097A80000}"/>
    <cellStyle name="Normal 47 22 7 3 3 4 2" xfId="43215" xr:uid="{00000000-0005-0000-0000-000098A80000}"/>
    <cellStyle name="Normal 47 22 7 3 3 5" xfId="37207" xr:uid="{00000000-0005-0000-0000-000099A80000}"/>
    <cellStyle name="Normal 47 22 7 3 4" xfId="16605" xr:uid="{00000000-0005-0000-0000-00009AA80000}"/>
    <cellStyle name="Normal 47 22 7 3 4 2" xfId="28574" xr:uid="{00000000-0005-0000-0000-00009BA80000}"/>
    <cellStyle name="Normal 47 22 7 3 4 2 2" xfId="50180" xr:uid="{00000000-0005-0000-0000-00009CA80000}"/>
    <cellStyle name="Normal 47 22 7 3 4 3" xfId="22607" xr:uid="{00000000-0005-0000-0000-00009DA80000}"/>
    <cellStyle name="Normal 47 22 7 3 4 3 2" xfId="44244" xr:uid="{00000000-0005-0000-0000-00009EA80000}"/>
    <cellStyle name="Normal 47 22 7 3 4 4" xfId="38259" xr:uid="{00000000-0005-0000-0000-00009FA80000}"/>
    <cellStyle name="Normal 47 22 7 3 5" xfId="25592" xr:uid="{00000000-0005-0000-0000-0000A0A80000}"/>
    <cellStyle name="Normal 47 22 7 3 5 2" xfId="47209" xr:uid="{00000000-0005-0000-0000-0000A1A80000}"/>
    <cellStyle name="Normal 47 22 7 3 6" xfId="19625" xr:uid="{00000000-0005-0000-0000-0000A2A80000}"/>
    <cellStyle name="Normal 47 22 7 3 6 2" xfId="41267" xr:uid="{00000000-0005-0000-0000-0000A3A80000}"/>
    <cellStyle name="Normal 47 22 7 3 7" xfId="35253" xr:uid="{00000000-0005-0000-0000-0000A4A80000}"/>
    <cellStyle name="Normal 47 22 7 4" xfId="13856" xr:uid="{00000000-0005-0000-0000-0000A5A80000}"/>
    <cellStyle name="Normal 47 22 7 4 2" xfId="16942" xr:uid="{00000000-0005-0000-0000-0000A6A80000}"/>
    <cellStyle name="Normal 47 22 7 4 2 2" xfId="28910" xr:uid="{00000000-0005-0000-0000-0000A7A80000}"/>
    <cellStyle name="Normal 47 22 7 4 2 2 2" xfId="50516" xr:uid="{00000000-0005-0000-0000-0000A8A80000}"/>
    <cellStyle name="Normal 47 22 7 4 2 3" xfId="22943" xr:uid="{00000000-0005-0000-0000-0000A9A80000}"/>
    <cellStyle name="Normal 47 22 7 4 2 3 2" xfId="44580" xr:uid="{00000000-0005-0000-0000-0000AAA80000}"/>
    <cellStyle name="Normal 47 22 7 4 2 4" xfId="38596" xr:uid="{00000000-0005-0000-0000-0000ABA80000}"/>
    <cellStyle name="Normal 47 22 7 4 3" xfId="25928" xr:uid="{00000000-0005-0000-0000-0000ACA80000}"/>
    <cellStyle name="Normal 47 22 7 4 3 2" xfId="47542" xr:uid="{00000000-0005-0000-0000-0000ADA80000}"/>
    <cellStyle name="Normal 47 22 7 4 4" xfId="19961" xr:uid="{00000000-0005-0000-0000-0000AEA80000}"/>
    <cellStyle name="Normal 47 22 7 4 4 2" xfId="41603" xr:uid="{00000000-0005-0000-0000-0000AFA80000}"/>
    <cellStyle name="Normal 47 22 7 4 5" xfId="35592" xr:uid="{00000000-0005-0000-0000-0000B0A80000}"/>
    <cellStyle name="Normal 47 22 7 5" xfId="14830" xr:uid="{00000000-0005-0000-0000-0000B1A80000}"/>
    <cellStyle name="Normal 47 22 7 5 2" xfId="17915" xr:uid="{00000000-0005-0000-0000-0000B2A80000}"/>
    <cellStyle name="Normal 47 22 7 5 2 2" xfId="29882" xr:uid="{00000000-0005-0000-0000-0000B3A80000}"/>
    <cellStyle name="Normal 47 22 7 5 2 2 2" xfId="51488" xr:uid="{00000000-0005-0000-0000-0000B4A80000}"/>
    <cellStyle name="Normal 47 22 7 5 2 3" xfId="23915" xr:uid="{00000000-0005-0000-0000-0000B5A80000}"/>
    <cellStyle name="Normal 47 22 7 5 2 3 2" xfId="45552" xr:uid="{00000000-0005-0000-0000-0000B6A80000}"/>
    <cellStyle name="Normal 47 22 7 5 2 4" xfId="39569" xr:uid="{00000000-0005-0000-0000-0000B7A80000}"/>
    <cellStyle name="Normal 47 22 7 5 3" xfId="26900" xr:uid="{00000000-0005-0000-0000-0000B8A80000}"/>
    <cellStyle name="Normal 47 22 7 5 3 2" xfId="48514" xr:uid="{00000000-0005-0000-0000-0000B9A80000}"/>
    <cellStyle name="Normal 47 22 7 5 4" xfId="20933" xr:uid="{00000000-0005-0000-0000-0000BAA80000}"/>
    <cellStyle name="Normal 47 22 7 5 4 2" xfId="42575" xr:uid="{00000000-0005-0000-0000-0000BBA80000}"/>
    <cellStyle name="Normal 47 22 7 5 5" xfId="36566" xr:uid="{00000000-0005-0000-0000-0000BCA80000}"/>
    <cellStyle name="Normal 47 22 7 6" xfId="15943" xr:uid="{00000000-0005-0000-0000-0000BDA80000}"/>
    <cellStyle name="Normal 47 22 7 6 2" xfId="27914" xr:uid="{00000000-0005-0000-0000-0000BEA80000}"/>
    <cellStyle name="Normal 47 22 7 6 2 2" xfId="49520" xr:uid="{00000000-0005-0000-0000-0000BFA80000}"/>
    <cellStyle name="Normal 47 22 7 6 3" xfId="21947" xr:uid="{00000000-0005-0000-0000-0000C0A80000}"/>
    <cellStyle name="Normal 47 22 7 6 3 2" xfId="43584" xr:uid="{00000000-0005-0000-0000-0000C1A80000}"/>
    <cellStyle name="Normal 47 22 7 6 4" xfId="37597" xr:uid="{00000000-0005-0000-0000-0000C2A80000}"/>
    <cellStyle name="Normal 47 22 7 7" xfId="24929" xr:uid="{00000000-0005-0000-0000-0000C3A80000}"/>
    <cellStyle name="Normal 47 22 7 7 2" xfId="46549" xr:uid="{00000000-0005-0000-0000-0000C4A80000}"/>
    <cellStyle name="Normal 47 22 7 8" xfId="18962" xr:uid="{00000000-0005-0000-0000-0000C5A80000}"/>
    <cellStyle name="Normal 47 22 7 8 2" xfId="40604" xr:uid="{00000000-0005-0000-0000-0000C6A80000}"/>
    <cellStyle name="Normal 47 22 7 9" xfId="32003"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2" xr:uid="{00000000-0005-0000-0000-0000CBA80000}"/>
    <cellStyle name="Normal 47 22 8 2 2 2 2" xfId="50578" xr:uid="{00000000-0005-0000-0000-0000CCA80000}"/>
    <cellStyle name="Normal 47 22 8 2 2 3" xfId="23005" xr:uid="{00000000-0005-0000-0000-0000CDA80000}"/>
    <cellStyle name="Normal 47 22 8 2 2 3 2" xfId="44642" xr:uid="{00000000-0005-0000-0000-0000CEA80000}"/>
    <cellStyle name="Normal 47 22 8 2 2 4" xfId="38658" xr:uid="{00000000-0005-0000-0000-0000CFA80000}"/>
    <cellStyle name="Normal 47 22 8 2 3" xfId="25990" xr:uid="{00000000-0005-0000-0000-0000D0A80000}"/>
    <cellStyle name="Normal 47 22 8 2 3 2" xfId="47604" xr:uid="{00000000-0005-0000-0000-0000D1A80000}"/>
    <cellStyle name="Normal 47 22 8 2 4" xfId="20023" xr:uid="{00000000-0005-0000-0000-0000D2A80000}"/>
    <cellStyle name="Normal 47 22 8 2 4 2" xfId="41665" xr:uid="{00000000-0005-0000-0000-0000D3A80000}"/>
    <cellStyle name="Normal 47 22 8 2 5" xfId="35655" xr:uid="{00000000-0005-0000-0000-0000D4A80000}"/>
    <cellStyle name="Normal 47 22 8 3" xfId="14893" xr:uid="{00000000-0005-0000-0000-0000D5A80000}"/>
    <cellStyle name="Normal 47 22 8 3 2" xfId="17978" xr:uid="{00000000-0005-0000-0000-0000D6A80000}"/>
    <cellStyle name="Normal 47 22 8 3 2 2" xfId="29944" xr:uid="{00000000-0005-0000-0000-0000D7A80000}"/>
    <cellStyle name="Normal 47 22 8 3 2 2 2" xfId="51550" xr:uid="{00000000-0005-0000-0000-0000D8A80000}"/>
    <cellStyle name="Normal 47 22 8 3 2 3" xfId="23977" xr:uid="{00000000-0005-0000-0000-0000D9A80000}"/>
    <cellStyle name="Normal 47 22 8 3 2 3 2" xfId="45614" xr:uid="{00000000-0005-0000-0000-0000DAA80000}"/>
    <cellStyle name="Normal 47 22 8 3 2 4" xfId="39632" xr:uid="{00000000-0005-0000-0000-0000DBA80000}"/>
    <cellStyle name="Normal 47 22 8 3 3" xfId="26962" xr:uid="{00000000-0005-0000-0000-0000DCA80000}"/>
    <cellStyle name="Normal 47 22 8 3 3 2" xfId="48576" xr:uid="{00000000-0005-0000-0000-0000DDA80000}"/>
    <cellStyle name="Normal 47 22 8 3 4" xfId="20995" xr:uid="{00000000-0005-0000-0000-0000DEA80000}"/>
    <cellStyle name="Normal 47 22 8 3 4 2" xfId="42637" xr:uid="{00000000-0005-0000-0000-0000DFA80000}"/>
    <cellStyle name="Normal 47 22 8 3 5" xfId="36629" xr:uid="{00000000-0005-0000-0000-0000E0A80000}"/>
    <cellStyle name="Normal 47 22 8 4" xfId="16027" xr:uid="{00000000-0005-0000-0000-0000E1A80000}"/>
    <cellStyle name="Normal 47 22 8 4 2" xfId="27996" xr:uid="{00000000-0005-0000-0000-0000E2A80000}"/>
    <cellStyle name="Normal 47 22 8 4 2 2" xfId="49602" xr:uid="{00000000-0005-0000-0000-0000E3A80000}"/>
    <cellStyle name="Normal 47 22 8 4 3" xfId="22029" xr:uid="{00000000-0005-0000-0000-0000E4A80000}"/>
    <cellStyle name="Normal 47 22 8 4 3 2" xfId="43666" xr:uid="{00000000-0005-0000-0000-0000E5A80000}"/>
    <cellStyle name="Normal 47 22 8 4 4" xfId="37681" xr:uid="{00000000-0005-0000-0000-0000E6A80000}"/>
    <cellStyle name="Normal 47 22 8 5" xfId="25014" xr:uid="{00000000-0005-0000-0000-0000E7A80000}"/>
    <cellStyle name="Normal 47 22 8 5 2" xfId="46631" xr:uid="{00000000-0005-0000-0000-0000E8A80000}"/>
    <cellStyle name="Normal 47 22 8 6" xfId="19047" xr:uid="{00000000-0005-0000-0000-0000E9A80000}"/>
    <cellStyle name="Normal 47 22 8 6 2" xfId="40689" xr:uid="{00000000-0005-0000-0000-0000EAA80000}"/>
    <cellStyle name="Normal 47 22 8 7" xfId="34675"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2" xr:uid="{00000000-0005-0000-0000-0000EFA80000}"/>
    <cellStyle name="Normal 47 22 9 2 2 2 2" xfId="50898" xr:uid="{00000000-0005-0000-0000-0000F0A80000}"/>
    <cellStyle name="Normal 47 22 9 2 2 3" xfId="23325" xr:uid="{00000000-0005-0000-0000-0000F1A80000}"/>
    <cellStyle name="Normal 47 22 9 2 2 3 2" xfId="44962" xr:uid="{00000000-0005-0000-0000-0000F2A80000}"/>
    <cellStyle name="Normal 47 22 9 2 2 4" xfId="38978" xr:uid="{00000000-0005-0000-0000-0000F3A80000}"/>
    <cellStyle name="Normal 47 22 9 2 3" xfId="26310" xr:uid="{00000000-0005-0000-0000-0000F4A80000}"/>
    <cellStyle name="Normal 47 22 9 2 3 2" xfId="47924" xr:uid="{00000000-0005-0000-0000-0000F5A80000}"/>
    <cellStyle name="Normal 47 22 9 2 4" xfId="20343" xr:uid="{00000000-0005-0000-0000-0000F6A80000}"/>
    <cellStyle name="Normal 47 22 9 2 4 2" xfId="41985" xr:uid="{00000000-0005-0000-0000-0000F7A80000}"/>
    <cellStyle name="Normal 47 22 9 2 5" xfId="35975" xr:uid="{00000000-0005-0000-0000-0000F8A80000}"/>
    <cellStyle name="Normal 47 22 9 3" xfId="15213" xr:uid="{00000000-0005-0000-0000-0000F9A80000}"/>
    <cellStyle name="Normal 47 22 9 3 2" xfId="18298" xr:uid="{00000000-0005-0000-0000-0000FAA80000}"/>
    <cellStyle name="Normal 47 22 9 3 2 2" xfId="30264" xr:uid="{00000000-0005-0000-0000-0000FBA80000}"/>
    <cellStyle name="Normal 47 22 9 3 2 2 2" xfId="51870" xr:uid="{00000000-0005-0000-0000-0000FCA80000}"/>
    <cellStyle name="Normal 47 22 9 3 2 3" xfId="24297" xr:uid="{00000000-0005-0000-0000-0000FDA80000}"/>
    <cellStyle name="Normal 47 22 9 3 2 3 2" xfId="45934" xr:uid="{00000000-0005-0000-0000-0000FEA80000}"/>
    <cellStyle name="Normal 47 22 9 3 2 4" xfId="39952" xr:uid="{00000000-0005-0000-0000-0000FFA80000}"/>
    <cellStyle name="Normal 47 22 9 3 3" xfId="27282" xr:uid="{00000000-0005-0000-0000-000000A90000}"/>
    <cellStyle name="Normal 47 22 9 3 3 2" xfId="48896" xr:uid="{00000000-0005-0000-0000-000001A90000}"/>
    <cellStyle name="Normal 47 22 9 3 4" xfId="21315" xr:uid="{00000000-0005-0000-0000-000002A90000}"/>
    <cellStyle name="Normal 47 22 9 3 4 2" xfId="42957" xr:uid="{00000000-0005-0000-0000-000003A90000}"/>
    <cellStyle name="Normal 47 22 9 3 5" xfId="36949" xr:uid="{00000000-0005-0000-0000-000004A90000}"/>
    <cellStyle name="Normal 47 22 9 4" xfId="16347" xr:uid="{00000000-0005-0000-0000-000005A90000}"/>
    <cellStyle name="Normal 47 22 9 4 2" xfId="28316" xr:uid="{00000000-0005-0000-0000-000006A90000}"/>
    <cellStyle name="Normal 47 22 9 4 2 2" xfId="49922" xr:uid="{00000000-0005-0000-0000-000007A90000}"/>
    <cellStyle name="Normal 47 22 9 4 3" xfId="22349" xr:uid="{00000000-0005-0000-0000-000008A90000}"/>
    <cellStyle name="Normal 47 22 9 4 3 2" xfId="43986" xr:uid="{00000000-0005-0000-0000-000009A90000}"/>
    <cellStyle name="Normal 47 22 9 4 4" xfId="38001" xr:uid="{00000000-0005-0000-0000-00000AA90000}"/>
    <cellStyle name="Normal 47 22 9 5" xfId="25334" xr:uid="{00000000-0005-0000-0000-00000BA90000}"/>
    <cellStyle name="Normal 47 22 9 5 2" xfId="46951" xr:uid="{00000000-0005-0000-0000-00000CA90000}"/>
    <cellStyle name="Normal 47 22 9 6" xfId="19367" xr:uid="{00000000-0005-0000-0000-00000DA90000}"/>
    <cellStyle name="Normal 47 22 9 6 2" xfId="41009" xr:uid="{00000000-0005-0000-0000-00000EA90000}"/>
    <cellStyle name="Normal 47 22 9 7" xfId="34995"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3" xr:uid="{00000000-0005-0000-0000-000018A90000}"/>
    <cellStyle name="Normal 47 3 10 2 2 2" xfId="50259" xr:uid="{00000000-0005-0000-0000-000019A90000}"/>
    <cellStyle name="Normal 47 3 10 2 3" xfId="22686" xr:uid="{00000000-0005-0000-0000-00001AA90000}"/>
    <cellStyle name="Normal 47 3 10 2 3 2" xfId="44323" xr:uid="{00000000-0005-0000-0000-00001BA90000}"/>
    <cellStyle name="Normal 47 3 10 2 4" xfId="38338" xr:uid="{00000000-0005-0000-0000-00001CA90000}"/>
    <cellStyle name="Normal 47 3 10 3" xfId="25671" xr:uid="{00000000-0005-0000-0000-00001DA90000}"/>
    <cellStyle name="Normal 47 3 10 3 2" xfId="47285" xr:uid="{00000000-0005-0000-0000-00001EA90000}"/>
    <cellStyle name="Normal 47 3 10 4" xfId="19704" xr:uid="{00000000-0005-0000-0000-00001FA90000}"/>
    <cellStyle name="Normal 47 3 10 4 2" xfId="41346" xr:uid="{00000000-0005-0000-0000-000020A90000}"/>
    <cellStyle name="Normal 47 3 10 5" xfId="35334" xr:uid="{00000000-0005-0000-0000-000021A90000}"/>
    <cellStyle name="Normal 47 3 11" xfId="14573" xr:uid="{00000000-0005-0000-0000-000022A90000}"/>
    <cellStyle name="Normal 47 3 11 2" xfId="17658" xr:uid="{00000000-0005-0000-0000-000023A90000}"/>
    <cellStyle name="Normal 47 3 11 2 2" xfId="29625" xr:uid="{00000000-0005-0000-0000-000024A90000}"/>
    <cellStyle name="Normal 47 3 11 2 2 2" xfId="51231" xr:uid="{00000000-0005-0000-0000-000025A90000}"/>
    <cellStyle name="Normal 47 3 11 2 3" xfId="23658" xr:uid="{00000000-0005-0000-0000-000026A90000}"/>
    <cellStyle name="Normal 47 3 11 2 3 2" xfId="45295" xr:uid="{00000000-0005-0000-0000-000027A90000}"/>
    <cellStyle name="Normal 47 3 11 2 4" xfId="39312" xr:uid="{00000000-0005-0000-0000-000028A90000}"/>
    <cellStyle name="Normal 47 3 11 3" xfId="26643" xr:uid="{00000000-0005-0000-0000-000029A90000}"/>
    <cellStyle name="Normal 47 3 11 3 2" xfId="48257" xr:uid="{00000000-0005-0000-0000-00002AA90000}"/>
    <cellStyle name="Normal 47 3 11 4" xfId="20676" xr:uid="{00000000-0005-0000-0000-00002BA90000}"/>
    <cellStyle name="Normal 47 3 11 4 2" xfId="42318" xr:uid="{00000000-0005-0000-0000-00002CA90000}"/>
    <cellStyle name="Normal 47 3 11 5" xfId="36309" xr:uid="{00000000-0005-0000-0000-00002DA90000}"/>
    <cellStyle name="Normal 47 3 12" xfId="15686" xr:uid="{00000000-0005-0000-0000-00002EA90000}"/>
    <cellStyle name="Normal 47 3 12 2" xfId="27657" xr:uid="{00000000-0005-0000-0000-00002FA90000}"/>
    <cellStyle name="Normal 47 3 12 2 2" xfId="49263" xr:uid="{00000000-0005-0000-0000-000030A90000}"/>
    <cellStyle name="Normal 47 3 12 3" xfId="21690" xr:uid="{00000000-0005-0000-0000-000031A90000}"/>
    <cellStyle name="Normal 47 3 12 3 2" xfId="43327" xr:uid="{00000000-0005-0000-0000-000032A90000}"/>
    <cellStyle name="Normal 47 3 12 4" xfId="37340" xr:uid="{00000000-0005-0000-0000-000033A90000}"/>
    <cellStyle name="Normal 47 3 13" xfId="24672" xr:uid="{00000000-0005-0000-0000-000034A90000}"/>
    <cellStyle name="Normal 47 3 13 2" xfId="46292" xr:uid="{00000000-0005-0000-0000-000035A90000}"/>
    <cellStyle name="Normal 47 3 14" xfId="18705" xr:uid="{00000000-0005-0000-0000-000036A90000}"/>
    <cellStyle name="Normal 47 3 14 2" xfId="40347" xr:uid="{00000000-0005-0000-0000-000037A90000}"/>
    <cellStyle name="Normal 47 3 15" xfId="31270"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2" xr:uid="{00000000-0005-0000-0000-00003DA90000}"/>
    <cellStyle name="Normal 47 3 2 2 2 2 2 2" xfId="50668" xr:uid="{00000000-0005-0000-0000-00003EA90000}"/>
    <cellStyle name="Normal 47 3 2 2 2 2 3" xfId="23095" xr:uid="{00000000-0005-0000-0000-00003FA90000}"/>
    <cellStyle name="Normal 47 3 2 2 2 2 3 2" xfId="44732" xr:uid="{00000000-0005-0000-0000-000040A90000}"/>
    <cellStyle name="Normal 47 3 2 2 2 2 4" xfId="38748" xr:uid="{00000000-0005-0000-0000-000041A90000}"/>
    <cellStyle name="Normal 47 3 2 2 2 3" xfId="26080" xr:uid="{00000000-0005-0000-0000-000042A90000}"/>
    <cellStyle name="Normal 47 3 2 2 2 3 2" xfId="47694" xr:uid="{00000000-0005-0000-0000-000043A90000}"/>
    <cellStyle name="Normal 47 3 2 2 2 4" xfId="20113" xr:uid="{00000000-0005-0000-0000-000044A90000}"/>
    <cellStyle name="Normal 47 3 2 2 2 4 2" xfId="41755" xr:uid="{00000000-0005-0000-0000-000045A90000}"/>
    <cellStyle name="Normal 47 3 2 2 2 5" xfId="35745" xr:uid="{00000000-0005-0000-0000-000046A90000}"/>
    <cellStyle name="Normal 47 3 2 2 3" xfId="14983" xr:uid="{00000000-0005-0000-0000-000047A90000}"/>
    <cellStyle name="Normal 47 3 2 2 3 2" xfId="18068" xr:uid="{00000000-0005-0000-0000-000048A90000}"/>
    <cellStyle name="Normal 47 3 2 2 3 2 2" xfId="30034" xr:uid="{00000000-0005-0000-0000-000049A90000}"/>
    <cellStyle name="Normal 47 3 2 2 3 2 2 2" xfId="51640" xr:uid="{00000000-0005-0000-0000-00004AA90000}"/>
    <cellStyle name="Normal 47 3 2 2 3 2 3" xfId="24067" xr:uid="{00000000-0005-0000-0000-00004BA90000}"/>
    <cellStyle name="Normal 47 3 2 2 3 2 3 2" xfId="45704" xr:uid="{00000000-0005-0000-0000-00004CA90000}"/>
    <cellStyle name="Normal 47 3 2 2 3 2 4" xfId="39722" xr:uid="{00000000-0005-0000-0000-00004DA90000}"/>
    <cellStyle name="Normal 47 3 2 2 3 3" xfId="27052" xr:uid="{00000000-0005-0000-0000-00004EA90000}"/>
    <cellStyle name="Normal 47 3 2 2 3 3 2" xfId="48666" xr:uid="{00000000-0005-0000-0000-00004FA90000}"/>
    <cellStyle name="Normal 47 3 2 2 3 4" xfId="21085" xr:uid="{00000000-0005-0000-0000-000050A90000}"/>
    <cellStyle name="Normal 47 3 2 2 3 4 2" xfId="42727" xr:uid="{00000000-0005-0000-0000-000051A90000}"/>
    <cellStyle name="Normal 47 3 2 2 3 5" xfId="36719" xr:uid="{00000000-0005-0000-0000-000052A90000}"/>
    <cellStyle name="Normal 47 3 2 2 4" xfId="16117" xr:uid="{00000000-0005-0000-0000-000053A90000}"/>
    <cellStyle name="Normal 47 3 2 2 4 2" xfId="28086" xr:uid="{00000000-0005-0000-0000-000054A90000}"/>
    <cellStyle name="Normal 47 3 2 2 4 2 2" xfId="49692" xr:uid="{00000000-0005-0000-0000-000055A90000}"/>
    <cellStyle name="Normal 47 3 2 2 4 3" xfId="22119" xr:uid="{00000000-0005-0000-0000-000056A90000}"/>
    <cellStyle name="Normal 47 3 2 2 4 3 2" xfId="43756" xr:uid="{00000000-0005-0000-0000-000057A90000}"/>
    <cellStyle name="Normal 47 3 2 2 4 4" xfId="37771" xr:uid="{00000000-0005-0000-0000-000058A90000}"/>
    <cellStyle name="Normal 47 3 2 2 5" xfId="25104" xr:uid="{00000000-0005-0000-0000-000059A90000}"/>
    <cellStyle name="Normal 47 3 2 2 5 2" xfId="46721" xr:uid="{00000000-0005-0000-0000-00005AA90000}"/>
    <cellStyle name="Normal 47 3 2 2 6" xfId="19137" xr:uid="{00000000-0005-0000-0000-00005BA90000}"/>
    <cellStyle name="Normal 47 3 2 2 6 2" xfId="40779" xr:uid="{00000000-0005-0000-0000-00005CA90000}"/>
    <cellStyle name="Normal 47 3 2 2 7" xfId="34765"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2" xr:uid="{00000000-0005-0000-0000-000061A90000}"/>
    <cellStyle name="Normal 47 3 2 3 2 2 2 2" xfId="50988" xr:uid="{00000000-0005-0000-0000-000062A90000}"/>
    <cellStyle name="Normal 47 3 2 3 2 2 3" xfId="23415" xr:uid="{00000000-0005-0000-0000-000063A90000}"/>
    <cellStyle name="Normal 47 3 2 3 2 2 3 2" xfId="45052" xr:uid="{00000000-0005-0000-0000-000064A90000}"/>
    <cellStyle name="Normal 47 3 2 3 2 2 4" xfId="39068" xr:uid="{00000000-0005-0000-0000-000065A90000}"/>
    <cellStyle name="Normal 47 3 2 3 2 3" xfId="26400" xr:uid="{00000000-0005-0000-0000-000066A90000}"/>
    <cellStyle name="Normal 47 3 2 3 2 3 2" xfId="48014" xr:uid="{00000000-0005-0000-0000-000067A90000}"/>
    <cellStyle name="Normal 47 3 2 3 2 4" xfId="20433" xr:uid="{00000000-0005-0000-0000-000068A90000}"/>
    <cellStyle name="Normal 47 3 2 3 2 4 2" xfId="42075" xr:uid="{00000000-0005-0000-0000-000069A90000}"/>
    <cellStyle name="Normal 47 3 2 3 2 5" xfId="36065" xr:uid="{00000000-0005-0000-0000-00006AA90000}"/>
    <cellStyle name="Normal 47 3 2 3 3" xfId="15303" xr:uid="{00000000-0005-0000-0000-00006BA90000}"/>
    <cellStyle name="Normal 47 3 2 3 3 2" xfId="18388" xr:uid="{00000000-0005-0000-0000-00006CA90000}"/>
    <cellStyle name="Normal 47 3 2 3 3 2 2" xfId="30354" xr:uid="{00000000-0005-0000-0000-00006DA90000}"/>
    <cellStyle name="Normal 47 3 2 3 3 2 2 2" xfId="51960" xr:uid="{00000000-0005-0000-0000-00006EA90000}"/>
    <cellStyle name="Normal 47 3 2 3 3 2 3" xfId="24387" xr:uid="{00000000-0005-0000-0000-00006FA90000}"/>
    <cellStyle name="Normal 47 3 2 3 3 2 3 2" xfId="46024" xr:uid="{00000000-0005-0000-0000-000070A90000}"/>
    <cellStyle name="Normal 47 3 2 3 3 2 4" xfId="40042" xr:uid="{00000000-0005-0000-0000-000071A90000}"/>
    <cellStyle name="Normal 47 3 2 3 3 3" xfId="27372" xr:uid="{00000000-0005-0000-0000-000072A90000}"/>
    <cellStyle name="Normal 47 3 2 3 3 3 2" xfId="48986" xr:uid="{00000000-0005-0000-0000-000073A90000}"/>
    <cellStyle name="Normal 47 3 2 3 3 4" xfId="21405" xr:uid="{00000000-0005-0000-0000-000074A90000}"/>
    <cellStyle name="Normal 47 3 2 3 3 4 2" xfId="43047" xr:uid="{00000000-0005-0000-0000-000075A90000}"/>
    <cellStyle name="Normal 47 3 2 3 3 5" xfId="37039" xr:uid="{00000000-0005-0000-0000-000076A90000}"/>
    <cellStyle name="Normal 47 3 2 3 4" xfId="16437" xr:uid="{00000000-0005-0000-0000-000077A90000}"/>
    <cellStyle name="Normal 47 3 2 3 4 2" xfId="28406" xr:uid="{00000000-0005-0000-0000-000078A90000}"/>
    <cellStyle name="Normal 47 3 2 3 4 2 2" xfId="50012" xr:uid="{00000000-0005-0000-0000-000079A90000}"/>
    <cellStyle name="Normal 47 3 2 3 4 3" xfId="22439" xr:uid="{00000000-0005-0000-0000-00007AA90000}"/>
    <cellStyle name="Normal 47 3 2 3 4 3 2" xfId="44076" xr:uid="{00000000-0005-0000-0000-00007BA90000}"/>
    <cellStyle name="Normal 47 3 2 3 4 4" xfId="38091" xr:uid="{00000000-0005-0000-0000-00007CA90000}"/>
    <cellStyle name="Normal 47 3 2 3 5" xfId="25424" xr:uid="{00000000-0005-0000-0000-00007DA90000}"/>
    <cellStyle name="Normal 47 3 2 3 5 2" xfId="47041" xr:uid="{00000000-0005-0000-0000-00007EA90000}"/>
    <cellStyle name="Normal 47 3 2 3 6" xfId="19457" xr:uid="{00000000-0005-0000-0000-00007FA90000}"/>
    <cellStyle name="Normal 47 3 2 3 6 2" xfId="41099" xr:uid="{00000000-0005-0000-0000-000080A90000}"/>
    <cellStyle name="Normal 47 3 2 3 7" xfId="35085" xr:uid="{00000000-0005-0000-0000-000081A90000}"/>
    <cellStyle name="Normal 47 3 2 4" xfId="13688" xr:uid="{00000000-0005-0000-0000-000082A90000}"/>
    <cellStyle name="Normal 47 3 2 4 2" xfId="16774" xr:uid="{00000000-0005-0000-0000-000083A90000}"/>
    <cellStyle name="Normal 47 3 2 4 2 2" xfId="28742" xr:uid="{00000000-0005-0000-0000-000084A90000}"/>
    <cellStyle name="Normal 47 3 2 4 2 2 2" xfId="50348" xr:uid="{00000000-0005-0000-0000-000085A90000}"/>
    <cellStyle name="Normal 47 3 2 4 2 3" xfId="22775" xr:uid="{00000000-0005-0000-0000-000086A90000}"/>
    <cellStyle name="Normal 47 3 2 4 2 3 2" xfId="44412" xr:uid="{00000000-0005-0000-0000-000087A90000}"/>
    <cellStyle name="Normal 47 3 2 4 2 4" xfId="38428" xr:uid="{00000000-0005-0000-0000-000088A90000}"/>
    <cellStyle name="Normal 47 3 2 4 3" xfId="25760" xr:uid="{00000000-0005-0000-0000-000089A90000}"/>
    <cellStyle name="Normal 47 3 2 4 3 2" xfId="47374" xr:uid="{00000000-0005-0000-0000-00008AA90000}"/>
    <cellStyle name="Normal 47 3 2 4 4" xfId="19793" xr:uid="{00000000-0005-0000-0000-00008BA90000}"/>
    <cellStyle name="Normal 47 3 2 4 4 2" xfId="41435" xr:uid="{00000000-0005-0000-0000-00008CA90000}"/>
    <cellStyle name="Normal 47 3 2 4 5" xfId="35424" xr:uid="{00000000-0005-0000-0000-00008DA90000}"/>
    <cellStyle name="Normal 47 3 2 5" xfId="14662" xr:uid="{00000000-0005-0000-0000-00008EA90000}"/>
    <cellStyle name="Normal 47 3 2 5 2" xfId="17747" xr:uid="{00000000-0005-0000-0000-00008FA90000}"/>
    <cellStyle name="Normal 47 3 2 5 2 2" xfId="29714" xr:uid="{00000000-0005-0000-0000-000090A90000}"/>
    <cellStyle name="Normal 47 3 2 5 2 2 2" xfId="51320" xr:uid="{00000000-0005-0000-0000-000091A90000}"/>
    <cellStyle name="Normal 47 3 2 5 2 3" xfId="23747" xr:uid="{00000000-0005-0000-0000-000092A90000}"/>
    <cellStyle name="Normal 47 3 2 5 2 3 2" xfId="45384" xr:uid="{00000000-0005-0000-0000-000093A90000}"/>
    <cellStyle name="Normal 47 3 2 5 2 4" xfId="39401" xr:uid="{00000000-0005-0000-0000-000094A90000}"/>
    <cellStyle name="Normal 47 3 2 5 3" xfId="26732" xr:uid="{00000000-0005-0000-0000-000095A90000}"/>
    <cellStyle name="Normal 47 3 2 5 3 2" xfId="48346" xr:uid="{00000000-0005-0000-0000-000096A90000}"/>
    <cellStyle name="Normal 47 3 2 5 4" xfId="20765" xr:uid="{00000000-0005-0000-0000-000097A90000}"/>
    <cellStyle name="Normal 47 3 2 5 4 2" xfId="42407" xr:uid="{00000000-0005-0000-0000-000098A90000}"/>
    <cellStyle name="Normal 47 3 2 5 5" xfId="36398" xr:uid="{00000000-0005-0000-0000-000099A90000}"/>
    <cellStyle name="Normal 47 3 2 6" xfId="15775" xr:uid="{00000000-0005-0000-0000-00009AA90000}"/>
    <cellStyle name="Normal 47 3 2 6 2" xfId="27746" xr:uid="{00000000-0005-0000-0000-00009BA90000}"/>
    <cellStyle name="Normal 47 3 2 6 2 2" xfId="49352" xr:uid="{00000000-0005-0000-0000-00009CA90000}"/>
    <cellStyle name="Normal 47 3 2 6 3" xfId="21779" xr:uid="{00000000-0005-0000-0000-00009DA90000}"/>
    <cellStyle name="Normal 47 3 2 6 3 2" xfId="43416" xr:uid="{00000000-0005-0000-0000-00009EA90000}"/>
    <cellStyle name="Normal 47 3 2 6 4" xfId="37429" xr:uid="{00000000-0005-0000-0000-00009FA90000}"/>
    <cellStyle name="Normal 47 3 2 7" xfId="24761" xr:uid="{00000000-0005-0000-0000-0000A0A90000}"/>
    <cellStyle name="Normal 47 3 2 7 2" xfId="46381" xr:uid="{00000000-0005-0000-0000-0000A1A90000}"/>
    <cellStyle name="Normal 47 3 2 8" xfId="18794" xr:uid="{00000000-0005-0000-0000-0000A2A90000}"/>
    <cellStyle name="Normal 47 3 2 8 2" xfId="40436" xr:uid="{00000000-0005-0000-0000-0000A3A90000}"/>
    <cellStyle name="Normal 47 3 2 9" xfId="31607"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8" xr:uid="{00000000-0005-0000-0000-0000A9A90000}"/>
    <cellStyle name="Normal 47 3 3 2 2 2 2 2" xfId="50624" xr:uid="{00000000-0005-0000-0000-0000AAA90000}"/>
    <cellStyle name="Normal 47 3 3 2 2 2 3" xfId="23051" xr:uid="{00000000-0005-0000-0000-0000ABA90000}"/>
    <cellStyle name="Normal 47 3 3 2 2 2 3 2" xfId="44688" xr:uid="{00000000-0005-0000-0000-0000ACA90000}"/>
    <cellStyle name="Normal 47 3 3 2 2 2 4" xfId="38704" xr:uid="{00000000-0005-0000-0000-0000ADA90000}"/>
    <cellStyle name="Normal 47 3 3 2 2 3" xfId="26036" xr:uid="{00000000-0005-0000-0000-0000AEA90000}"/>
    <cellStyle name="Normal 47 3 3 2 2 3 2" xfId="47650" xr:uid="{00000000-0005-0000-0000-0000AFA90000}"/>
    <cellStyle name="Normal 47 3 3 2 2 4" xfId="20069" xr:uid="{00000000-0005-0000-0000-0000B0A90000}"/>
    <cellStyle name="Normal 47 3 3 2 2 4 2" xfId="41711" xr:uid="{00000000-0005-0000-0000-0000B1A90000}"/>
    <cellStyle name="Normal 47 3 3 2 2 5" xfId="35701" xr:uid="{00000000-0005-0000-0000-0000B2A90000}"/>
    <cellStyle name="Normal 47 3 3 2 3" xfId="14939" xr:uid="{00000000-0005-0000-0000-0000B3A90000}"/>
    <cellStyle name="Normal 47 3 3 2 3 2" xfId="18024" xr:uid="{00000000-0005-0000-0000-0000B4A90000}"/>
    <cellStyle name="Normal 47 3 3 2 3 2 2" xfId="29990" xr:uid="{00000000-0005-0000-0000-0000B5A90000}"/>
    <cellStyle name="Normal 47 3 3 2 3 2 2 2" xfId="51596" xr:uid="{00000000-0005-0000-0000-0000B6A90000}"/>
    <cellStyle name="Normal 47 3 3 2 3 2 3" xfId="24023" xr:uid="{00000000-0005-0000-0000-0000B7A90000}"/>
    <cellStyle name="Normal 47 3 3 2 3 2 3 2" xfId="45660" xr:uid="{00000000-0005-0000-0000-0000B8A90000}"/>
    <cellStyle name="Normal 47 3 3 2 3 2 4" xfId="39678" xr:uid="{00000000-0005-0000-0000-0000B9A90000}"/>
    <cellStyle name="Normal 47 3 3 2 3 3" xfId="27008" xr:uid="{00000000-0005-0000-0000-0000BAA90000}"/>
    <cellStyle name="Normal 47 3 3 2 3 3 2" xfId="48622" xr:uid="{00000000-0005-0000-0000-0000BBA90000}"/>
    <cellStyle name="Normal 47 3 3 2 3 4" xfId="21041" xr:uid="{00000000-0005-0000-0000-0000BCA90000}"/>
    <cellStyle name="Normal 47 3 3 2 3 4 2" xfId="42683" xr:uid="{00000000-0005-0000-0000-0000BDA90000}"/>
    <cellStyle name="Normal 47 3 3 2 3 5" xfId="36675" xr:uid="{00000000-0005-0000-0000-0000BEA90000}"/>
    <cellStyle name="Normal 47 3 3 2 4" xfId="16073" xr:uid="{00000000-0005-0000-0000-0000BFA90000}"/>
    <cellStyle name="Normal 47 3 3 2 4 2" xfId="28042" xr:uid="{00000000-0005-0000-0000-0000C0A90000}"/>
    <cellStyle name="Normal 47 3 3 2 4 2 2" xfId="49648" xr:uid="{00000000-0005-0000-0000-0000C1A90000}"/>
    <cellStyle name="Normal 47 3 3 2 4 3" xfId="22075" xr:uid="{00000000-0005-0000-0000-0000C2A90000}"/>
    <cellStyle name="Normal 47 3 3 2 4 3 2" xfId="43712" xr:uid="{00000000-0005-0000-0000-0000C3A90000}"/>
    <cellStyle name="Normal 47 3 3 2 4 4" xfId="37727" xr:uid="{00000000-0005-0000-0000-0000C4A90000}"/>
    <cellStyle name="Normal 47 3 3 2 5" xfId="25060" xr:uid="{00000000-0005-0000-0000-0000C5A90000}"/>
    <cellStyle name="Normal 47 3 3 2 5 2" xfId="46677" xr:uid="{00000000-0005-0000-0000-0000C6A90000}"/>
    <cellStyle name="Normal 47 3 3 2 6" xfId="19093" xr:uid="{00000000-0005-0000-0000-0000C7A90000}"/>
    <cellStyle name="Normal 47 3 3 2 6 2" xfId="40735" xr:uid="{00000000-0005-0000-0000-0000C8A90000}"/>
    <cellStyle name="Normal 47 3 3 2 7" xfId="34721"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8" xr:uid="{00000000-0005-0000-0000-0000CDA90000}"/>
    <cellStyle name="Normal 47 3 3 3 2 2 2 2" xfId="50944" xr:uid="{00000000-0005-0000-0000-0000CEA90000}"/>
    <cellStyle name="Normal 47 3 3 3 2 2 3" xfId="23371" xr:uid="{00000000-0005-0000-0000-0000CFA90000}"/>
    <cellStyle name="Normal 47 3 3 3 2 2 3 2" xfId="45008" xr:uid="{00000000-0005-0000-0000-0000D0A90000}"/>
    <cellStyle name="Normal 47 3 3 3 2 2 4" xfId="39024" xr:uid="{00000000-0005-0000-0000-0000D1A90000}"/>
    <cellStyle name="Normal 47 3 3 3 2 3" xfId="26356" xr:uid="{00000000-0005-0000-0000-0000D2A90000}"/>
    <cellStyle name="Normal 47 3 3 3 2 3 2" xfId="47970" xr:uid="{00000000-0005-0000-0000-0000D3A90000}"/>
    <cellStyle name="Normal 47 3 3 3 2 4" xfId="20389" xr:uid="{00000000-0005-0000-0000-0000D4A90000}"/>
    <cellStyle name="Normal 47 3 3 3 2 4 2" xfId="42031" xr:uid="{00000000-0005-0000-0000-0000D5A90000}"/>
    <cellStyle name="Normal 47 3 3 3 2 5" xfId="36021" xr:uid="{00000000-0005-0000-0000-0000D6A90000}"/>
    <cellStyle name="Normal 47 3 3 3 3" xfId="15259" xr:uid="{00000000-0005-0000-0000-0000D7A90000}"/>
    <cellStyle name="Normal 47 3 3 3 3 2" xfId="18344" xr:uid="{00000000-0005-0000-0000-0000D8A90000}"/>
    <cellStyle name="Normal 47 3 3 3 3 2 2" xfId="30310" xr:uid="{00000000-0005-0000-0000-0000D9A90000}"/>
    <cellStyle name="Normal 47 3 3 3 3 2 2 2" xfId="51916" xr:uid="{00000000-0005-0000-0000-0000DAA90000}"/>
    <cellStyle name="Normal 47 3 3 3 3 2 3" xfId="24343" xr:uid="{00000000-0005-0000-0000-0000DBA90000}"/>
    <cellStyle name="Normal 47 3 3 3 3 2 3 2" xfId="45980" xr:uid="{00000000-0005-0000-0000-0000DCA90000}"/>
    <cellStyle name="Normal 47 3 3 3 3 2 4" xfId="39998" xr:uid="{00000000-0005-0000-0000-0000DDA90000}"/>
    <cellStyle name="Normal 47 3 3 3 3 3" xfId="27328" xr:uid="{00000000-0005-0000-0000-0000DEA90000}"/>
    <cellStyle name="Normal 47 3 3 3 3 3 2" xfId="48942" xr:uid="{00000000-0005-0000-0000-0000DFA90000}"/>
    <cellStyle name="Normal 47 3 3 3 3 4" xfId="21361" xr:uid="{00000000-0005-0000-0000-0000E0A90000}"/>
    <cellStyle name="Normal 47 3 3 3 3 4 2" xfId="43003" xr:uid="{00000000-0005-0000-0000-0000E1A90000}"/>
    <cellStyle name="Normal 47 3 3 3 3 5" xfId="36995" xr:uid="{00000000-0005-0000-0000-0000E2A90000}"/>
    <cellStyle name="Normal 47 3 3 3 4" xfId="16393" xr:uid="{00000000-0005-0000-0000-0000E3A90000}"/>
    <cellStyle name="Normal 47 3 3 3 4 2" xfId="28362" xr:uid="{00000000-0005-0000-0000-0000E4A90000}"/>
    <cellStyle name="Normal 47 3 3 3 4 2 2" xfId="49968" xr:uid="{00000000-0005-0000-0000-0000E5A90000}"/>
    <cellStyle name="Normal 47 3 3 3 4 3" xfId="22395" xr:uid="{00000000-0005-0000-0000-0000E6A90000}"/>
    <cellStyle name="Normal 47 3 3 3 4 3 2" xfId="44032" xr:uid="{00000000-0005-0000-0000-0000E7A90000}"/>
    <cellStyle name="Normal 47 3 3 3 4 4" xfId="38047" xr:uid="{00000000-0005-0000-0000-0000E8A90000}"/>
    <cellStyle name="Normal 47 3 3 3 5" xfId="25380" xr:uid="{00000000-0005-0000-0000-0000E9A90000}"/>
    <cellStyle name="Normal 47 3 3 3 5 2" xfId="46997" xr:uid="{00000000-0005-0000-0000-0000EAA90000}"/>
    <cellStyle name="Normal 47 3 3 3 6" xfId="19413" xr:uid="{00000000-0005-0000-0000-0000EBA90000}"/>
    <cellStyle name="Normal 47 3 3 3 6 2" xfId="41055" xr:uid="{00000000-0005-0000-0000-0000ECA90000}"/>
    <cellStyle name="Normal 47 3 3 3 7" xfId="35041" xr:uid="{00000000-0005-0000-0000-0000EDA90000}"/>
    <cellStyle name="Normal 47 3 3 4" xfId="13644" xr:uid="{00000000-0005-0000-0000-0000EEA90000}"/>
    <cellStyle name="Normal 47 3 3 4 2" xfId="16730" xr:uid="{00000000-0005-0000-0000-0000EFA90000}"/>
    <cellStyle name="Normal 47 3 3 4 2 2" xfId="28698" xr:uid="{00000000-0005-0000-0000-0000F0A90000}"/>
    <cellStyle name="Normal 47 3 3 4 2 2 2" xfId="50304" xr:uid="{00000000-0005-0000-0000-0000F1A90000}"/>
    <cellStyle name="Normal 47 3 3 4 2 3" xfId="22731" xr:uid="{00000000-0005-0000-0000-0000F2A90000}"/>
    <cellStyle name="Normal 47 3 3 4 2 3 2" xfId="44368" xr:uid="{00000000-0005-0000-0000-0000F3A90000}"/>
    <cellStyle name="Normal 47 3 3 4 2 4" xfId="38384" xr:uid="{00000000-0005-0000-0000-0000F4A90000}"/>
    <cellStyle name="Normal 47 3 3 4 3" xfId="25716" xr:uid="{00000000-0005-0000-0000-0000F5A90000}"/>
    <cellStyle name="Normal 47 3 3 4 3 2" xfId="47330" xr:uid="{00000000-0005-0000-0000-0000F6A90000}"/>
    <cellStyle name="Normal 47 3 3 4 4" xfId="19749" xr:uid="{00000000-0005-0000-0000-0000F7A90000}"/>
    <cellStyle name="Normal 47 3 3 4 4 2" xfId="41391" xr:uid="{00000000-0005-0000-0000-0000F8A90000}"/>
    <cellStyle name="Normal 47 3 3 4 5" xfId="35380" xr:uid="{00000000-0005-0000-0000-0000F9A90000}"/>
    <cellStyle name="Normal 47 3 3 5" xfId="14618" xr:uid="{00000000-0005-0000-0000-0000FAA90000}"/>
    <cellStyle name="Normal 47 3 3 5 2" xfId="17703" xr:uid="{00000000-0005-0000-0000-0000FBA90000}"/>
    <cellStyle name="Normal 47 3 3 5 2 2" xfId="29670" xr:uid="{00000000-0005-0000-0000-0000FCA90000}"/>
    <cellStyle name="Normal 47 3 3 5 2 2 2" xfId="51276" xr:uid="{00000000-0005-0000-0000-0000FDA90000}"/>
    <cellStyle name="Normal 47 3 3 5 2 3" xfId="23703" xr:uid="{00000000-0005-0000-0000-0000FEA90000}"/>
    <cellStyle name="Normal 47 3 3 5 2 3 2" xfId="45340" xr:uid="{00000000-0005-0000-0000-0000FFA90000}"/>
    <cellStyle name="Normal 47 3 3 5 2 4" xfId="39357" xr:uid="{00000000-0005-0000-0000-000000AA0000}"/>
    <cellStyle name="Normal 47 3 3 5 3" xfId="26688" xr:uid="{00000000-0005-0000-0000-000001AA0000}"/>
    <cellStyle name="Normal 47 3 3 5 3 2" xfId="48302" xr:uid="{00000000-0005-0000-0000-000002AA0000}"/>
    <cellStyle name="Normal 47 3 3 5 4" xfId="20721" xr:uid="{00000000-0005-0000-0000-000003AA0000}"/>
    <cellStyle name="Normal 47 3 3 5 4 2" xfId="42363" xr:uid="{00000000-0005-0000-0000-000004AA0000}"/>
    <cellStyle name="Normal 47 3 3 5 5" xfId="36354" xr:uid="{00000000-0005-0000-0000-000005AA0000}"/>
    <cellStyle name="Normal 47 3 3 6" xfId="15731" xr:uid="{00000000-0005-0000-0000-000006AA0000}"/>
    <cellStyle name="Normal 47 3 3 6 2" xfId="27702" xr:uid="{00000000-0005-0000-0000-000007AA0000}"/>
    <cellStyle name="Normal 47 3 3 6 2 2" xfId="49308" xr:uid="{00000000-0005-0000-0000-000008AA0000}"/>
    <cellStyle name="Normal 47 3 3 6 3" xfId="21735" xr:uid="{00000000-0005-0000-0000-000009AA0000}"/>
    <cellStyle name="Normal 47 3 3 6 3 2" xfId="43372" xr:uid="{00000000-0005-0000-0000-00000AAA0000}"/>
    <cellStyle name="Normal 47 3 3 6 4" xfId="37385" xr:uid="{00000000-0005-0000-0000-00000BAA0000}"/>
    <cellStyle name="Normal 47 3 3 7" xfId="24717" xr:uid="{00000000-0005-0000-0000-00000CAA0000}"/>
    <cellStyle name="Normal 47 3 3 7 2" xfId="46337" xr:uid="{00000000-0005-0000-0000-00000DAA0000}"/>
    <cellStyle name="Normal 47 3 3 8" xfId="18750" xr:uid="{00000000-0005-0000-0000-00000EAA0000}"/>
    <cellStyle name="Normal 47 3 3 8 2" xfId="40392" xr:uid="{00000000-0005-0000-0000-00000FAA0000}"/>
    <cellStyle name="Normal 47 3 3 9" xfId="31450"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4" xr:uid="{00000000-0005-0000-0000-000015AA0000}"/>
    <cellStyle name="Normal 47 3 4 2 2 2 2 2" xfId="50710" xr:uid="{00000000-0005-0000-0000-000016AA0000}"/>
    <cellStyle name="Normal 47 3 4 2 2 2 3" xfId="23137" xr:uid="{00000000-0005-0000-0000-000017AA0000}"/>
    <cellStyle name="Normal 47 3 4 2 2 2 3 2" xfId="44774" xr:uid="{00000000-0005-0000-0000-000018AA0000}"/>
    <cellStyle name="Normal 47 3 4 2 2 2 4" xfId="38790" xr:uid="{00000000-0005-0000-0000-000019AA0000}"/>
    <cellStyle name="Normal 47 3 4 2 2 3" xfId="26122" xr:uid="{00000000-0005-0000-0000-00001AAA0000}"/>
    <cellStyle name="Normal 47 3 4 2 2 3 2" xfId="47736" xr:uid="{00000000-0005-0000-0000-00001BAA0000}"/>
    <cellStyle name="Normal 47 3 4 2 2 4" xfId="20155" xr:uid="{00000000-0005-0000-0000-00001CAA0000}"/>
    <cellStyle name="Normal 47 3 4 2 2 4 2" xfId="41797" xr:uid="{00000000-0005-0000-0000-00001DAA0000}"/>
    <cellStyle name="Normal 47 3 4 2 2 5" xfId="35787" xr:uid="{00000000-0005-0000-0000-00001EAA0000}"/>
    <cellStyle name="Normal 47 3 4 2 3" xfId="15025" xr:uid="{00000000-0005-0000-0000-00001FAA0000}"/>
    <cellStyle name="Normal 47 3 4 2 3 2" xfId="18110" xr:uid="{00000000-0005-0000-0000-000020AA0000}"/>
    <cellStyle name="Normal 47 3 4 2 3 2 2" xfId="30076" xr:uid="{00000000-0005-0000-0000-000021AA0000}"/>
    <cellStyle name="Normal 47 3 4 2 3 2 2 2" xfId="51682" xr:uid="{00000000-0005-0000-0000-000022AA0000}"/>
    <cellStyle name="Normal 47 3 4 2 3 2 3" xfId="24109" xr:uid="{00000000-0005-0000-0000-000023AA0000}"/>
    <cellStyle name="Normal 47 3 4 2 3 2 3 2" xfId="45746" xr:uid="{00000000-0005-0000-0000-000024AA0000}"/>
    <cellStyle name="Normal 47 3 4 2 3 2 4" xfId="39764" xr:uid="{00000000-0005-0000-0000-000025AA0000}"/>
    <cellStyle name="Normal 47 3 4 2 3 3" xfId="27094" xr:uid="{00000000-0005-0000-0000-000026AA0000}"/>
    <cellStyle name="Normal 47 3 4 2 3 3 2" xfId="48708" xr:uid="{00000000-0005-0000-0000-000027AA0000}"/>
    <cellStyle name="Normal 47 3 4 2 3 4" xfId="21127" xr:uid="{00000000-0005-0000-0000-000028AA0000}"/>
    <cellStyle name="Normal 47 3 4 2 3 4 2" xfId="42769" xr:uid="{00000000-0005-0000-0000-000029AA0000}"/>
    <cellStyle name="Normal 47 3 4 2 3 5" xfId="36761" xr:uid="{00000000-0005-0000-0000-00002AAA0000}"/>
    <cellStyle name="Normal 47 3 4 2 4" xfId="16159" xr:uid="{00000000-0005-0000-0000-00002BAA0000}"/>
    <cellStyle name="Normal 47 3 4 2 4 2" xfId="28128" xr:uid="{00000000-0005-0000-0000-00002CAA0000}"/>
    <cellStyle name="Normal 47 3 4 2 4 2 2" xfId="49734" xr:uid="{00000000-0005-0000-0000-00002DAA0000}"/>
    <cellStyle name="Normal 47 3 4 2 4 3" xfId="22161" xr:uid="{00000000-0005-0000-0000-00002EAA0000}"/>
    <cellStyle name="Normal 47 3 4 2 4 3 2" xfId="43798" xr:uid="{00000000-0005-0000-0000-00002FAA0000}"/>
    <cellStyle name="Normal 47 3 4 2 4 4" xfId="37813" xr:uid="{00000000-0005-0000-0000-000030AA0000}"/>
    <cellStyle name="Normal 47 3 4 2 5" xfId="25146" xr:uid="{00000000-0005-0000-0000-000031AA0000}"/>
    <cellStyle name="Normal 47 3 4 2 5 2" xfId="46763" xr:uid="{00000000-0005-0000-0000-000032AA0000}"/>
    <cellStyle name="Normal 47 3 4 2 6" xfId="19179" xr:uid="{00000000-0005-0000-0000-000033AA0000}"/>
    <cellStyle name="Normal 47 3 4 2 6 2" xfId="40821" xr:uid="{00000000-0005-0000-0000-000034AA0000}"/>
    <cellStyle name="Normal 47 3 4 2 7" xfId="34807"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4" xr:uid="{00000000-0005-0000-0000-000039AA0000}"/>
    <cellStyle name="Normal 47 3 4 3 2 2 2 2" xfId="51030" xr:uid="{00000000-0005-0000-0000-00003AAA0000}"/>
    <cellStyle name="Normal 47 3 4 3 2 2 3" xfId="23457" xr:uid="{00000000-0005-0000-0000-00003BAA0000}"/>
    <cellStyle name="Normal 47 3 4 3 2 2 3 2" xfId="45094" xr:uid="{00000000-0005-0000-0000-00003CAA0000}"/>
    <cellStyle name="Normal 47 3 4 3 2 2 4" xfId="39110" xr:uid="{00000000-0005-0000-0000-00003DAA0000}"/>
    <cellStyle name="Normal 47 3 4 3 2 3" xfId="26442" xr:uid="{00000000-0005-0000-0000-00003EAA0000}"/>
    <cellStyle name="Normal 47 3 4 3 2 3 2" xfId="48056" xr:uid="{00000000-0005-0000-0000-00003FAA0000}"/>
    <cellStyle name="Normal 47 3 4 3 2 4" xfId="20475" xr:uid="{00000000-0005-0000-0000-000040AA0000}"/>
    <cellStyle name="Normal 47 3 4 3 2 4 2" xfId="42117" xr:uid="{00000000-0005-0000-0000-000041AA0000}"/>
    <cellStyle name="Normal 47 3 4 3 2 5" xfId="36107" xr:uid="{00000000-0005-0000-0000-000042AA0000}"/>
    <cellStyle name="Normal 47 3 4 3 3" xfId="15345" xr:uid="{00000000-0005-0000-0000-000043AA0000}"/>
    <cellStyle name="Normal 47 3 4 3 3 2" xfId="18430" xr:uid="{00000000-0005-0000-0000-000044AA0000}"/>
    <cellStyle name="Normal 47 3 4 3 3 2 2" xfId="30396" xr:uid="{00000000-0005-0000-0000-000045AA0000}"/>
    <cellStyle name="Normal 47 3 4 3 3 2 2 2" xfId="52002" xr:uid="{00000000-0005-0000-0000-000046AA0000}"/>
    <cellStyle name="Normal 47 3 4 3 3 2 3" xfId="24429" xr:uid="{00000000-0005-0000-0000-000047AA0000}"/>
    <cellStyle name="Normal 47 3 4 3 3 2 3 2" xfId="46066" xr:uid="{00000000-0005-0000-0000-000048AA0000}"/>
    <cellStyle name="Normal 47 3 4 3 3 2 4" xfId="40084" xr:uid="{00000000-0005-0000-0000-000049AA0000}"/>
    <cellStyle name="Normal 47 3 4 3 3 3" xfId="27414" xr:uid="{00000000-0005-0000-0000-00004AAA0000}"/>
    <cellStyle name="Normal 47 3 4 3 3 3 2" xfId="49028" xr:uid="{00000000-0005-0000-0000-00004BAA0000}"/>
    <cellStyle name="Normal 47 3 4 3 3 4" xfId="21447" xr:uid="{00000000-0005-0000-0000-00004CAA0000}"/>
    <cellStyle name="Normal 47 3 4 3 3 4 2" xfId="43089" xr:uid="{00000000-0005-0000-0000-00004DAA0000}"/>
    <cellStyle name="Normal 47 3 4 3 3 5" xfId="37081" xr:uid="{00000000-0005-0000-0000-00004EAA0000}"/>
    <cellStyle name="Normal 47 3 4 3 4" xfId="16479" xr:uid="{00000000-0005-0000-0000-00004FAA0000}"/>
    <cellStyle name="Normal 47 3 4 3 4 2" xfId="28448" xr:uid="{00000000-0005-0000-0000-000050AA0000}"/>
    <cellStyle name="Normal 47 3 4 3 4 2 2" xfId="50054" xr:uid="{00000000-0005-0000-0000-000051AA0000}"/>
    <cellStyle name="Normal 47 3 4 3 4 3" xfId="22481" xr:uid="{00000000-0005-0000-0000-000052AA0000}"/>
    <cellStyle name="Normal 47 3 4 3 4 3 2" xfId="44118" xr:uid="{00000000-0005-0000-0000-000053AA0000}"/>
    <cellStyle name="Normal 47 3 4 3 4 4" xfId="38133" xr:uid="{00000000-0005-0000-0000-000054AA0000}"/>
    <cellStyle name="Normal 47 3 4 3 5" xfId="25466" xr:uid="{00000000-0005-0000-0000-000055AA0000}"/>
    <cellStyle name="Normal 47 3 4 3 5 2" xfId="47083" xr:uid="{00000000-0005-0000-0000-000056AA0000}"/>
    <cellStyle name="Normal 47 3 4 3 6" xfId="19499" xr:uid="{00000000-0005-0000-0000-000057AA0000}"/>
    <cellStyle name="Normal 47 3 4 3 6 2" xfId="41141" xr:uid="{00000000-0005-0000-0000-000058AA0000}"/>
    <cellStyle name="Normal 47 3 4 3 7" xfId="35127" xr:uid="{00000000-0005-0000-0000-000059AA0000}"/>
    <cellStyle name="Normal 47 3 4 4" xfId="13730" xr:uid="{00000000-0005-0000-0000-00005AAA0000}"/>
    <cellStyle name="Normal 47 3 4 4 2" xfId="16816" xr:uid="{00000000-0005-0000-0000-00005BAA0000}"/>
    <cellStyle name="Normal 47 3 4 4 2 2" xfId="28784" xr:uid="{00000000-0005-0000-0000-00005CAA0000}"/>
    <cellStyle name="Normal 47 3 4 4 2 2 2" xfId="50390" xr:uid="{00000000-0005-0000-0000-00005DAA0000}"/>
    <cellStyle name="Normal 47 3 4 4 2 3" xfId="22817" xr:uid="{00000000-0005-0000-0000-00005EAA0000}"/>
    <cellStyle name="Normal 47 3 4 4 2 3 2" xfId="44454" xr:uid="{00000000-0005-0000-0000-00005FAA0000}"/>
    <cellStyle name="Normal 47 3 4 4 2 4" xfId="38470" xr:uid="{00000000-0005-0000-0000-000060AA0000}"/>
    <cellStyle name="Normal 47 3 4 4 3" xfId="25802" xr:uid="{00000000-0005-0000-0000-000061AA0000}"/>
    <cellStyle name="Normal 47 3 4 4 3 2" xfId="47416" xr:uid="{00000000-0005-0000-0000-000062AA0000}"/>
    <cellStyle name="Normal 47 3 4 4 4" xfId="19835" xr:uid="{00000000-0005-0000-0000-000063AA0000}"/>
    <cellStyle name="Normal 47 3 4 4 4 2" xfId="41477" xr:uid="{00000000-0005-0000-0000-000064AA0000}"/>
    <cellStyle name="Normal 47 3 4 4 5" xfId="35466" xr:uid="{00000000-0005-0000-0000-000065AA0000}"/>
    <cellStyle name="Normal 47 3 4 5" xfId="14704" xr:uid="{00000000-0005-0000-0000-000066AA0000}"/>
    <cellStyle name="Normal 47 3 4 5 2" xfId="17789" xr:uid="{00000000-0005-0000-0000-000067AA0000}"/>
    <cellStyle name="Normal 47 3 4 5 2 2" xfId="29756" xr:uid="{00000000-0005-0000-0000-000068AA0000}"/>
    <cellStyle name="Normal 47 3 4 5 2 2 2" xfId="51362" xr:uid="{00000000-0005-0000-0000-000069AA0000}"/>
    <cellStyle name="Normal 47 3 4 5 2 3" xfId="23789" xr:uid="{00000000-0005-0000-0000-00006AAA0000}"/>
    <cellStyle name="Normal 47 3 4 5 2 3 2" xfId="45426" xr:uid="{00000000-0005-0000-0000-00006BAA0000}"/>
    <cellStyle name="Normal 47 3 4 5 2 4" xfId="39443" xr:uid="{00000000-0005-0000-0000-00006CAA0000}"/>
    <cellStyle name="Normal 47 3 4 5 3" xfId="26774" xr:uid="{00000000-0005-0000-0000-00006DAA0000}"/>
    <cellStyle name="Normal 47 3 4 5 3 2" xfId="48388" xr:uid="{00000000-0005-0000-0000-00006EAA0000}"/>
    <cellStyle name="Normal 47 3 4 5 4" xfId="20807" xr:uid="{00000000-0005-0000-0000-00006FAA0000}"/>
    <cellStyle name="Normal 47 3 4 5 4 2" xfId="42449" xr:uid="{00000000-0005-0000-0000-000070AA0000}"/>
    <cellStyle name="Normal 47 3 4 5 5" xfId="36440" xr:uid="{00000000-0005-0000-0000-000071AA0000}"/>
    <cellStyle name="Normal 47 3 4 6" xfId="15817" xr:uid="{00000000-0005-0000-0000-000072AA0000}"/>
    <cellStyle name="Normal 47 3 4 6 2" xfId="27788" xr:uid="{00000000-0005-0000-0000-000073AA0000}"/>
    <cellStyle name="Normal 47 3 4 6 2 2" xfId="49394" xr:uid="{00000000-0005-0000-0000-000074AA0000}"/>
    <cellStyle name="Normal 47 3 4 6 3" xfId="21821" xr:uid="{00000000-0005-0000-0000-000075AA0000}"/>
    <cellStyle name="Normal 47 3 4 6 3 2" xfId="43458" xr:uid="{00000000-0005-0000-0000-000076AA0000}"/>
    <cellStyle name="Normal 47 3 4 6 4" xfId="37471" xr:uid="{00000000-0005-0000-0000-000077AA0000}"/>
    <cellStyle name="Normal 47 3 4 7" xfId="24803" xr:uid="{00000000-0005-0000-0000-000078AA0000}"/>
    <cellStyle name="Normal 47 3 4 7 2" xfId="46423" xr:uid="{00000000-0005-0000-0000-000079AA0000}"/>
    <cellStyle name="Normal 47 3 4 8" xfId="18836" xr:uid="{00000000-0005-0000-0000-00007AAA0000}"/>
    <cellStyle name="Normal 47 3 4 8 2" xfId="40478" xr:uid="{00000000-0005-0000-0000-00007BAA0000}"/>
    <cellStyle name="Normal 47 3 4 9" xfId="31718"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8" xr:uid="{00000000-0005-0000-0000-000081AA0000}"/>
    <cellStyle name="Normal 47 3 5 2 2 2 2 2" xfId="50794" xr:uid="{00000000-0005-0000-0000-000082AA0000}"/>
    <cellStyle name="Normal 47 3 5 2 2 2 3" xfId="23221" xr:uid="{00000000-0005-0000-0000-000083AA0000}"/>
    <cellStyle name="Normal 47 3 5 2 2 2 3 2" xfId="44858" xr:uid="{00000000-0005-0000-0000-000084AA0000}"/>
    <cellStyle name="Normal 47 3 5 2 2 2 4" xfId="38874" xr:uid="{00000000-0005-0000-0000-000085AA0000}"/>
    <cellStyle name="Normal 47 3 5 2 2 3" xfId="26206" xr:uid="{00000000-0005-0000-0000-000086AA0000}"/>
    <cellStyle name="Normal 47 3 5 2 2 3 2" xfId="47820" xr:uid="{00000000-0005-0000-0000-000087AA0000}"/>
    <cellStyle name="Normal 47 3 5 2 2 4" xfId="20239" xr:uid="{00000000-0005-0000-0000-000088AA0000}"/>
    <cellStyle name="Normal 47 3 5 2 2 4 2" xfId="41881" xr:uid="{00000000-0005-0000-0000-000089AA0000}"/>
    <cellStyle name="Normal 47 3 5 2 2 5" xfId="35871" xr:uid="{00000000-0005-0000-0000-00008AAA0000}"/>
    <cellStyle name="Normal 47 3 5 2 3" xfId="15109" xr:uid="{00000000-0005-0000-0000-00008BAA0000}"/>
    <cellStyle name="Normal 47 3 5 2 3 2" xfId="18194" xr:uid="{00000000-0005-0000-0000-00008CAA0000}"/>
    <cellStyle name="Normal 47 3 5 2 3 2 2" xfId="30160" xr:uid="{00000000-0005-0000-0000-00008DAA0000}"/>
    <cellStyle name="Normal 47 3 5 2 3 2 2 2" xfId="51766" xr:uid="{00000000-0005-0000-0000-00008EAA0000}"/>
    <cellStyle name="Normal 47 3 5 2 3 2 3" xfId="24193" xr:uid="{00000000-0005-0000-0000-00008FAA0000}"/>
    <cellStyle name="Normal 47 3 5 2 3 2 3 2" xfId="45830" xr:uid="{00000000-0005-0000-0000-000090AA0000}"/>
    <cellStyle name="Normal 47 3 5 2 3 2 4" xfId="39848" xr:uid="{00000000-0005-0000-0000-000091AA0000}"/>
    <cellStyle name="Normal 47 3 5 2 3 3" xfId="27178" xr:uid="{00000000-0005-0000-0000-000092AA0000}"/>
    <cellStyle name="Normal 47 3 5 2 3 3 2" xfId="48792" xr:uid="{00000000-0005-0000-0000-000093AA0000}"/>
    <cellStyle name="Normal 47 3 5 2 3 4" xfId="21211" xr:uid="{00000000-0005-0000-0000-000094AA0000}"/>
    <cellStyle name="Normal 47 3 5 2 3 4 2" xfId="42853" xr:uid="{00000000-0005-0000-0000-000095AA0000}"/>
    <cellStyle name="Normal 47 3 5 2 3 5" xfId="36845" xr:uid="{00000000-0005-0000-0000-000096AA0000}"/>
    <cellStyle name="Normal 47 3 5 2 4" xfId="16243" xr:uid="{00000000-0005-0000-0000-000097AA0000}"/>
    <cellStyle name="Normal 47 3 5 2 4 2" xfId="28212" xr:uid="{00000000-0005-0000-0000-000098AA0000}"/>
    <cellStyle name="Normal 47 3 5 2 4 2 2" xfId="49818" xr:uid="{00000000-0005-0000-0000-000099AA0000}"/>
    <cellStyle name="Normal 47 3 5 2 4 3" xfId="22245" xr:uid="{00000000-0005-0000-0000-00009AAA0000}"/>
    <cellStyle name="Normal 47 3 5 2 4 3 2" xfId="43882" xr:uid="{00000000-0005-0000-0000-00009BAA0000}"/>
    <cellStyle name="Normal 47 3 5 2 4 4" xfId="37897" xr:uid="{00000000-0005-0000-0000-00009CAA0000}"/>
    <cellStyle name="Normal 47 3 5 2 5" xfId="25230" xr:uid="{00000000-0005-0000-0000-00009DAA0000}"/>
    <cellStyle name="Normal 47 3 5 2 5 2" xfId="46847" xr:uid="{00000000-0005-0000-0000-00009EAA0000}"/>
    <cellStyle name="Normal 47 3 5 2 6" xfId="19263" xr:uid="{00000000-0005-0000-0000-00009FAA0000}"/>
    <cellStyle name="Normal 47 3 5 2 6 2" xfId="40905" xr:uid="{00000000-0005-0000-0000-0000A0AA0000}"/>
    <cellStyle name="Normal 47 3 5 2 7" xfId="34891"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8" xr:uid="{00000000-0005-0000-0000-0000A5AA0000}"/>
    <cellStyle name="Normal 47 3 5 3 2 2 2 2" xfId="51114" xr:uid="{00000000-0005-0000-0000-0000A6AA0000}"/>
    <cellStyle name="Normal 47 3 5 3 2 2 3" xfId="23541" xr:uid="{00000000-0005-0000-0000-0000A7AA0000}"/>
    <cellStyle name="Normal 47 3 5 3 2 2 3 2" xfId="45178" xr:uid="{00000000-0005-0000-0000-0000A8AA0000}"/>
    <cellStyle name="Normal 47 3 5 3 2 2 4" xfId="39194" xr:uid="{00000000-0005-0000-0000-0000A9AA0000}"/>
    <cellStyle name="Normal 47 3 5 3 2 3" xfId="26526" xr:uid="{00000000-0005-0000-0000-0000AAAA0000}"/>
    <cellStyle name="Normal 47 3 5 3 2 3 2" xfId="48140" xr:uid="{00000000-0005-0000-0000-0000ABAA0000}"/>
    <cellStyle name="Normal 47 3 5 3 2 4" xfId="20559" xr:uid="{00000000-0005-0000-0000-0000ACAA0000}"/>
    <cellStyle name="Normal 47 3 5 3 2 4 2" xfId="42201" xr:uid="{00000000-0005-0000-0000-0000ADAA0000}"/>
    <cellStyle name="Normal 47 3 5 3 2 5" xfId="36191" xr:uid="{00000000-0005-0000-0000-0000AEAA0000}"/>
    <cellStyle name="Normal 47 3 5 3 3" xfId="15429" xr:uid="{00000000-0005-0000-0000-0000AFAA0000}"/>
    <cellStyle name="Normal 47 3 5 3 3 2" xfId="18514" xr:uid="{00000000-0005-0000-0000-0000B0AA0000}"/>
    <cellStyle name="Normal 47 3 5 3 3 2 2" xfId="30480" xr:uid="{00000000-0005-0000-0000-0000B1AA0000}"/>
    <cellStyle name="Normal 47 3 5 3 3 2 2 2" xfId="52086" xr:uid="{00000000-0005-0000-0000-0000B2AA0000}"/>
    <cellStyle name="Normal 47 3 5 3 3 2 3" xfId="24513" xr:uid="{00000000-0005-0000-0000-0000B3AA0000}"/>
    <cellStyle name="Normal 47 3 5 3 3 2 3 2" xfId="46150" xr:uid="{00000000-0005-0000-0000-0000B4AA0000}"/>
    <cellStyle name="Normal 47 3 5 3 3 2 4" xfId="40168" xr:uid="{00000000-0005-0000-0000-0000B5AA0000}"/>
    <cellStyle name="Normal 47 3 5 3 3 3" xfId="27498" xr:uid="{00000000-0005-0000-0000-0000B6AA0000}"/>
    <cellStyle name="Normal 47 3 5 3 3 3 2" xfId="49112" xr:uid="{00000000-0005-0000-0000-0000B7AA0000}"/>
    <cellStyle name="Normal 47 3 5 3 3 4" xfId="21531" xr:uid="{00000000-0005-0000-0000-0000B8AA0000}"/>
    <cellStyle name="Normal 47 3 5 3 3 4 2" xfId="43173" xr:uid="{00000000-0005-0000-0000-0000B9AA0000}"/>
    <cellStyle name="Normal 47 3 5 3 3 5" xfId="37165" xr:uid="{00000000-0005-0000-0000-0000BAAA0000}"/>
    <cellStyle name="Normal 47 3 5 3 4" xfId="16563" xr:uid="{00000000-0005-0000-0000-0000BBAA0000}"/>
    <cellStyle name="Normal 47 3 5 3 4 2" xfId="28532" xr:uid="{00000000-0005-0000-0000-0000BCAA0000}"/>
    <cellStyle name="Normal 47 3 5 3 4 2 2" xfId="50138" xr:uid="{00000000-0005-0000-0000-0000BDAA0000}"/>
    <cellStyle name="Normal 47 3 5 3 4 3" xfId="22565" xr:uid="{00000000-0005-0000-0000-0000BEAA0000}"/>
    <cellStyle name="Normal 47 3 5 3 4 3 2" xfId="44202" xr:uid="{00000000-0005-0000-0000-0000BFAA0000}"/>
    <cellStyle name="Normal 47 3 5 3 4 4" xfId="38217" xr:uid="{00000000-0005-0000-0000-0000C0AA0000}"/>
    <cellStyle name="Normal 47 3 5 3 5" xfId="25550" xr:uid="{00000000-0005-0000-0000-0000C1AA0000}"/>
    <cellStyle name="Normal 47 3 5 3 5 2" xfId="47167" xr:uid="{00000000-0005-0000-0000-0000C2AA0000}"/>
    <cellStyle name="Normal 47 3 5 3 6" xfId="19583" xr:uid="{00000000-0005-0000-0000-0000C3AA0000}"/>
    <cellStyle name="Normal 47 3 5 3 6 2" xfId="41225" xr:uid="{00000000-0005-0000-0000-0000C4AA0000}"/>
    <cellStyle name="Normal 47 3 5 3 7" xfId="35211" xr:uid="{00000000-0005-0000-0000-0000C5AA0000}"/>
    <cellStyle name="Normal 47 3 5 4" xfId="13814" xr:uid="{00000000-0005-0000-0000-0000C6AA0000}"/>
    <cellStyle name="Normal 47 3 5 4 2" xfId="16900" xr:uid="{00000000-0005-0000-0000-0000C7AA0000}"/>
    <cellStyle name="Normal 47 3 5 4 2 2" xfId="28868" xr:uid="{00000000-0005-0000-0000-0000C8AA0000}"/>
    <cellStyle name="Normal 47 3 5 4 2 2 2" xfId="50474" xr:uid="{00000000-0005-0000-0000-0000C9AA0000}"/>
    <cellStyle name="Normal 47 3 5 4 2 3" xfId="22901" xr:uid="{00000000-0005-0000-0000-0000CAAA0000}"/>
    <cellStyle name="Normal 47 3 5 4 2 3 2" xfId="44538" xr:uid="{00000000-0005-0000-0000-0000CBAA0000}"/>
    <cellStyle name="Normal 47 3 5 4 2 4" xfId="38554" xr:uid="{00000000-0005-0000-0000-0000CCAA0000}"/>
    <cellStyle name="Normal 47 3 5 4 3" xfId="25886" xr:uid="{00000000-0005-0000-0000-0000CDAA0000}"/>
    <cellStyle name="Normal 47 3 5 4 3 2" xfId="47500" xr:uid="{00000000-0005-0000-0000-0000CEAA0000}"/>
    <cellStyle name="Normal 47 3 5 4 4" xfId="19919" xr:uid="{00000000-0005-0000-0000-0000CFAA0000}"/>
    <cellStyle name="Normal 47 3 5 4 4 2" xfId="41561" xr:uid="{00000000-0005-0000-0000-0000D0AA0000}"/>
    <cellStyle name="Normal 47 3 5 4 5" xfId="35550" xr:uid="{00000000-0005-0000-0000-0000D1AA0000}"/>
    <cellStyle name="Normal 47 3 5 5" xfId="14788" xr:uid="{00000000-0005-0000-0000-0000D2AA0000}"/>
    <cellStyle name="Normal 47 3 5 5 2" xfId="17873" xr:uid="{00000000-0005-0000-0000-0000D3AA0000}"/>
    <cellStyle name="Normal 47 3 5 5 2 2" xfId="29840" xr:uid="{00000000-0005-0000-0000-0000D4AA0000}"/>
    <cellStyle name="Normal 47 3 5 5 2 2 2" xfId="51446" xr:uid="{00000000-0005-0000-0000-0000D5AA0000}"/>
    <cellStyle name="Normal 47 3 5 5 2 3" xfId="23873" xr:uid="{00000000-0005-0000-0000-0000D6AA0000}"/>
    <cellStyle name="Normal 47 3 5 5 2 3 2" xfId="45510" xr:uid="{00000000-0005-0000-0000-0000D7AA0000}"/>
    <cellStyle name="Normal 47 3 5 5 2 4" xfId="39527" xr:uid="{00000000-0005-0000-0000-0000D8AA0000}"/>
    <cellStyle name="Normal 47 3 5 5 3" xfId="26858" xr:uid="{00000000-0005-0000-0000-0000D9AA0000}"/>
    <cellStyle name="Normal 47 3 5 5 3 2" xfId="48472" xr:uid="{00000000-0005-0000-0000-0000DAAA0000}"/>
    <cellStyle name="Normal 47 3 5 5 4" xfId="20891" xr:uid="{00000000-0005-0000-0000-0000DBAA0000}"/>
    <cellStyle name="Normal 47 3 5 5 4 2" xfId="42533" xr:uid="{00000000-0005-0000-0000-0000DCAA0000}"/>
    <cellStyle name="Normal 47 3 5 5 5" xfId="36524" xr:uid="{00000000-0005-0000-0000-0000DDAA0000}"/>
    <cellStyle name="Normal 47 3 5 6" xfId="15901" xr:uid="{00000000-0005-0000-0000-0000DEAA0000}"/>
    <cellStyle name="Normal 47 3 5 6 2" xfId="27872" xr:uid="{00000000-0005-0000-0000-0000DFAA0000}"/>
    <cellStyle name="Normal 47 3 5 6 2 2" xfId="49478" xr:uid="{00000000-0005-0000-0000-0000E0AA0000}"/>
    <cellStyle name="Normal 47 3 5 6 3" xfId="21905" xr:uid="{00000000-0005-0000-0000-0000E1AA0000}"/>
    <cellStyle name="Normal 47 3 5 6 3 2" xfId="43542" xr:uid="{00000000-0005-0000-0000-0000E2AA0000}"/>
    <cellStyle name="Normal 47 3 5 6 4" xfId="37555" xr:uid="{00000000-0005-0000-0000-0000E3AA0000}"/>
    <cellStyle name="Normal 47 3 5 7" xfId="24887" xr:uid="{00000000-0005-0000-0000-0000E4AA0000}"/>
    <cellStyle name="Normal 47 3 5 7 2" xfId="46507" xr:uid="{00000000-0005-0000-0000-0000E5AA0000}"/>
    <cellStyle name="Normal 47 3 5 8" xfId="18920" xr:uid="{00000000-0005-0000-0000-0000E6AA0000}"/>
    <cellStyle name="Normal 47 3 5 8 2" xfId="40562" xr:uid="{00000000-0005-0000-0000-0000E7AA0000}"/>
    <cellStyle name="Normal 47 3 5 9" xfId="31890"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7" xr:uid="{00000000-0005-0000-0000-0000EDAA0000}"/>
    <cellStyle name="Normal 47 3 6 2 2 2 2 2" xfId="50723" xr:uid="{00000000-0005-0000-0000-0000EEAA0000}"/>
    <cellStyle name="Normal 47 3 6 2 2 2 3" xfId="23150" xr:uid="{00000000-0005-0000-0000-0000EFAA0000}"/>
    <cellStyle name="Normal 47 3 6 2 2 2 3 2" xfId="44787" xr:uid="{00000000-0005-0000-0000-0000F0AA0000}"/>
    <cellStyle name="Normal 47 3 6 2 2 2 4" xfId="38803" xr:uid="{00000000-0005-0000-0000-0000F1AA0000}"/>
    <cellStyle name="Normal 47 3 6 2 2 3" xfId="26135" xr:uid="{00000000-0005-0000-0000-0000F2AA0000}"/>
    <cellStyle name="Normal 47 3 6 2 2 3 2" xfId="47749" xr:uid="{00000000-0005-0000-0000-0000F3AA0000}"/>
    <cellStyle name="Normal 47 3 6 2 2 4" xfId="20168" xr:uid="{00000000-0005-0000-0000-0000F4AA0000}"/>
    <cellStyle name="Normal 47 3 6 2 2 4 2" xfId="41810" xr:uid="{00000000-0005-0000-0000-0000F5AA0000}"/>
    <cellStyle name="Normal 47 3 6 2 2 5" xfId="35800" xr:uid="{00000000-0005-0000-0000-0000F6AA0000}"/>
    <cellStyle name="Normal 47 3 6 2 3" xfId="15038" xr:uid="{00000000-0005-0000-0000-0000F7AA0000}"/>
    <cellStyle name="Normal 47 3 6 2 3 2" xfId="18123" xr:uid="{00000000-0005-0000-0000-0000F8AA0000}"/>
    <cellStyle name="Normal 47 3 6 2 3 2 2" xfId="30089" xr:uid="{00000000-0005-0000-0000-0000F9AA0000}"/>
    <cellStyle name="Normal 47 3 6 2 3 2 2 2" xfId="51695" xr:uid="{00000000-0005-0000-0000-0000FAAA0000}"/>
    <cellStyle name="Normal 47 3 6 2 3 2 3" xfId="24122" xr:uid="{00000000-0005-0000-0000-0000FBAA0000}"/>
    <cellStyle name="Normal 47 3 6 2 3 2 3 2" xfId="45759" xr:uid="{00000000-0005-0000-0000-0000FCAA0000}"/>
    <cellStyle name="Normal 47 3 6 2 3 2 4" xfId="39777" xr:uid="{00000000-0005-0000-0000-0000FDAA0000}"/>
    <cellStyle name="Normal 47 3 6 2 3 3" xfId="27107" xr:uid="{00000000-0005-0000-0000-0000FEAA0000}"/>
    <cellStyle name="Normal 47 3 6 2 3 3 2" xfId="48721" xr:uid="{00000000-0005-0000-0000-0000FFAA0000}"/>
    <cellStyle name="Normal 47 3 6 2 3 4" xfId="21140" xr:uid="{00000000-0005-0000-0000-000000AB0000}"/>
    <cellStyle name="Normal 47 3 6 2 3 4 2" xfId="42782" xr:uid="{00000000-0005-0000-0000-000001AB0000}"/>
    <cellStyle name="Normal 47 3 6 2 3 5" xfId="36774" xr:uid="{00000000-0005-0000-0000-000002AB0000}"/>
    <cellStyle name="Normal 47 3 6 2 4" xfId="16172" xr:uid="{00000000-0005-0000-0000-000003AB0000}"/>
    <cellStyle name="Normal 47 3 6 2 4 2" xfId="28141" xr:uid="{00000000-0005-0000-0000-000004AB0000}"/>
    <cellStyle name="Normal 47 3 6 2 4 2 2" xfId="49747" xr:uid="{00000000-0005-0000-0000-000005AB0000}"/>
    <cellStyle name="Normal 47 3 6 2 4 3" xfId="22174" xr:uid="{00000000-0005-0000-0000-000006AB0000}"/>
    <cellStyle name="Normal 47 3 6 2 4 3 2" xfId="43811" xr:uid="{00000000-0005-0000-0000-000007AB0000}"/>
    <cellStyle name="Normal 47 3 6 2 4 4" xfId="37826" xr:uid="{00000000-0005-0000-0000-000008AB0000}"/>
    <cellStyle name="Normal 47 3 6 2 5" xfId="25159" xr:uid="{00000000-0005-0000-0000-000009AB0000}"/>
    <cellStyle name="Normal 47 3 6 2 5 2" xfId="46776" xr:uid="{00000000-0005-0000-0000-00000AAB0000}"/>
    <cellStyle name="Normal 47 3 6 2 6" xfId="19192" xr:uid="{00000000-0005-0000-0000-00000BAB0000}"/>
    <cellStyle name="Normal 47 3 6 2 6 2" xfId="40834" xr:uid="{00000000-0005-0000-0000-00000CAB0000}"/>
    <cellStyle name="Normal 47 3 6 2 7" xfId="34820"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7" xr:uid="{00000000-0005-0000-0000-000011AB0000}"/>
    <cellStyle name="Normal 47 3 6 3 2 2 2 2" xfId="51043" xr:uid="{00000000-0005-0000-0000-000012AB0000}"/>
    <cellStyle name="Normal 47 3 6 3 2 2 3" xfId="23470" xr:uid="{00000000-0005-0000-0000-000013AB0000}"/>
    <cellStyle name="Normal 47 3 6 3 2 2 3 2" xfId="45107" xr:uid="{00000000-0005-0000-0000-000014AB0000}"/>
    <cellStyle name="Normal 47 3 6 3 2 2 4" xfId="39123" xr:uid="{00000000-0005-0000-0000-000015AB0000}"/>
    <cellStyle name="Normal 47 3 6 3 2 3" xfId="26455" xr:uid="{00000000-0005-0000-0000-000016AB0000}"/>
    <cellStyle name="Normal 47 3 6 3 2 3 2" xfId="48069" xr:uid="{00000000-0005-0000-0000-000017AB0000}"/>
    <cellStyle name="Normal 47 3 6 3 2 4" xfId="20488" xr:uid="{00000000-0005-0000-0000-000018AB0000}"/>
    <cellStyle name="Normal 47 3 6 3 2 4 2" xfId="42130" xr:uid="{00000000-0005-0000-0000-000019AB0000}"/>
    <cellStyle name="Normal 47 3 6 3 2 5" xfId="36120" xr:uid="{00000000-0005-0000-0000-00001AAB0000}"/>
    <cellStyle name="Normal 47 3 6 3 3" xfId="15358" xr:uid="{00000000-0005-0000-0000-00001BAB0000}"/>
    <cellStyle name="Normal 47 3 6 3 3 2" xfId="18443" xr:uid="{00000000-0005-0000-0000-00001CAB0000}"/>
    <cellStyle name="Normal 47 3 6 3 3 2 2" xfId="30409" xr:uid="{00000000-0005-0000-0000-00001DAB0000}"/>
    <cellStyle name="Normal 47 3 6 3 3 2 2 2" xfId="52015" xr:uid="{00000000-0005-0000-0000-00001EAB0000}"/>
    <cellStyle name="Normal 47 3 6 3 3 2 3" xfId="24442" xr:uid="{00000000-0005-0000-0000-00001FAB0000}"/>
    <cellStyle name="Normal 47 3 6 3 3 2 3 2" xfId="46079" xr:uid="{00000000-0005-0000-0000-000020AB0000}"/>
    <cellStyle name="Normal 47 3 6 3 3 2 4" xfId="40097" xr:uid="{00000000-0005-0000-0000-000021AB0000}"/>
    <cellStyle name="Normal 47 3 6 3 3 3" xfId="27427" xr:uid="{00000000-0005-0000-0000-000022AB0000}"/>
    <cellStyle name="Normal 47 3 6 3 3 3 2" xfId="49041" xr:uid="{00000000-0005-0000-0000-000023AB0000}"/>
    <cellStyle name="Normal 47 3 6 3 3 4" xfId="21460" xr:uid="{00000000-0005-0000-0000-000024AB0000}"/>
    <cellStyle name="Normal 47 3 6 3 3 4 2" xfId="43102" xr:uid="{00000000-0005-0000-0000-000025AB0000}"/>
    <cellStyle name="Normal 47 3 6 3 3 5" xfId="37094" xr:uid="{00000000-0005-0000-0000-000026AB0000}"/>
    <cellStyle name="Normal 47 3 6 3 4" xfId="16492" xr:uid="{00000000-0005-0000-0000-000027AB0000}"/>
    <cellStyle name="Normal 47 3 6 3 4 2" xfId="28461" xr:uid="{00000000-0005-0000-0000-000028AB0000}"/>
    <cellStyle name="Normal 47 3 6 3 4 2 2" xfId="50067" xr:uid="{00000000-0005-0000-0000-000029AB0000}"/>
    <cellStyle name="Normal 47 3 6 3 4 3" xfId="22494" xr:uid="{00000000-0005-0000-0000-00002AAB0000}"/>
    <cellStyle name="Normal 47 3 6 3 4 3 2" xfId="44131" xr:uid="{00000000-0005-0000-0000-00002BAB0000}"/>
    <cellStyle name="Normal 47 3 6 3 4 4" xfId="38146" xr:uid="{00000000-0005-0000-0000-00002CAB0000}"/>
    <cellStyle name="Normal 47 3 6 3 5" xfId="25479" xr:uid="{00000000-0005-0000-0000-00002DAB0000}"/>
    <cellStyle name="Normal 47 3 6 3 5 2" xfId="47096" xr:uid="{00000000-0005-0000-0000-00002EAB0000}"/>
    <cellStyle name="Normal 47 3 6 3 6" xfId="19512" xr:uid="{00000000-0005-0000-0000-00002FAB0000}"/>
    <cellStyle name="Normal 47 3 6 3 6 2" xfId="41154" xr:uid="{00000000-0005-0000-0000-000030AB0000}"/>
    <cellStyle name="Normal 47 3 6 3 7" xfId="35140" xr:uid="{00000000-0005-0000-0000-000031AB0000}"/>
    <cellStyle name="Normal 47 3 6 4" xfId="13743" xr:uid="{00000000-0005-0000-0000-000032AB0000}"/>
    <cellStyle name="Normal 47 3 6 4 2" xfId="16829" xr:uid="{00000000-0005-0000-0000-000033AB0000}"/>
    <cellStyle name="Normal 47 3 6 4 2 2" xfId="28797" xr:uid="{00000000-0005-0000-0000-000034AB0000}"/>
    <cellStyle name="Normal 47 3 6 4 2 2 2" xfId="50403" xr:uid="{00000000-0005-0000-0000-000035AB0000}"/>
    <cellStyle name="Normal 47 3 6 4 2 3" xfId="22830" xr:uid="{00000000-0005-0000-0000-000036AB0000}"/>
    <cellStyle name="Normal 47 3 6 4 2 3 2" xfId="44467" xr:uid="{00000000-0005-0000-0000-000037AB0000}"/>
    <cellStyle name="Normal 47 3 6 4 2 4" xfId="38483" xr:uid="{00000000-0005-0000-0000-000038AB0000}"/>
    <cellStyle name="Normal 47 3 6 4 3" xfId="25815" xr:uid="{00000000-0005-0000-0000-000039AB0000}"/>
    <cellStyle name="Normal 47 3 6 4 3 2" xfId="47429" xr:uid="{00000000-0005-0000-0000-00003AAB0000}"/>
    <cellStyle name="Normal 47 3 6 4 4" xfId="19848" xr:uid="{00000000-0005-0000-0000-00003BAB0000}"/>
    <cellStyle name="Normal 47 3 6 4 4 2" xfId="41490" xr:uid="{00000000-0005-0000-0000-00003CAB0000}"/>
    <cellStyle name="Normal 47 3 6 4 5" xfId="35479" xr:uid="{00000000-0005-0000-0000-00003DAB0000}"/>
    <cellStyle name="Normal 47 3 6 5" xfId="14717" xr:uid="{00000000-0005-0000-0000-00003EAB0000}"/>
    <cellStyle name="Normal 47 3 6 5 2" xfId="17802" xr:uid="{00000000-0005-0000-0000-00003FAB0000}"/>
    <cellStyle name="Normal 47 3 6 5 2 2" xfId="29769" xr:uid="{00000000-0005-0000-0000-000040AB0000}"/>
    <cellStyle name="Normal 47 3 6 5 2 2 2" xfId="51375" xr:uid="{00000000-0005-0000-0000-000041AB0000}"/>
    <cellStyle name="Normal 47 3 6 5 2 3" xfId="23802" xr:uid="{00000000-0005-0000-0000-000042AB0000}"/>
    <cellStyle name="Normal 47 3 6 5 2 3 2" xfId="45439" xr:uid="{00000000-0005-0000-0000-000043AB0000}"/>
    <cellStyle name="Normal 47 3 6 5 2 4" xfId="39456" xr:uid="{00000000-0005-0000-0000-000044AB0000}"/>
    <cellStyle name="Normal 47 3 6 5 3" xfId="26787" xr:uid="{00000000-0005-0000-0000-000045AB0000}"/>
    <cellStyle name="Normal 47 3 6 5 3 2" xfId="48401" xr:uid="{00000000-0005-0000-0000-000046AB0000}"/>
    <cellStyle name="Normal 47 3 6 5 4" xfId="20820" xr:uid="{00000000-0005-0000-0000-000047AB0000}"/>
    <cellStyle name="Normal 47 3 6 5 4 2" xfId="42462" xr:uid="{00000000-0005-0000-0000-000048AB0000}"/>
    <cellStyle name="Normal 47 3 6 5 5" xfId="36453" xr:uid="{00000000-0005-0000-0000-000049AB0000}"/>
    <cellStyle name="Normal 47 3 6 6" xfId="15830" xr:uid="{00000000-0005-0000-0000-00004AAB0000}"/>
    <cellStyle name="Normal 47 3 6 6 2" xfId="27801" xr:uid="{00000000-0005-0000-0000-00004BAB0000}"/>
    <cellStyle name="Normal 47 3 6 6 2 2" xfId="49407" xr:uid="{00000000-0005-0000-0000-00004CAB0000}"/>
    <cellStyle name="Normal 47 3 6 6 3" xfId="21834" xr:uid="{00000000-0005-0000-0000-00004DAB0000}"/>
    <cellStyle name="Normal 47 3 6 6 3 2" xfId="43471" xr:uid="{00000000-0005-0000-0000-00004EAB0000}"/>
    <cellStyle name="Normal 47 3 6 6 4" xfId="37484" xr:uid="{00000000-0005-0000-0000-00004FAB0000}"/>
    <cellStyle name="Normal 47 3 6 7" xfId="24816" xr:uid="{00000000-0005-0000-0000-000050AB0000}"/>
    <cellStyle name="Normal 47 3 6 7 2" xfId="46436" xr:uid="{00000000-0005-0000-0000-000051AB0000}"/>
    <cellStyle name="Normal 47 3 6 8" xfId="18849" xr:uid="{00000000-0005-0000-0000-000052AB0000}"/>
    <cellStyle name="Normal 47 3 6 8 2" xfId="40491" xr:uid="{00000000-0005-0000-0000-000053AB0000}"/>
    <cellStyle name="Normal 47 3 6 9" xfId="31776"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1" xr:uid="{00000000-0005-0000-0000-000059AB0000}"/>
    <cellStyle name="Normal 47 3 7 2 2 2 2 2" xfId="50837" xr:uid="{00000000-0005-0000-0000-00005AAB0000}"/>
    <cellStyle name="Normal 47 3 7 2 2 2 3" xfId="23264" xr:uid="{00000000-0005-0000-0000-00005BAB0000}"/>
    <cellStyle name="Normal 47 3 7 2 2 2 3 2" xfId="44901" xr:uid="{00000000-0005-0000-0000-00005CAB0000}"/>
    <cellStyle name="Normal 47 3 7 2 2 2 4" xfId="38917" xr:uid="{00000000-0005-0000-0000-00005DAB0000}"/>
    <cellStyle name="Normal 47 3 7 2 2 3" xfId="26249" xr:uid="{00000000-0005-0000-0000-00005EAB0000}"/>
    <cellStyle name="Normal 47 3 7 2 2 3 2" xfId="47863" xr:uid="{00000000-0005-0000-0000-00005FAB0000}"/>
    <cellStyle name="Normal 47 3 7 2 2 4" xfId="20282" xr:uid="{00000000-0005-0000-0000-000060AB0000}"/>
    <cellStyle name="Normal 47 3 7 2 2 4 2" xfId="41924" xr:uid="{00000000-0005-0000-0000-000061AB0000}"/>
    <cellStyle name="Normal 47 3 7 2 2 5" xfId="35914" xr:uid="{00000000-0005-0000-0000-000062AB0000}"/>
    <cellStyle name="Normal 47 3 7 2 3" xfId="15152" xr:uid="{00000000-0005-0000-0000-000063AB0000}"/>
    <cellStyle name="Normal 47 3 7 2 3 2" xfId="18237" xr:uid="{00000000-0005-0000-0000-000064AB0000}"/>
    <cellStyle name="Normal 47 3 7 2 3 2 2" xfId="30203" xr:uid="{00000000-0005-0000-0000-000065AB0000}"/>
    <cellStyle name="Normal 47 3 7 2 3 2 2 2" xfId="51809" xr:uid="{00000000-0005-0000-0000-000066AB0000}"/>
    <cellStyle name="Normal 47 3 7 2 3 2 3" xfId="24236" xr:uid="{00000000-0005-0000-0000-000067AB0000}"/>
    <cellStyle name="Normal 47 3 7 2 3 2 3 2" xfId="45873" xr:uid="{00000000-0005-0000-0000-000068AB0000}"/>
    <cellStyle name="Normal 47 3 7 2 3 2 4" xfId="39891" xr:uid="{00000000-0005-0000-0000-000069AB0000}"/>
    <cellStyle name="Normal 47 3 7 2 3 3" xfId="27221" xr:uid="{00000000-0005-0000-0000-00006AAB0000}"/>
    <cellStyle name="Normal 47 3 7 2 3 3 2" xfId="48835" xr:uid="{00000000-0005-0000-0000-00006BAB0000}"/>
    <cellStyle name="Normal 47 3 7 2 3 4" xfId="21254" xr:uid="{00000000-0005-0000-0000-00006CAB0000}"/>
    <cellStyle name="Normal 47 3 7 2 3 4 2" xfId="42896" xr:uid="{00000000-0005-0000-0000-00006DAB0000}"/>
    <cellStyle name="Normal 47 3 7 2 3 5" xfId="36888" xr:uid="{00000000-0005-0000-0000-00006EAB0000}"/>
    <cellStyle name="Normal 47 3 7 2 4" xfId="16286" xr:uid="{00000000-0005-0000-0000-00006FAB0000}"/>
    <cellStyle name="Normal 47 3 7 2 4 2" xfId="28255" xr:uid="{00000000-0005-0000-0000-000070AB0000}"/>
    <cellStyle name="Normal 47 3 7 2 4 2 2" xfId="49861" xr:uid="{00000000-0005-0000-0000-000071AB0000}"/>
    <cellStyle name="Normal 47 3 7 2 4 3" xfId="22288" xr:uid="{00000000-0005-0000-0000-000072AB0000}"/>
    <cellStyle name="Normal 47 3 7 2 4 3 2" xfId="43925" xr:uid="{00000000-0005-0000-0000-000073AB0000}"/>
    <cellStyle name="Normal 47 3 7 2 4 4" xfId="37940" xr:uid="{00000000-0005-0000-0000-000074AB0000}"/>
    <cellStyle name="Normal 47 3 7 2 5" xfId="25273" xr:uid="{00000000-0005-0000-0000-000075AB0000}"/>
    <cellStyle name="Normal 47 3 7 2 5 2" xfId="46890" xr:uid="{00000000-0005-0000-0000-000076AB0000}"/>
    <cellStyle name="Normal 47 3 7 2 6" xfId="19306" xr:uid="{00000000-0005-0000-0000-000077AB0000}"/>
    <cellStyle name="Normal 47 3 7 2 6 2" xfId="40948" xr:uid="{00000000-0005-0000-0000-000078AB0000}"/>
    <cellStyle name="Normal 47 3 7 2 7" xfId="34934"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1" xr:uid="{00000000-0005-0000-0000-00007DAB0000}"/>
    <cellStyle name="Normal 47 3 7 3 2 2 2 2" xfId="51157" xr:uid="{00000000-0005-0000-0000-00007EAB0000}"/>
    <cellStyle name="Normal 47 3 7 3 2 2 3" xfId="23584" xr:uid="{00000000-0005-0000-0000-00007FAB0000}"/>
    <cellStyle name="Normal 47 3 7 3 2 2 3 2" xfId="45221" xr:uid="{00000000-0005-0000-0000-000080AB0000}"/>
    <cellStyle name="Normal 47 3 7 3 2 2 4" xfId="39237" xr:uid="{00000000-0005-0000-0000-000081AB0000}"/>
    <cellStyle name="Normal 47 3 7 3 2 3" xfId="26569" xr:uid="{00000000-0005-0000-0000-000082AB0000}"/>
    <cellStyle name="Normal 47 3 7 3 2 3 2" xfId="48183" xr:uid="{00000000-0005-0000-0000-000083AB0000}"/>
    <cellStyle name="Normal 47 3 7 3 2 4" xfId="20602" xr:uid="{00000000-0005-0000-0000-000084AB0000}"/>
    <cellStyle name="Normal 47 3 7 3 2 4 2" xfId="42244" xr:uid="{00000000-0005-0000-0000-000085AB0000}"/>
    <cellStyle name="Normal 47 3 7 3 2 5" xfId="36234" xr:uid="{00000000-0005-0000-0000-000086AB0000}"/>
    <cellStyle name="Normal 47 3 7 3 3" xfId="15472" xr:uid="{00000000-0005-0000-0000-000087AB0000}"/>
    <cellStyle name="Normal 47 3 7 3 3 2" xfId="18557" xr:uid="{00000000-0005-0000-0000-000088AB0000}"/>
    <cellStyle name="Normal 47 3 7 3 3 2 2" xfId="30523" xr:uid="{00000000-0005-0000-0000-000089AB0000}"/>
    <cellStyle name="Normal 47 3 7 3 3 2 2 2" xfId="52129" xr:uid="{00000000-0005-0000-0000-00008AAB0000}"/>
    <cellStyle name="Normal 47 3 7 3 3 2 3" xfId="24556" xr:uid="{00000000-0005-0000-0000-00008BAB0000}"/>
    <cellStyle name="Normal 47 3 7 3 3 2 3 2" xfId="46193" xr:uid="{00000000-0005-0000-0000-00008CAB0000}"/>
    <cellStyle name="Normal 47 3 7 3 3 2 4" xfId="40211" xr:uid="{00000000-0005-0000-0000-00008DAB0000}"/>
    <cellStyle name="Normal 47 3 7 3 3 3" xfId="27541" xr:uid="{00000000-0005-0000-0000-00008EAB0000}"/>
    <cellStyle name="Normal 47 3 7 3 3 3 2" xfId="49155" xr:uid="{00000000-0005-0000-0000-00008FAB0000}"/>
    <cellStyle name="Normal 47 3 7 3 3 4" xfId="21574" xr:uid="{00000000-0005-0000-0000-000090AB0000}"/>
    <cellStyle name="Normal 47 3 7 3 3 4 2" xfId="43216" xr:uid="{00000000-0005-0000-0000-000091AB0000}"/>
    <cellStyle name="Normal 47 3 7 3 3 5" xfId="37208" xr:uid="{00000000-0005-0000-0000-000092AB0000}"/>
    <cellStyle name="Normal 47 3 7 3 4" xfId="16606" xr:uid="{00000000-0005-0000-0000-000093AB0000}"/>
    <cellStyle name="Normal 47 3 7 3 4 2" xfId="28575" xr:uid="{00000000-0005-0000-0000-000094AB0000}"/>
    <cellStyle name="Normal 47 3 7 3 4 2 2" xfId="50181" xr:uid="{00000000-0005-0000-0000-000095AB0000}"/>
    <cellStyle name="Normal 47 3 7 3 4 3" xfId="22608" xr:uid="{00000000-0005-0000-0000-000096AB0000}"/>
    <cellStyle name="Normal 47 3 7 3 4 3 2" xfId="44245" xr:uid="{00000000-0005-0000-0000-000097AB0000}"/>
    <cellStyle name="Normal 47 3 7 3 4 4" xfId="38260" xr:uid="{00000000-0005-0000-0000-000098AB0000}"/>
    <cellStyle name="Normal 47 3 7 3 5" xfId="25593" xr:uid="{00000000-0005-0000-0000-000099AB0000}"/>
    <cellStyle name="Normal 47 3 7 3 5 2" xfId="47210" xr:uid="{00000000-0005-0000-0000-00009AAB0000}"/>
    <cellStyle name="Normal 47 3 7 3 6" xfId="19626" xr:uid="{00000000-0005-0000-0000-00009BAB0000}"/>
    <cellStyle name="Normal 47 3 7 3 6 2" xfId="41268" xr:uid="{00000000-0005-0000-0000-00009CAB0000}"/>
    <cellStyle name="Normal 47 3 7 3 7" xfId="35254" xr:uid="{00000000-0005-0000-0000-00009DAB0000}"/>
    <cellStyle name="Normal 47 3 7 4" xfId="13857" xr:uid="{00000000-0005-0000-0000-00009EAB0000}"/>
    <cellStyle name="Normal 47 3 7 4 2" xfId="16943" xr:uid="{00000000-0005-0000-0000-00009FAB0000}"/>
    <cellStyle name="Normal 47 3 7 4 2 2" xfId="28911" xr:uid="{00000000-0005-0000-0000-0000A0AB0000}"/>
    <cellStyle name="Normal 47 3 7 4 2 2 2" xfId="50517" xr:uid="{00000000-0005-0000-0000-0000A1AB0000}"/>
    <cellStyle name="Normal 47 3 7 4 2 3" xfId="22944" xr:uid="{00000000-0005-0000-0000-0000A2AB0000}"/>
    <cellStyle name="Normal 47 3 7 4 2 3 2" xfId="44581" xr:uid="{00000000-0005-0000-0000-0000A3AB0000}"/>
    <cellStyle name="Normal 47 3 7 4 2 4" xfId="38597" xr:uid="{00000000-0005-0000-0000-0000A4AB0000}"/>
    <cellStyle name="Normal 47 3 7 4 3" xfId="25929" xr:uid="{00000000-0005-0000-0000-0000A5AB0000}"/>
    <cellStyle name="Normal 47 3 7 4 3 2" xfId="47543" xr:uid="{00000000-0005-0000-0000-0000A6AB0000}"/>
    <cellStyle name="Normal 47 3 7 4 4" xfId="19962" xr:uid="{00000000-0005-0000-0000-0000A7AB0000}"/>
    <cellStyle name="Normal 47 3 7 4 4 2" xfId="41604" xr:uid="{00000000-0005-0000-0000-0000A8AB0000}"/>
    <cellStyle name="Normal 47 3 7 4 5" xfId="35593" xr:uid="{00000000-0005-0000-0000-0000A9AB0000}"/>
    <cellStyle name="Normal 47 3 7 5" xfId="14831" xr:uid="{00000000-0005-0000-0000-0000AAAB0000}"/>
    <cellStyle name="Normal 47 3 7 5 2" xfId="17916" xr:uid="{00000000-0005-0000-0000-0000ABAB0000}"/>
    <cellStyle name="Normal 47 3 7 5 2 2" xfId="29883" xr:uid="{00000000-0005-0000-0000-0000ACAB0000}"/>
    <cellStyle name="Normal 47 3 7 5 2 2 2" xfId="51489" xr:uid="{00000000-0005-0000-0000-0000ADAB0000}"/>
    <cellStyle name="Normal 47 3 7 5 2 3" xfId="23916" xr:uid="{00000000-0005-0000-0000-0000AEAB0000}"/>
    <cellStyle name="Normal 47 3 7 5 2 3 2" xfId="45553" xr:uid="{00000000-0005-0000-0000-0000AFAB0000}"/>
    <cellStyle name="Normal 47 3 7 5 2 4" xfId="39570" xr:uid="{00000000-0005-0000-0000-0000B0AB0000}"/>
    <cellStyle name="Normal 47 3 7 5 3" xfId="26901" xr:uid="{00000000-0005-0000-0000-0000B1AB0000}"/>
    <cellStyle name="Normal 47 3 7 5 3 2" xfId="48515" xr:uid="{00000000-0005-0000-0000-0000B2AB0000}"/>
    <cellStyle name="Normal 47 3 7 5 4" xfId="20934" xr:uid="{00000000-0005-0000-0000-0000B3AB0000}"/>
    <cellStyle name="Normal 47 3 7 5 4 2" xfId="42576" xr:uid="{00000000-0005-0000-0000-0000B4AB0000}"/>
    <cellStyle name="Normal 47 3 7 5 5" xfId="36567" xr:uid="{00000000-0005-0000-0000-0000B5AB0000}"/>
    <cellStyle name="Normal 47 3 7 6" xfId="15944" xr:uid="{00000000-0005-0000-0000-0000B6AB0000}"/>
    <cellStyle name="Normal 47 3 7 6 2" xfId="27915" xr:uid="{00000000-0005-0000-0000-0000B7AB0000}"/>
    <cellStyle name="Normal 47 3 7 6 2 2" xfId="49521" xr:uid="{00000000-0005-0000-0000-0000B8AB0000}"/>
    <cellStyle name="Normal 47 3 7 6 3" xfId="21948" xr:uid="{00000000-0005-0000-0000-0000B9AB0000}"/>
    <cellStyle name="Normal 47 3 7 6 3 2" xfId="43585" xr:uid="{00000000-0005-0000-0000-0000BAAB0000}"/>
    <cellStyle name="Normal 47 3 7 6 4" xfId="37598" xr:uid="{00000000-0005-0000-0000-0000BBAB0000}"/>
    <cellStyle name="Normal 47 3 7 7" xfId="24930" xr:uid="{00000000-0005-0000-0000-0000BCAB0000}"/>
    <cellStyle name="Normal 47 3 7 7 2" xfId="46550" xr:uid="{00000000-0005-0000-0000-0000BDAB0000}"/>
    <cellStyle name="Normal 47 3 7 8" xfId="18963" xr:uid="{00000000-0005-0000-0000-0000BEAB0000}"/>
    <cellStyle name="Normal 47 3 7 8 2" xfId="40605" xr:uid="{00000000-0005-0000-0000-0000BFAB0000}"/>
    <cellStyle name="Normal 47 3 7 9" xfId="32004"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3" xr:uid="{00000000-0005-0000-0000-0000C4AB0000}"/>
    <cellStyle name="Normal 47 3 8 2 2 2 2" xfId="50579" xr:uid="{00000000-0005-0000-0000-0000C5AB0000}"/>
    <cellStyle name="Normal 47 3 8 2 2 3" xfId="23006" xr:uid="{00000000-0005-0000-0000-0000C6AB0000}"/>
    <cellStyle name="Normal 47 3 8 2 2 3 2" xfId="44643" xr:uid="{00000000-0005-0000-0000-0000C7AB0000}"/>
    <cellStyle name="Normal 47 3 8 2 2 4" xfId="38659" xr:uid="{00000000-0005-0000-0000-0000C8AB0000}"/>
    <cellStyle name="Normal 47 3 8 2 3" xfId="25991" xr:uid="{00000000-0005-0000-0000-0000C9AB0000}"/>
    <cellStyle name="Normal 47 3 8 2 3 2" xfId="47605" xr:uid="{00000000-0005-0000-0000-0000CAAB0000}"/>
    <cellStyle name="Normal 47 3 8 2 4" xfId="20024" xr:uid="{00000000-0005-0000-0000-0000CBAB0000}"/>
    <cellStyle name="Normal 47 3 8 2 4 2" xfId="41666" xr:uid="{00000000-0005-0000-0000-0000CCAB0000}"/>
    <cellStyle name="Normal 47 3 8 2 5" xfId="35656" xr:uid="{00000000-0005-0000-0000-0000CDAB0000}"/>
    <cellStyle name="Normal 47 3 8 3" xfId="14894" xr:uid="{00000000-0005-0000-0000-0000CEAB0000}"/>
    <cellStyle name="Normal 47 3 8 3 2" xfId="17979" xr:uid="{00000000-0005-0000-0000-0000CFAB0000}"/>
    <cellStyle name="Normal 47 3 8 3 2 2" xfId="29945" xr:uid="{00000000-0005-0000-0000-0000D0AB0000}"/>
    <cellStyle name="Normal 47 3 8 3 2 2 2" xfId="51551" xr:uid="{00000000-0005-0000-0000-0000D1AB0000}"/>
    <cellStyle name="Normal 47 3 8 3 2 3" xfId="23978" xr:uid="{00000000-0005-0000-0000-0000D2AB0000}"/>
    <cellStyle name="Normal 47 3 8 3 2 3 2" xfId="45615" xr:uid="{00000000-0005-0000-0000-0000D3AB0000}"/>
    <cellStyle name="Normal 47 3 8 3 2 4" xfId="39633" xr:uid="{00000000-0005-0000-0000-0000D4AB0000}"/>
    <cellStyle name="Normal 47 3 8 3 3" xfId="26963" xr:uid="{00000000-0005-0000-0000-0000D5AB0000}"/>
    <cellStyle name="Normal 47 3 8 3 3 2" xfId="48577" xr:uid="{00000000-0005-0000-0000-0000D6AB0000}"/>
    <cellStyle name="Normal 47 3 8 3 4" xfId="20996" xr:uid="{00000000-0005-0000-0000-0000D7AB0000}"/>
    <cellStyle name="Normal 47 3 8 3 4 2" xfId="42638" xr:uid="{00000000-0005-0000-0000-0000D8AB0000}"/>
    <cellStyle name="Normal 47 3 8 3 5" xfId="36630" xr:uid="{00000000-0005-0000-0000-0000D9AB0000}"/>
    <cellStyle name="Normal 47 3 8 4" xfId="16028" xr:uid="{00000000-0005-0000-0000-0000DAAB0000}"/>
    <cellStyle name="Normal 47 3 8 4 2" xfId="27997" xr:uid="{00000000-0005-0000-0000-0000DBAB0000}"/>
    <cellStyle name="Normal 47 3 8 4 2 2" xfId="49603" xr:uid="{00000000-0005-0000-0000-0000DCAB0000}"/>
    <cellStyle name="Normal 47 3 8 4 3" xfId="22030" xr:uid="{00000000-0005-0000-0000-0000DDAB0000}"/>
    <cellStyle name="Normal 47 3 8 4 3 2" xfId="43667" xr:uid="{00000000-0005-0000-0000-0000DEAB0000}"/>
    <cellStyle name="Normal 47 3 8 4 4" xfId="37682" xr:uid="{00000000-0005-0000-0000-0000DFAB0000}"/>
    <cellStyle name="Normal 47 3 8 5" xfId="25015" xr:uid="{00000000-0005-0000-0000-0000E0AB0000}"/>
    <cellStyle name="Normal 47 3 8 5 2" xfId="46632" xr:uid="{00000000-0005-0000-0000-0000E1AB0000}"/>
    <cellStyle name="Normal 47 3 8 6" xfId="19048" xr:uid="{00000000-0005-0000-0000-0000E2AB0000}"/>
    <cellStyle name="Normal 47 3 8 6 2" xfId="40690" xr:uid="{00000000-0005-0000-0000-0000E3AB0000}"/>
    <cellStyle name="Normal 47 3 8 7" xfId="34676"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3" xr:uid="{00000000-0005-0000-0000-0000E8AB0000}"/>
    <cellStyle name="Normal 47 3 9 2 2 2 2" xfId="50899" xr:uid="{00000000-0005-0000-0000-0000E9AB0000}"/>
    <cellStyle name="Normal 47 3 9 2 2 3" xfId="23326" xr:uid="{00000000-0005-0000-0000-0000EAAB0000}"/>
    <cellStyle name="Normal 47 3 9 2 2 3 2" xfId="44963" xr:uid="{00000000-0005-0000-0000-0000EBAB0000}"/>
    <cellStyle name="Normal 47 3 9 2 2 4" xfId="38979" xr:uid="{00000000-0005-0000-0000-0000ECAB0000}"/>
    <cellStyle name="Normal 47 3 9 2 3" xfId="26311" xr:uid="{00000000-0005-0000-0000-0000EDAB0000}"/>
    <cellStyle name="Normal 47 3 9 2 3 2" xfId="47925" xr:uid="{00000000-0005-0000-0000-0000EEAB0000}"/>
    <cellStyle name="Normal 47 3 9 2 4" xfId="20344" xr:uid="{00000000-0005-0000-0000-0000EFAB0000}"/>
    <cellStyle name="Normal 47 3 9 2 4 2" xfId="41986" xr:uid="{00000000-0005-0000-0000-0000F0AB0000}"/>
    <cellStyle name="Normal 47 3 9 2 5" xfId="35976" xr:uid="{00000000-0005-0000-0000-0000F1AB0000}"/>
    <cellStyle name="Normal 47 3 9 3" xfId="15214" xr:uid="{00000000-0005-0000-0000-0000F2AB0000}"/>
    <cellStyle name="Normal 47 3 9 3 2" xfId="18299" xr:uid="{00000000-0005-0000-0000-0000F3AB0000}"/>
    <cellStyle name="Normal 47 3 9 3 2 2" xfId="30265" xr:uid="{00000000-0005-0000-0000-0000F4AB0000}"/>
    <cellStyle name="Normal 47 3 9 3 2 2 2" xfId="51871" xr:uid="{00000000-0005-0000-0000-0000F5AB0000}"/>
    <cellStyle name="Normal 47 3 9 3 2 3" xfId="24298" xr:uid="{00000000-0005-0000-0000-0000F6AB0000}"/>
    <cellStyle name="Normal 47 3 9 3 2 3 2" xfId="45935" xr:uid="{00000000-0005-0000-0000-0000F7AB0000}"/>
    <cellStyle name="Normal 47 3 9 3 2 4" xfId="39953" xr:uid="{00000000-0005-0000-0000-0000F8AB0000}"/>
    <cellStyle name="Normal 47 3 9 3 3" xfId="27283" xr:uid="{00000000-0005-0000-0000-0000F9AB0000}"/>
    <cellStyle name="Normal 47 3 9 3 3 2" xfId="48897" xr:uid="{00000000-0005-0000-0000-0000FAAB0000}"/>
    <cellStyle name="Normal 47 3 9 3 4" xfId="21316" xr:uid="{00000000-0005-0000-0000-0000FBAB0000}"/>
    <cellStyle name="Normal 47 3 9 3 4 2" xfId="42958" xr:uid="{00000000-0005-0000-0000-0000FCAB0000}"/>
    <cellStyle name="Normal 47 3 9 3 5" xfId="36950" xr:uid="{00000000-0005-0000-0000-0000FDAB0000}"/>
    <cellStyle name="Normal 47 3 9 4" xfId="16348" xr:uid="{00000000-0005-0000-0000-0000FEAB0000}"/>
    <cellStyle name="Normal 47 3 9 4 2" xfId="28317" xr:uid="{00000000-0005-0000-0000-0000FFAB0000}"/>
    <cellStyle name="Normal 47 3 9 4 2 2" xfId="49923" xr:uid="{00000000-0005-0000-0000-000000AC0000}"/>
    <cellStyle name="Normal 47 3 9 4 3" xfId="22350" xr:uid="{00000000-0005-0000-0000-000001AC0000}"/>
    <cellStyle name="Normal 47 3 9 4 3 2" xfId="43987" xr:uid="{00000000-0005-0000-0000-000002AC0000}"/>
    <cellStyle name="Normal 47 3 9 4 4" xfId="38002" xr:uid="{00000000-0005-0000-0000-000003AC0000}"/>
    <cellStyle name="Normal 47 3 9 5" xfId="25335" xr:uid="{00000000-0005-0000-0000-000004AC0000}"/>
    <cellStyle name="Normal 47 3 9 5 2" xfId="46952" xr:uid="{00000000-0005-0000-0000-000005AC0000}"/>
    <cellStyle name="Normal 47 3 9 6" xfId="19368" xr:uid="{00000000-0005-0000-0000-000006AC0000}"/>
    <cellStyle name="Normal 47 3 9 6 2" xfId="41010" xr:uid="{00000000-0005-0000-0000-000007AC0000}"/>
    <cellStyle name="Normal 47 3 9 7" xfId="34996"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4" xr:uid="{00000000-0005-0000-0000-00000CAC0000}"/>
    <cellStyle name="Normal 47 4 10 2 2 2" xfId="50260" xr:uid="{00000000-0005-0000-0000-00000DAC0000}"/>
    <cellStyle name="Normal 47 4 10 2 3" xfId="22687" xr:uid="{00000000-0005-0000-0000-00000EAC0000}"/>
    <cellStyle name="Normal 47 4 10 2 3 2" xfId="44324" xr:uid="{00000000-0005-0000-0000-00000FAC0000}"/>
    <cellStyle name="Normal 47 4 10 2 4" xfId="38339" xr:uid="{00000000-0005-0000-0000-000010AC0000}"/>
    <cellStyle name="Normal 47 4 10 3" xfId="25672" xr:uid="{00000000-0005-0000-0000-000011AC0000}"/>
    <cellStyle name="Normal 47 4 10 3 2" xfId="47286" xr:uid="{00000000-0005-0000-0000-000012AC0000}"/>
    <cellStyle name="Normal 47 4 10 4" xfId="19705" xr:uid="{00000000-0005-0000-0000-000013AC0000}"/>
    <cellStyle name="Normal 47 4 10 4 2" xfId="41347" xr:uid="{00000000-0005-0000-0000-000014AC0000}"/>
    <cellStyle name="Normal 47 4 10 5" xfId="35335" xr:uid="{00000000-0005-0000-0000-000015AC0000}"/>
    <cellStyle name="Normal 47 4 11" xfId="14574" xr:uid="{00000000-0005-0000-0000-000016AC0000}"/>
    <cellStyle name="Normal 47 4 11 2" xfId="17659" xr:uid="{00000000-0005-0000-0000-000017AC0000}"/>
    <cellStyle name="Normal 47 4 11 2 2" xfId="29626" xr:uid="{00000000-0005-0000-0000-000018AC0000}"/>
    <cellStyle name="Normal 47 4 11 2 2 2" xfId="51232" xr:uid="{00000000-0005-0000-0000-000019AC0000}"/>
    <cellStyle name="Normal 47 4 11 2 3" xfId="23659" xr:uid="{00000000-0005-0000-0000-00001AAC0000}"/>
    <cellStyle name="Normal 47 4 11 2 3 2" xfId="45296" xr:uid="{00000000-0005-0000-0000-00001BAC0000}"/>
    <cellStyle name="Normal 47 4 11 2 4" xfId="39313" xr:uid="{00000000-0005-0000-0000-00001CAC0000}"/>
    <cellStyle name="Normal 47 4 11 3" xfId="26644" xr:uid="{00000000-0005-0000-0000-00001DAC0000}"/>
    <cellStyle name="Normal 47 4 11 3 2" xfId="48258" xr:uid="{00000000-0005-0000-0000-00001EAC0000}"/>
    <cellStyle name="Normal 47 4 11 4" xfId="20677" xr:uid="{00000000-0005-0000-0000-00001FAC0000}"/>
    <cellStyle name="Normal 47 4 11 4 2" xfId="42319" xr:uid="{00000000-0005-0000-0000-000020AC0000}"/>
    <cellStyle name="Normal 47 4 11 5" xfId="36310" xr:uid="{00000000-0005-0000-0000-000021AC0000}"/>
    <cellStyle name="Normal 47 4 12" xfId="15687" xr:uid="{00000000-0005-0000-0000-000022AC0000}"/>
    <cellStyle name="Normal 47 4 12 2" xfId="27658" xr:uid="{00000000-0005-0000-0000-000023AC0000}"/>
    <cellStyle name="Normal 47 4 12 2 2" xfId="49264" xr:uid="{00000000-0005-0000-0000-000024AC0000}"/>
    <cellStyle name="Normal 47 4 12 3" xfId="21691" xr:uid="{00000000-0005-0000-0000-000025AC0000}"/>
    <cellStyle name="Normal 47 4 12 3 2" xfId="43328" xr:uid="{00000000-0005-0000-0000-000026AC0000}"/>
    <cellStyle name="Normal 47 4 12 4" xfId="37341" xr:uid="{00000000-0005-0000-0000-000027AC0000}"/>
    <cellStyle name="Normal 47 4 13" xfId="24673" xr:uid="{00000000-0005-0000-0000-000028AC0000}"/>
    <cellStyle name="Normal 47 4 13 2" xfId="46293" xr:uid="{00000000-0005-0000-0000-000029AC0000}"/>
    <cellStyle name="Normal 47 4 14" xfId="18706" xr:uid="{00000000-0005-0000-0000-00002AAC0000}"/>
    <cellStyle name="Normal 47 4 14 2" xfId="40348" xr:uid="{00000000-0005-0000-0000-00002BAC0000}"/>
    <cellStyle name="Normal 47 4 15" xfId="31271"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3" xr:uid="{00000000-0005-0000-0000-000031AC0000}"/>
    <cellStyle name="Normal 47 4 2 2 2 2 2 2" xfId="50669" xr:uid="{00000000-0005-0000-0000-000032AC0000}"/>
    <cellStyle name="Normal 47 4 2 2 2 2 3" xfId="23096" xr:uid="{00000000-0005-0000-0000-000033AC0000}"/>
    <cellStyle name="Normal 47 4 2 2 2 2 3 2" xfId="44733" xr:uid="{00000000-0005-0000-0000-000034AC0000}"/>
    <cellStyle name="Normal 47 4 2 2 2 2 4" xfId="38749" xr:uid="{00000000-0005-0000-0000-000035AC0000}"/>
    <cellStyle name="Normal 47 4 2 2 2 3" xfId="26081" xr:uid="{00000000-0005-0000-0000-000036AC0000}"/>
    <cellStyle name="Normal 47 4 2 2 2 3 2" xfId="47695" xr:uid="{00000000-0005-0000-0000-000037AC0000}"/>
    <cellStyle name="Normal 47 4 2 2 2 4" xfId="20114" xr:uid="{00000000-0005-0000-0000-000038AC0000}"/>
    <cellStyle name="Normal 47 4 2 2 2 4 2" xfId="41756" xr:uid="{00000000-0005-0000-0000-000039AC0000}"/>
    <cellStyle name="Normal 47 4 2 2 2 5" xfId="35746" xr:uid="{00000000-0005-0000-0000-00003AAC0000}"/>
    <cellStyle name="Normal 47 4 2 2 3" xfId="14984" xr:uid="{00000000-0005-0000-0000-00003BAC0000}"/>
    <cellStyle name="Normal 47 4 2 2 3 2" xfId="18069" xr:uid="{00000000-0005-0000-0000-00003CAC0000}"/>
    <cellStyle name="Normal 47 4 2 2 3 2 2" xfId="30035" xr:uid="{00000000-0005-0000-0000-00003DAC0000}"/>
    <cellStyle name="Normal 47 4 2 2 3 2 2 2" xfId="51641" xr:uid="{00000000-0005-0000-0000-00003EAC0000}"/>
    <cellStyle name="Normal 47 4 2 2 3 2 3" xfId="24068" xr:uid="{00000000-0005-0000-0000-00003FAC0000}"/>
    <cellStyle name="Normal 47 4 2 2 3 2 3 2" xfId="45705" xr:uid="{00000000-0005-0000-0000-000040AC0000}"/>
    <cellStyle name="Normal 47 4 2 2 3 2 4" xfId="39723" xr:uid="{00000000-0005-0000-0000-000041AC0000}"/>
    <cellStyle name="Normal 47 4 2 2 3 3" xfId="27053" xr:uid="{00000000-0005-0000-0000-000042AC0000}"/>
    <cellStyle name="Normal 47 4 2 2 3 3 2" xfId="48667" xr:uid="{00000000-0005-0000-0000-000043AC0000}"/>
    <cellStyle name="Normal 47 4 2 2 3 4" xfId="21086" xr:uid="{00000000-0005-0000-0000-000044AC0000}"/>
    <cellStyle name="Normal 47 4 2 2 3 4 2" xfId="42728" xr:uid="{00000000-0005-0000-0000-000045AC0000}"/>
    <cellStyle name="Normal 47 4 2 2 3 5" xfId="36720" xr:uid="{00000000-0005-0000-0000-000046AC0000}"/>
    <cellStyle name="Normal 47 4 2 2 4" xfId="16118" xr:uid="{00000000-0005-0000-0000-000047AC0000}"/>
    <cellStyle name="Normal 47 4 2 2 4 2" xfId="28087" xr:uid="{00000000-0005-0000-0000-000048AC0000}"/>
    <cellStyle name="Normal 47 4 2 2 4 2 2" xfId="49693" xr:uid="{00000000-0005-0000-0000-000049AC0000}"/>
    <cellStyle name="Normal 47 4 2 2 4 3" xfId="22120" xr:uid="{00000000-0005-0000-0000-00004AAC0000}"/>
    <cellStyle name="Normal 47 4 2 2 4 3 2" xfId="43757" xr:uid="{00000000-0005-0000-0000-00004BAC0000}"/>
    <cellStyle name="Normal 47 4 2 2 4 4" xfId="37772" xr:uid="{00000000-0005-0000-0000-00004CAC0000}"/>
    <cellStyle name="Normal 47 4 2 2 5" xfId="25105" xr:uid="{00000000-0005-0000-0000-00004DAC0000}"/>
    <cellStyle name="Normal 47 4 2 2 5 2" xfId="46722" xr:uid="{00000000-0005-0000-0000-00004EAC0000}"/>
    <cellStyle name="Normal 47 4 2 2 6" xfId="19138" xr:uid="{00000000-0005-0000-0000-00004FAC0000}"/>
    <cellStyle name="Normal 47 4 2 2 6 2" xfId="40780" xr:uid="{00000000-0005-0000-0000-000050AC0000}"/>
    <cellStyle name="Normal 47 4 2 2 7" xfId="34766"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3" xr:uid="{00000000-0005-0000-0000-000055AC0000}"/>
    <cellStyle name="Normal 47 4 2 3 2 2 2 2" xfId="50989" xr:uid="{00000000-0005-0000-0000-000056AC0000}"/>
    <cellStyle name="Normal 47 4 2 3 2 2 3" xfId="23416" xr:uid="{00000000-0005-0000-0000-000057AC0000}"/>
    <cellStyle name="Normal 47 4 2 3 2 2 3 2" xfId="45053" xr:uid="{00000000-0005-0000-0000-000058AC0000}"/>
    <cellStyle name="Normal 47 4 2 3 2 2 4" xfId="39069" xr:uid="{00000000-0005-0000-0000-000059AC0000}"/>
    <cellStyle name="Normal 47 4 2 3 2 3" xfId="26401" xr:uid="{00000000-0005-0000-0000-00005AAC0000}"/>
    <cellStyle name="Normal 47 4 2 3 2 3 2" xfId="48015" xr:uid="{00000000-0005-0000-0000-00005BAC0000}"/>
    <cellStyle name="Normal 47 4 2 3 2 4" xfId="20434" xr:uid="{00000000-0005-0000-0000-00005CAC0000}"/>
    <cellStyle name="Normal 47 4 2 3 2 4 2" xfId="42076" xr:uid="{00000000-0005-0000-0000-00005DAC0000}"/>
    <cellStyle name="Normal 47 4 2 3 2 5" xfId="36066" xr:uid="{00000000-0005-0000-0000-00005EAC0000}"/>
    <cellStyle name="Normal 47 4 2 3 3" xfId="15304" xr:uid="{00000000-0005-0000-0000-00005FAC0000}"/>
    <cellStyle name="Normal 47 4 2 3 3 2" xfId="18389" xr:uid="{00000000-0005-0000-0000-000060AC0000}"/>
    <cellStyle name="Normal 47 4 2 3 3 2 2" xfId="30355" xr:uid="{00000000-0005-0000-0000-000061AC0000}"/>
    <cellStyle name="Normal 47 4 2 3 3 2 2 2" xfId="51961" xr:uid="{00000000-0005-0000-0000-000062AC0000}"/>
    <cellStyle name="Normal 47 4 2 3 3 2 3" xfId="24388" xr:uid="{00000000-0005-0000-0000-000063AC0000}"/>
    <cellStyle name="Normal 47 4 2 3 3 2 3 2" xfId="46025" xr:uid="{00000000-0005-0000-0000-000064AC0000}"/>
    <cellStyle name="Normal 47 4 2 3 3 2 4" xfId="40043" xr:uid="{00000000-0005-0000-0000-000065AC0000}"/>
    <cellStyle name="Normal 47 4 2 3 3 3" xfId="27373" xr:uid="{00000000-0005-0000-0000-000066AC0000}"/>
    <cellStyle name="Normal 47 4 2 3 3 3 2" xfId="48987" xr:uid="{00000000-0005-0000-0000-000067AC0000}"/>
    <cellStyle name="Normal 47 4 2 3 3 4" xfId="21406" xr:uid="{00000000-0005-0000-0000-000068AC0000}"/>
    <cellStyle name="Normal 47 4 2 3 3 4 2" xfId="43048" xr:uid="{00000000-0005-0000-0000-000069AC0000}"/>
    <cellStyle name="Normal 47 4 2 3 3 5" xfId="37040" xr:uid="{00000000-0005-0000-0000-00006AAC0000}"/>
    <cellStyle name="Normal 47 4 2 3 4" xfId="16438" xr:uid="{00000000-0005-0000-0000-00006BAC0000}"/>
    <cellStyle name="Normal 47 4 2 3 4 2" xfId="28407" xr:uid="{00000000-0005-0000-0000-00006CAC0000}"/>
    <cellStyle name="Normal 47 4 2 3 4 2 2" xfId="50013" xr:uid="{00000000-0005-0000-0000-00006DAC0000}"/>
    <cellStyle name="Normal 47 4 2 3 4 3" xfId="22440" xr:uid="{00000000-0005-0000-0000-00006EAC0000}"/>
    <cellStyle name="Normal 47 4 2 3 4 3 2" xfId="44077" xr:uid="{00000000-0005-0000-0000-00006FAC0000}"/>
    <cellStyle name="Normal 47 4 2 3 4 4" xfId="38092" xr:uid="{00000000-0005-0000-0000-000070AC0000}"/>
    <cellStyle name="Normal 47 4 2 3 5" xfId="25425" xr:uid="{00000000-0005-0000-0000-000071AC0000}"/>
    <cellStyle name="Normal 47 4 2 3 5 2" xfId="47042" xr:uid="{00000000-0005-0000-0000-000072AC0000}"/>
    <cellStyle name="Normal 47 4 2 3 6" xfId="19458" xr:uid="{00000000-0005-0000-0000-000073AC0000}"/>
    <cellStyle name="Normal 47 4 2 3 6 2" xfId="41100" xr:uid="{00000000-0005-0000-0000-000074AC0000}"/>
    <cellStyle name="Normal 47 4 2 3 7" xfId="35086" xr:uid="{00000000-0005-0000-0000-000075AC0000}"/>
    <cellStyle name="Normal 47 4 2 4" xfId="13689" xr:uid="{00000000-0005-0000-0000-000076AC0000}"/>
    <cellStyle name="Normal 47 4 2 4 2" xfId="16775" xr:uid="{00000000-0005-0000-0000-000077AC0000}"/>
    <cellStyle name="Normal 47 4 2 4 2 2" xfId="28743" xr:uid="{00000000-0005-0000-0000-000078AC0000}"/>
    <cellStyle name="Normal 47 4 2 4 2 2 2" xfId="50349" xr:uid="{00000000-0005-0000-0000-000079AC0000}"/>
    <cellStyle name="Normal 47 4 2 4 2 3" xfId="22776" xr:uid="{00000000-0005-0000-0000-00007AAC0000}"/>
    <cellStyle name="Normal 47 4 2 4 2 3 2" xfId="44413" xr:uid="{00000000-0005-0000-0000-00007BAC0000}"/>
    <cellStyle name="Normal 47 4 2 4 2 4" xfId="38429" xr:uid="{00000000-0005-0000-0000-00007CAC0000}"/>
    <cellStyle name="Normal 47 4 2 4 3" xfId="25761" xr:uid="{00000000-0005-0000-0000-00007DAC0000}"/>
    <cellStyle name="Normal 47 4 2 4 3 2" xfId="47375" xr:uid="{00000000-0005-0000-0000-00007EAC0000}"/>
    <cellStyle name="Normal 47 4 2 4 4" xfId="19794" xr:uid="{00000000-0005-0000-0000-00007FAC0000}"/>
    <cellStyle name="Normal 47 4 2 4 4 2" xfId="41436" xr:uid="{00000000-0005-0000-0000-000080AC0000}"/>
    <cellStyle name="Normal 47 4 2 4 5" xfId="35425" xr:uid="{00000000-0005-0000-0000-000081AC0000}"/>
    <cellStyle name="Normal 47 4 2 5" xfId="14663" xr:uid="{00000000-0005-0000-0000-000082AC0000}"/>
    <cellStyle name="Normal 47 4 2 5 2" xfId="17748" xr:uid="{00000000-0005-0000-0000-000083AC0000}"/>
    <cellStyle name="Normal 47 4 2 5 2 2" xfId="29715" xr:uid="{00000000-0005-0000-0000-000084AC0000}"/>
    <cellStyle name="Normal 47 4 2 5 2 2 2" xfId="51321" xr:uid="{00000000-0005-0000-0000-000085AC0000}"/>
    <cellStyle name="Normal 47 4 2 5 2 3" xfId="23748" xr:uid="{00000000-0005-0000-0000-000086AC0000}"/>
    <cellStyle name="Normal 47 4 2 5 2 3 2" xfId="45385" xr:uid="{00000000-0005-0000-0000-000087AC0000}"/>
    <cellStyle name="Normal 47 4 2 5 2 4" xfId="39402" xr:uid="{00000000-0005-0000-0000-000088AC0000}"/>
    <cellStyle name="Normal 47 4 2 5 3" xfId="26733" xr:uid="{00000000-0005-0000-0000-000089AC0000}"/>
    <cellStyle name="Normal 47 4 2 5 3 2" xfId="48347" xr:uid="{00000000-0005-0000-0000-00008AAC0000}"/>
    <cellStyle name="Normal 47 4 2 5 4" xfId="20766" xr:uid="{00000000-0005-0000-0000-00008BAC0000}"/>
    <cellStyle name="Normal 47 4 2 5 4 2" xfId="42408" xr:uid="{00000000-0005-0000-0000-00008CAC0000}"/>
    <cellStyle name="Normal 47 4 2 5 5" xfId="36399" xr:uid="{00000000-0005-0000-0000-00008DAC0000}"/>
    <cellStyle name="Normal 47 4 2 6" xfId="15776" xr:uid="{00000000-0005-0000-0000-00008EAC0000}"/>
    <cellStyle name="Normal 47 4 2 6 2" xfId="27747" xr:uid="{00000000-0005-0000-0000-00008FAC0000}"/>
    <cellStyle name="Normal 47 4 2 6 2 2" xfId="49353" xr:uid="{00000000-0005-0000-0000-000090AC0000}"/>
    <cellStyle name="Normal 47 4 2 6 3" xfId="21780" xr:uid="{00000000-0005-0000-0000-000091AC0000}"/>
    <cellStyle name="Normal 47 4 2 6 3 2" xfId="43417" xr:uid="{00000000-0005-0000-0000-000092AC0000}"/>
    <cellStyle name="Normal 47 4 2 6 4" xfId="37430" xr:uid="{00000000-0005-0000-0000-000093AC0000}"/>
    <cellStyle name="Normal 47 4 2 7" xfId="24762" xr:uid="{00000000-0005-0000-0000-000094AC0000}"/>
    <cellStyle name="Normal 47 4 2 7 2" xfId="46382" xr:uid="{00000000-0005-0000-0000-000095AC0000}"/>
    <cellStyle name="Normal 47 4 2 8" xfId="18795" xr:uid="{00000000-0005-0000-0000-000096AC0000}"/>
    <cellStyle name="Normal 47 4 2 8 2" xfId="40437" xr:uid="{00000000-0005-0000-0000-000097AC0000}"/>
    <cellStyle name="Normal 47 4 2 9" xfId="31608"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19" xr:uid="{00000000-0005-0000-0000-00009DAC0000}"/>
    <cellStyle name="Normal 47 4 3 2 2 2 2 2" xfId="50625" xr:uid="{00000000-0005-0000-0000-00009EAC0000}"/>
    <cellStyle name="Normal 47 4 3 2 2 2 3" xfId="23052" xr:uid="{00000000-0005-0000-0000-00009FAC0000}"/>
    <cellStyle name="Normal 47 4 3 2 2 2 3 2" xfId="44689" xr:uid="{00000000-0005-0000-0000-0000A0AC0000}"/>
    <cellStyle name="Normal 47 4 3 2 2 2 4" xfId="38705" xr:uid="{00000000-0005-0000-0000-0000A1AC0000}"/>
    <cellStyle name="Normal 47 4 3 2 2 3" xfId="26037" xr:uid="{00000000-0005-0000-0000-0000A2AC0000}"/>
    <cellStyle name="Normal 47 4 3 2 2 3 2" xfId="47651" xr:uid="{00000000-0005-0000-0000-0000A3AC0000}"/>
    <cellStyle name="Normal 47 4 3 2 2 4" xfId="20070" xr:uid="{00000000-0005-0000-0000-0000A4AC0000}"/>
    <cellStyle name="Normal 47 4 3 2 2 4 2" xfId="41712" xr:uid="{00000000-0005-0000-0000-0000A5AC0000}"/>
    <cellStyle name="Normal 47 4 3 2 2 5" xfId="35702" xr:uid="{00000000-0005-0000-0000-0000A6AC0000}"/>
    <cellStyle name="Normal 47 4 3 2 3" xfId="14940" xr:uid="{00000000-0005-0000-0000-0000A7AC0000}"/>
    <cellStyle name="Normal 47 4 3 2 3 2" xfId="18025" xr:uid="{00000000-0005-0000-0000-0000A8AC0000}"/>
    <cellStyle name="Normal 47 4 3 2 3 2 2" xfId="29991" xr:uid="{00000000-0005-0000-0000-0000A9AC0000}"/>
    <cellStyle name="Normal 47 4 3 2 3 2 2 2" xfId="51597" xr:uid="{00000000-0005-0000-0000-0000AAAC0000}"/>
    <cellStyle name="Normal 47 4 3 2 3 2 3" xfId="24024" xr:uid="{00000000-0005-0000-0000-0000ABAC0000}"/>
    <cellStyle name="Normal 47 4 3 2 3 2 3 2" xfId="45661" xr:uid="{00000000-0005-0000-0000-0000ACAC0000}"/>
    <cellStyle name="Normal 47 4 3 2 3 2 4" xfId="39679" xr:uid="{00000000-0005-0000-0000-0000ADAC0000}"/>
    <cellStyle name="Normal 47 4 3 2 3 3" xfId="27009" xr:uid="{00000000-0005-0000-0000-0000AEAC0000}"/>
    <cellStyle name="Normal 47 4 3 2 3 3 2" xfId="48623" xr:uid="{00000000-0005-0000-0000-0000AFAC0000}"/>
    <cellStyle name="Normal 47 4 3 2 3 4" xfId="21042" xr:uid="{00000000-0005-0000-0000-0000B0AC0000}"/>
    <cellStyle name="Normal 47 4 3 2 3 4 2" xfId="42684" xr:uid="{00000000-0005-0000-0000-0000B1AC0000}"/>
    <cellStyle name="Normal 47 4 3 2 3 5" xfId="36676" xr:uid="{00000000-0005-0000-0000-0000B2AC0000}"/>
    <cellStyle name="Normal 47 4 3 2 4" xfId="16074" xr:uid="{00000000-0005-0000-0000-0000B3AC0000}"/>
    <cellStyle name="Normal 47 4 3 2 4 2" xfId="28043" xr:uid="{00000000-0005-0000-0000-0000B4AC0000}"/>
    <cellStyle name="Normal 47 4 3 2 4 2 2" xfId="49649" xr:uid="{00000000-0005-0000-0000-0000B5AC0000}"/>
    <cellStyle name="Normal 47 4 3 2 4 3" xfId="22076" xr:uid="{00000000-0005-0000-0000-0000B6AC0000}"/>
    <cellStyle name="Normal 47 4 3 2 4 3 2" xfId="43713" xr:uid="{00000000-0005-0000-0000-0000B7AC0000}"/>
    <cellStyle name="Normal 47 4 3 2 4 4" xfId="37728" xr:uid="{00000000-0005-0000-0000-0000B8AC0000}"/>
    <cellStyle name="Normal 47 4 3 2 5" xfId="25061" xr:uid="{00000000-0005-0000-0000-0000B9AC0000}"/>
    <cellStyle name="Normal 47 4 3 2 5 2" xfId="46678" xr:uid="{00000000-0005-0000-0000-0000BAAC0000}"/>
    <cellStyle name="Normal 47 4 3 2 6" xfId="19094" xr:uid="{00000000-0005-0000-0000-0000BBAC0000}"/>
    <cellStyle name="Normal 47 4 3 2 6 2" xfId="40736" xr:uid="{00000000-0005-0000-0000-0000BCAC0000}"/>
    <cellStyle name="Normal 47 4 3 2 7" xfId="34722"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39" xr:uid="{00000000-0005-0000-0000-0000C1AC0000}"/>
    <cellStyle name="Normal 47 4 3 3 2 2 2 2" xfId="50945" xr:uid="{00000000-0005-0000-0000-0000C2AC0000}"/>
    <cellStyle name="Normal 47 4 3 3 2 2 3" xfId="23372" xr:uid="{00000000-0005-0000-0000-0000C3AC0000}"/>
    <cellStyle name="Normal 47 4 3 3 2 2 3 2" xfId="45009" xr:uid="{00000000-0005-0000-0000-0000C4AC0000}"/>
    <cellStyle name="Normal 47 4 3 3 2 2 4" xfId="39025" xr:uid="{00000000-0005-0000-0000-0000C5AC0000}"/>
    <cellStyle name="Normal 47 4 3 3 2 3" xfId="26357" xr:uid="{00000000-0005-0000-0000-0000C6AC0000}"/>
    <cellStyle name="Normal 47 4 3 3 2 3 2" xfId="47971" xr:uid="{00000000-0005-0000-0000-0000C7AC0000}"/>
    <cellStyle name="Normal 47 4 3 3 2 4" xfId="20390" xr:uid="{00000000-0005-0000-0000-0000C8AC0000}"/>
    <cellStyle name="Normal 47 4 3 3 2 4 2" xfId="42032" xr:uid="{00000000-0005-0000-0000-0000C9AC0000}"/>
    <cellStyle name="Normal 47 4 3 3 2 5" xfId="36022" xr:uid="{00000000-0005-0000-0000-0000CAAC0000}"/>
    <cellStyle name="Normal 47 4 3 3 3" xfId="15260" xr:uid="{00000000-0005-0000-0000-0000CBAC0000}"/>
    <cellStyle name="Normal 47 4 3 3 3 2" xfId="18345" xr:uid="{00000000-0005-0000-0000-0000CCAC0000}"/>
    <cellStyle name="Normal 47 4 3 3 3 2 2" xfId="30311" xr:uid="{00000000-0005-0000-0000-0000CDAC0000}"/>
    <cellStyle name="Normal 47 4 3 3 3 2 2 2" xfId="51917" xr:uid="{00000000-0005-0000-0000-0000CEAC0000}"/>
    <cellStyle name="Normal 47 4 3 3 3 2 3" xfId="24344" xr:uid="{00000000-0005-0000-0000-0000CFAC0000}"/>
    <cellStyle name="Normal 47 4 3 3 3 2 3 2" xfId="45981" xr:uid="{00000000-0005-0000-0000-0000D0AC0000}"/>
    <cellStyle name="Normal 47 4 3 3 3 2 4" xfId="39999" xr:uid="{00000000-0005-0000-0000-0000D1AC0000}"/>
    <cellStyle name="Normal 47 4 3 3 3 3" xfId="27329" xr:uid="{00000000-0005-0000-0000-0000D2AC0000}"/>
    <cellStyle name="Normal 47 4 3 3 3 3 2" xfId="48943" xr:uid="{00000000-0005-0000-0000-0000D3AC0000}"/>
    <cellStyle name="Normal 47 4 3 3 3 4" xfId="21362" xr:uid="{00000000-0005-0000-0000-0000D4AC0000}"/>
    <cellStyle name="Normal 47 4 3 3 3 4 2" xfId="43004" xr:uid="{00000000-0005-0000-0000-0000D5AC0000}"/>
    <cellStyle name="Normal 47 4 3 3 3 5" xfId="36996" xr:uid="{00000000-0005-0000-0000-0000D6AC0000}"/>
    <cellStyle name="Normal 47 4 3 3 4" xfId="16394" xr:uid="{00000000-0005-0000-0000-0000D7AC0000}"/>
    <cellStyle name="Normal 47 4 3 3 4 2" xfId="28363" xr:uid="{00000000-0005-0000-0000-0000D8AC0000}"/>
    <cellStyle name="Normal 47 4 3 3 4 2 2" xfId="49969" xr:uid="{00000000-0005-0000-0000-0000D9AC0000}"/>
    <cellStyle name="Normal 47 4 3 3 4 3" xfId="22396" xr:uid="{00000000-0005-0000-0000-0000DAAC0000}"/>
    <cellStyle name="Normal 47 4 3 3 4 3 2" xfId="44033" xr:uid="{00000000-0005-0000-0000-0000DBAC0000}"/>
    <cellStyle name="Normal 47 4 3 3 4 4" xfId="38048" xr:uid="{00000000-0005-0000-0000-0000DCAC0000}"/>
    <cellStyle name="Normal 47 4 3 3 5" xfId="25381" xr:uid="{00000000-0005-0000-0000-0000DDAC0000}"/>
    <cellStyle name="Normal 47 4 3 3 5 2" xfId="46998" xr:uid="{00000000-0005-0000-0000-0000DEAC0000}"/>
    <cellStyle name="Normal 47 4 3 3 6" xfId="19414" xr:uid="{00000000-0005-0000-0000-0000DFAC0000}"/>
    <cellStyle name="Normal 47 4 3 3 6 2" xfId="41056" xr:uid="{00000000-0005-0000-0000-0000E0AC0000}"/>
    <cellStyle name="Normal 47 4 3 3 7" xfId="35042" xr:uid="{00000000-0005-0000-0000-0000E1AC0000}"/>
    <cellStyle name="Normal 47 4 3 4" xfId="13645" xr:uid="{00000000-0005-0000-0000-0000E2AC0000}"/>
    <cellStyle name="Normal 47 4 3 4 2" xfId="16731" xr:uid="{00000000-0005-0000-0000-0000E3AC0000}"/>
    <cellStyle name="Normal 47 4 3 4 2 2" xfId="28699" xr:uid="{00000000-0005-0000-0000-0000E4AC0000}"/>
    <cellStyle name="Normal 47 4 3 4 2 2 2" xfId="50305" xr:uid="{00000000-0005-0000-0000-0000E5AC0000}"/>
    <cellStyle name="Normal 47 4 3 4 2 3" xfId="22732" xr:uid="{00000000-0005-0000-0000-0000E6AC0000}"/>
    <cellStyle name="Normal 47 4 3 4 2 3 2" xfId="44369" xr:uid="{00000000-0005-0000-0000-0000E7AC0000}"/>
    <cellStyle name="Normal 47 4 3 4 2 4" xfId="38385" xr:uid="{00000000-0005-0000-0000-0000E8AC0000}"/>
    <cellStyle name="Normal 47 4 3 4 3" xfId="25717" xr:uid="{00000000-0005-0000-0000-0000E9AC0000}"/>
    <cellStyle name="Normal 47 4 3 4 3 2" xfId="47331" xr:uid="{00000000-0005-0000-0000-0000EAAC0000}"/>
    <cellStyle name="Normal 47 4 3 4 4" xfId="19750" xr:uid="{00000000-0005-0000-0000-0000EBAC0000}"/>
    <cellStyle name="Normal 47 4 3 4 4 2" xfId="41392" xr:uid="{00000000-0005-0000-0000-0000ECAC0000}"/>
    <cellStyle name="Normal 47 4 3 4 5" xfId="35381" xr:uid="{00000000-0005-0000-0000-0000EDAC0000}"/>
    <cellStyle name="Normal 47 4 3 5" xfId="14619" xr:uid="{00000000-0005-0000-0000-0000EEAC0000}"/>
    <cellStyle name="Normal 47 4 3 5 2" xfId="17704" xr:uid="{00000000-0005-0000-0000-0000EFAC0000}"/>
    <cellStyle name="Normal 47 4 3 5 2 2" xfId="29671" xr:uid="{00000000-0005-0000-0000-0000F0AC0000}"/>
    <cellStyle name="Normal 47 4 3 5 2 2 2" xfId="51277" xr:uid="{00000000-0005-0000-0000-0000F1AC0000}"/>
    <cellStyle name="Normal 47 4 3 5 2 3" xfId="23704" xr:uid="{00000000-0005-0000-0000-0000F2AC0000}"/>
    <cellStyle name="Normal 47 4 3 5 2 3 2" xfId="45341" xr:uid="{00000000-0005-0000-0000-0000F3AC0000}"/>
    <cellStyle name="Normal 47 4 3 5 2 4" xfId="39358" xr:uid="{00000000-0005-0000-0000-0000F4AC0000}"/>
    <cellStyle name="Normal 47 4 3 5 3" xfId="26689" xr:uid="{00000000-0005-0000-0000-0000F5AC0000}"/>
    <cellStyle name="Normal 47 4 3 5 3 2" xfId="48303" xr:uid="{00000000-0005-0000-0000-0000F6AC0000}"/>
    <cellStyle name="Normal 47 4 3 5 4" xfId="20722" xr:uid="{00000000-0005-0000-0000-0000F7AC0000}"/>
    <cellStyle name="Normal 47 4 3 5 4 2" xfId="42364" xr:uid="{00000000-0005-0000-0000-0000F8AC0000}"/>
    <cellStyle name="Normal 47 4 3 5 5" xfId="36355" xr:uid="{00000000-0005-0000-0000-0000F9AC0000}"/>
    <cellStyle name="Normal 47 4 3 6" xfId="15732" xr:uid="{00000000-0005-0000-0000-0000FAAC0000}"/>
    <cellStyle name="Normal 47 4 3 6 2" xfId="27703" xr:uid="{00000000-0005-0000-0000-0000FBAC0000}"/>
    <cellStyle name="Normal 47 4 3 6 2 2" xfId="49309" xr:uid="{00000000-0005-0000-0000-0000FCAC0000}"/>
    <cellStyle name="Normal 47 4 3 6 3" xfId="21736" xr:uid="{00000000-0005-0000-0000-0000FDAC0000}"/>
    <cellStyle name="Normal 47 4 3 6 3 2" xfId="43373" xr:uid="{00000000-0005-0000-0000-0000FEAC0000}"/>
    <cellStyle name="Normal 47 4 3 6 4" xfId="37386" xr:uid="{00000000-0005-0000-0000-0000FFAC0000}"/>
    <cellStyle name="Normal 47 4 3 7" xfId="24718" xr:uid="{00000000-0005-0000-0000-000000AD0000}"/>
    <cellStyle name="Normal 47 4 3 7 2" xfId="46338" xr:uid="{00000000-0005-0000-0000-000001AD0000}"/>
    <cellStyle name="Normal 47 4 3 8" xfId="18751" xr:uid="{00000000-0005-0000-0000-000002AD0000}"/>
    <cellStyle name="Normal 47 4 3 8 2" xfId="40393" xr:uid="{00000000-0005-0000-0000-000003AD0000}"/>
    <cellStyle name="Normal 47 4 3 9" xfId="31451"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5" xr:uid="{00000000-0005-0000-0000-000009AD0000}"/>
    <cellStyle name="Normal 47 4 4 2 2 2 2 2" xfId="50711" xr:uid="{00000000-0005-0000-0000-00000AAD0000}"/>
    <cellStyle name="Normal 47 4 4 2 2 2 3" xfId="23138" xr:uid="{00000000-0005-0000-0000-00000BAD0000}"/>
    <cellStyle name="Normal 47 4 4 2 2 2 3 2" xfId="44775" xr:uid="{00000000-0005-0000-0000-00000CAD0000}"/>
    <cellStyle name="Normal 47 4 4 2 2 2 4" xfId="38791" xr:uid="{00000000-0005-0000-0000-00000DAD0000}"/>
    <cellStyle name="Normal 47 4 4 2 2 3" xfId="26123" xr:uid="{00000000-0005-0000-0000-00000EAD0000}"/>
    <cellStyle name="Normal 47 4 4 2 2 3 2" xfId="47737" xr:uid="{00000000-0005-0000-0000-00000FAD0000}"/>
    <cellStyle name="Normal 47 4 4 2 2 4" xfId="20156" xr:uid="{00000000-0005-0000-0000-000010AD0000}"/>
    <cellStyle name="Normal 47 4 4 2 2 4 2" xfId="41798" xr:uid="{00000000-0005-0000-0000-000011AD0000}"/>
    <cellStyle name="Normal 47 4 4 2 2 5" xfId="35788" xr:uid="{00000000-0005-0000-0000-000012AD0000}"/>
    <cellStyle name="Normal 47 4 4 2 3" xfId="15026" xr:uid="{00000000-0005-0000-0000-000013AD0000}"/>
    <cellStyle name="Normal 47 4 4 2 3 2" xfId="18111" xr:uid="{00000000-0005-0000-0000-000014AD0000}"/>
    <cellStyle name="Normal 47 4 4 2 3 2 2" xfId="30077" xr:uid="{00000000-0005-0000-0000-000015AD0000}"/>
    <cellStyle name="Normal 47 4 4 2 3 2 2 2" xfId="51683" xr:uid="{00000000-0005-0000-0000-000016AD0000}"/>
    <cellStyle name="Normal 47 4 4 2 3 2 3" xfId="24110" xr:uid="{00000000-0005-0000-0000-000017AD0000}"/>
    <cellStyle name="Normal 47 4 4 2 3 2 3 2" xfId="45747" xr:uid="{00000000-0005-0000-0000-000018AD0000}"/>
    <cellStyle name="Normal 47 4 4 2 3 2 4" xfId="39765" xr:uid="{00000000-0005-0000-0000-000019AD0000}"/>
    <cellStyle name="Normal 47 4 4 2 3 3" xfId="27095" xr:uid="{00000000-0005-0000-0000-00001AAD0000}"/>
    <cellStyle name="Normal 47 4 4 2 3 3 2" xfId="48709" xr:uid="{00000000-0005-0000-0000-00001BAD0000}"/>
    <cellStyle name="Normal 47 4 4 2 3 4" xfId="21128" xr:uid="{00000000-0005-0000-0000-00001CAD0000}"/>
    <cellStyle name="Normal 47 4 4 2 3 4 2" xfId="42770" xr:uid="{00000000-0005-0000-0000-00001DAD0000}"/>
    <cellStyle name="Normal 47 4 4 2 3 5" xfId="36762" xr:uid="{00000000-0005-0000-0000-00001EAD0000}"/>
    <cellStyle name="Normal 47 4 4 2 4" xfId="16160" xr:uid="{00000000-0005-0000-0000-00001FAD0000}"/>
    <cellStyle name="Normal 47 4 4 2 4 2" xfId="28129" xr:uid="{00000000-0005-0000-0000-000020AD0000}"/>
    <cellStyle name="Normal 47 4 4 2 4 2 2" xfId="49735" xr:uid="{00000000-0005-0000-0000-000021AD0000}"/>
    <cellStyle name="Normal 47 4 4 2 4 3" xfId="22162" xr:uid="{00000000-0005-0000-0000-000022AD0000}"/>
    <cellStyle name="Normal 47 4 4 2 4 3 2" xfId="43799" xr:uid="{00000000-0005-0000-0000-000023AD0000}"/>
    <cellStyle name="Normal 47 4 4 2 4 4" xfId="37814" xr:uid="{00000000-0005-0000-0000-000024AD0000}"/>
    <cellStyle name="Normal 47 4 4 2 5" xfId="25147" xr:uid="{00000000-0005-0000-0000-000025AD0000}"/>
    <cellStyle name="Normal 47 4 4 2 5 2" xfId="46764" xr:uid="{00000000-0005-0000-0000-000026AD0000}"/>
    <cellStyle name="Normal 47 4 4 2 6" xfId="19180" xr:uid="{00000000-0005-0000-0000-000027AD0000}"/>
    <cellStyle name="Normal 47 4 4 2 6 2" xfId="40822" xr:uid="{00000000-0005-0000-0000-000028AD0000}"/>
    <cellStyle name="Normal 47 4 4 2 7" xfId="34808"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5" xr:uid="{00000000-0005-0000-0000-00002DAD0000}"/>
    <cellStyle name="Normal 47 4 4 3 2 2 2 2" xfId="51031" xr:uid="{00000000-0005-0000-0000-00002EAD0000}"/>
    <cellStyle name="Normal 47 4 4 3 2 2 3" xfId="23458" xr:uid="{00000000-0005-0000-0000-00002FAD0000}"/>
    <cellStyle name="Normal 47 4 4 3 2 2 3 2" xfId="45095" xr:uid="{00000000-0005-0000-0000-000030AD0000}"/>
    <cellStyle name="Normal 47 4 4 3 2 2 4" xfId="39111" xr:uid="{00000000-0005-0000-0000-000031AD0000}"/>
    <cellStyle name="Normal 47 4 4 3 2 3" xfId="26443" xr:uid="{00000000-0005-0000-0000-000032AD0000}"/>
    <cellStyle name="Normal 47 4 4 3 2 3 2" xfId="48057" xr:uid="{00000000-0005-0000-0000-000033AD0000}"/>
    <cellStyle name="Normal 47 4 4 3 2 4" xfId="20476" xr:uid="{00000000-0005-0000-0000-000034AD0000}"/>
    <cellStyle name="Normal 47 4 4 3 2 4 2" xfId="42118" xr:uid="{00000000-0005-0000-0000-000035AD0000}"/>
    <cellStyle name="Normal 47 4 4 3 2 5" xfId="36108" xr:uid="{00000000-0005-0000-0000-000036AD0000}"/>
    <cellStyle name="Normal 47 4 4 3 3" xfId="15346" xr:uid="{00000000-0005-0000-0000-000037AD0000}"/>
    <cellStyle name="Normal 47 4 4 3 3 2" xfId="18431" xr:uid="{00000000-0005-0000-0000-000038AD0000}"/>
    <cellStyle name="Normal 47 4 4 3 3 2 2" xfId="30397" xr:uid="{00000000-0005-0000-0000-000039AD0000}"/>
    <cellStyle name="Normal 47 4 4 3 3 2 2 2" xfId="52003" xr:uid="{00000000-0005-0000-0000-00003AAD0000}"/>
    <cellStyle name="Normal 47 4 4 3 3 2 3" xfId="24430" xr:uid="{00000000-0005-0000-0000-00003BAD0000}"/>
    <cellStyle name="Normal 47 4 4 3 3 2 3 2" xfId="46067" xr:uid="{00000000-0005-0000-0000-00003CAD0000}"/>
    <cellStyle name="Normal 47 4 4 3 3 2 4" xfId="40085" xr:uid="{00000000-0005-0000-0000-00003DAD0000}"/>
    <cellStyle name="Normal 47 4 4 3 3 3" xfId="27415" xr:uid="{00000000-0005-0000-0000-00003EAD0000}"/>
    <cellStyle name="Normal 47 4 4 3 3 3 2" xfId="49029" xr:uid="{00000000-0005-0000-0000-00003FAD0000}"/>
    <cellStyle name="Normal 47 4 4 3 3 4" xfId="21448" xr:uid="{00000000-0005-0000-0000-000040AD0000}"/>
    <cellStyle name="Normal 47 4 4 3 3 4 2" xfId="43090" xr:uid="{00000000-0005-0000-0000-000041AD0000}"/>
    <cellStyle name="Normal 47 4 4 3 3 5" xfId="37082" xr:uid="{00000000-0005-0000-0000-000042AD0000}"/>
    <cellStyle name="Normal 47 4 4 3 4" xfId="16480" xr:uid="{00000000-0005-0000-0000-000043AD0000}"/>
    <cellStyle name="Normal 47 4 4 3 4 2" xfId="28449" xr:uid="{00000000-0005-0000-0000-000044AD0000}"/>
    <cellStyle name="Normal 47 4 4 3 4 2 2" xfId="50055" xr:uid="{00000000-0005-0000-0000-000045AD0000}"/>
    <cellStyle name="Normal 47 4 4 3 4 3" xfId="22482" xr:uid="{00000000-0005-0000-0000-000046AD0000}"/>
    <cellStyle name="Normal 47 4 4 3 4 3 2" xfId="44119" xr:uid="{00000000-0005-0000-0000-000047AD0000}"/>
    <cellStyle name="Normal 47 4 4 3 4 4" xfId="38134" xr:uid="{00000000-0005-0000-0000-000048AD0000}"/>
    <cellStyle name="Normal 47 4 4 3 5" xfId="25467" xr:uid="{00000000-0005-0000-0000-000049AD0000}"/>
    <cellStyle name="Normal 47 4 4 3 5 2" xfId="47084" xr:uid="{00000000-0005-0000-0000-00004AAD0000}"/>
    <cellStyle name="Normal 47 4 4 3 6" xfId="19500" xr:uid="{00000000-0005-0000-0000-00004BAD0000}"/>
    <cellStyle name="Normal 47 4 4 3 6 2" xfId="41142" xr:uid="{00000000-0005-0000-0000-00004CAD0000}"/>
    <cellStyle name="Normal 47 4 4 3 7" xfId="35128" xr:uid="{00000000-0005-0000-0000-00004DAD0000}"/>
    <cellStyle name="Normal 47 4 4 4" xfId="13731" xr:uid="{00000000-0005-0000-0000-00004EAD0000}"/>
    <cellStyle name="Normal 47 4 4 4 2" xfId="16817" xr:uid="{00000000-0005-0000-0000-00004FAD0000}"/>
    <cellStyle name="Normal 47 4 4 4 2 2" xfId="28785" xr:uid="{00000000-0005-0000-0000-000050AD0000}"/>
    <cellStyle name="Normal 47 4 4 4 2 2 2" xfId="50391" xr:uid="{00000000-0005-0000-0000-000051AD0000}"/>
    <cellStyle name="Normal 47 4 4 4 2 3" xfId="22818" xr:uid="{00000000-0005-0000-0000-000052AD0000}"/>
    <cellStyle name="Normal 47 4 4 4 2 3 2" xfId="44455" xr:uid="{00000000-0005-0000-0000-000053AD0000}"/>
    <cellStyle name="Normal 47 4 4 4 2 4" xfId="38471" xr:uid="{00000000-0005-0000-0000-000054AD0000}"/>
    <cellStyle name="Normal 47 4 4 4 3" xfId="25803" xr:uid="{00000000-0005-0000-0000-000055AD0000}"/>
    <cellStyle name="Normal 47 4 4 4 3 2" xfId="47417" xr:uid="{00000000-0005-0000-0000-000056AD0000}"/>
    <cellStyle name="Normal 47 4 4 4 4" xfId="19836" xr:uid="{00000000-0005-0000-0000-000057AD0000}"/>
    <cellStyle name="Normal 47 4 4 4 4 2" xfId="41478" xr:uid="{00000000-0005-0000-0000-000058AD0000}"/>
    <cellStyle name="Normal 47 4 4 4 5" xfId="35467" xr:uid="{00000000-0005-0000-0000-000059AD0000}"/>
    <cellStyle name="Normal 47 4 4 5" xfId="14705" xr:uid="{00000000-0005-0000-0000-00005AAD0000}"/>
    <cellStyle name="Normal 47 4 4 5 2" xfId="17790" xr:uid="{00000000-0005-0000-0000-00005BAD0000}"/>
    <cellStyle name="Normal 47 4 4 5 2 2" xfId="29757" xr:uid="{00000000-0005-0000-0000-00005CAD0000}"/>
    <cellStyle name="Normal 47 4 4 5 2 2 2" xfId="51363" xr:uid="{00000000-0005-0000-0000-00005DAD0000}"/>
    <cellStyle name="Normal 47 4 4 5 2 3" xfId="23790" xr:uid="{00000000-0005-0000-0000-00005EAD0000}"/>
    <cellStyle name="Normal 47 4 4 5 2 3 2" xfId="45427" xr:uid="{00000000-0005-0000-0000-00005FAD0000}"/>
    <cellStyle name="Normal 47 4 4 5 2 4" xfId="39444" xr:uid="{00000000-0005-0000-0000-000060AD0000}"/>
    <cellStyle name="Normal 47 4 4 5 3" xfId="26775" xr:uid="{00000000-0005-0000-0000-000061AD0000}"/>
    <cellStyle name="Normal 47 4 4 5 3 2" xfId="48389" xr:uid="{00000000-0005-0000-0000-000062AD0000}"/>
    <cellStyle name="Normal 47 4 4 5 4" xfId="20808" xr:uid="{00000000-0005-0000-0000-000063AD0000}"/>
    <cellStyle name="Normal 47 4 4 5 4 2" xfId="42450" xr:uid="{00000000-0005-0000-0000-000064AD0000}"/>
    <cellStyle name="Normal 47 4 4 5 5" xfId="36441" xr:uid="{00000000-0005-0000-0000-000065AD0000}"/>
    <cellStyle name="Normal 47 4 4 6" xfId="15818" xr:uid="{00000000-0005-0000-0000-000066AD0000}"/>
    <cellStyle name="Normal 47 4 4 6 2" xfId="27789" xr:uid="{00000000-0005-0000-0000-000067AD0000}"/>
    <cellStyle name="Normal 47 4 4 6 2 2" xfId="49395" xr:uid="{00000000-0005-0000-0000-000068AD0000}"/>
    <cellStyle name="Normal 47 4 4 6 3" xfId="21822" xr:uid="{00000000-0005-0000-0000-000069AD0000}"/>
    <cellStyle name="Normal 47 4 4 6 3 2" xfId="43459" xr:uid="{00000000-0005-0000-0000-00006AAD0000}"/>
    <cellStyle name="Normal 47 4 4 6 4" xfId="37472" xr:uid="{00000000-0005-0000-0000-00006BAD0000}"/>
    <cellStyle name="Normal 47 4 4 7" xfId="24804" xr:uid="{00000000-0005-0000-0000-00006CAD0000}"/>
    <cellStyle name="Normal 47 4 4 7 2" xfId="46424" xr:uid="{00000000-0005-0000-0000-00006DAD0000}"/>
    <cellStyle name="Normal 47 4 4 8" xfId="18837" xr:uid="{00000000-0005-0000-0000-00006EAD0000}"/>
    <cellStyle name="Normal 47 4 4 8 2" xfId="40479" xr:uid="{00000000-0005-0000-0000-00006FAD0000}"/>
    <cellStyle name="Normal 47 4 4 9" xfId="31719"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89" xr:uid="{00000000-0005-0000-0000-000075AD0000}"/>
    <cellStyle name="Normal 47 4 5 2 2 2 2 2" xfId="50795" xr:uid="{00000000-0005-0000-0000-000076AD0000}"/>
    <cellStyle name="Normal 47 4 5 2 2 2 3" xfId="23222" xr:uid="{00000000-0005-0000-0000-000077AD0000}"/>
    <cellStyle name="Normal 47 4 5 2 2 2 3 2" xfId="44859" xr:uid="{00000000-0005-0000-0000-000078AD0000}"/>
    <cellStyle name="Normal 47 4 5 2 2 2 4" xfId="38875" xr:uid="{00000000-0005-0000-0000-000079AD0000}"/>
    <cellStyle name="Normal 47 4 5 2 2 3" xfId="26207" xr:uid="{00000000-0005-0000-0000-00007AAD0000}"/>
    <cellStyle name="Normal 47 4 5 2 2 3 2" xfId="47821" xr:uid="{00000000-0005-0000-0000-00007BAD0000}"/>
    <cellStyle name="Normal 47 4 5 2 2 4" xfId="20240" xr:uid="{00000000-0005-0000-0000-00007CAD0000}"/>
    <cellStyle name="Normal 47 4 5 2 2 4 2" xfId="41882" xr:uid="{00000000-0005-0000-0000-00007DAD0000}"/>
    <cellStyle name="Normal 47 4 5 2 2 5" xfId="35872" xr:uid="{00000000-0005-0000-0000-00007EAD0000}"/>
    <cellStyle name="Normal 47 4 5 2 3" xfId="15110" xr:uid="{00000000-0005-0000-0000-00007FAD0000}"/>
    <cellStyle name="Normal 47 4 5 2 3 2" xfId="18195" xr:uid="{00000000-0005-0000-0000-000080AD0000}"/>
    <cellStyle name="Normal 47 4 5 2 3 2 2" xfId="30161" xr:uid="{00000000-0005-0000-0000-000081AD0000}"/>
    <cellStyle name="Normal 47 4 5 2 3 2 2 2" xfId="51767" xr:uid="{00000000-0005-0000-0000-000082AD0000}"/>
    <cellStyle name="Normal 47 4 5 2 3 2 3" xfId="24194" xr:uid="{00000000-0005-0000-0000-000083AD0000}"/>
    <cellStyle name="Normal 47 4 5 2 3 2 3 2" xfId="45831" xr:uid="{00000000-0005-0000-0000-000084AD0000}"/>
    <cellStyle name="Normal 47 4 5 2 3 2 4" xfId="39849" xr:uid="{00000000-0005-0000-0000-000085AD0000}"/>
    <cellStyle name="Normal 47 4 5 2 3 3" xfId="27179" xr:uid="{00000000-0005-0000-0000-000086AD0000}"/>
    <cellStyle name="Normal 47 4 5 2 3 3 2" xfId="48793" xr:uid="{00000000-0005-0000-0000-000087AD0000}"/>
    <cellStyle name="Normal 47 4 5 2 3 4" xfId="21212" xr:uid="{00000000-0005-0000-0000-000088AD0000}"/>
    <cellStyle name="Normal 47 4 5 2 3 4 2" xfId="42854" xr:uid="{00000000-0005-0000-0000-000089AD0000}"/>
    <cellStyle name="Normal 47 4 5 2 3 5" xfId="36846" xr:uid="{00000000-0005-0000-0000-00008AAD0000}"/>
    <cellStyle name="Normal 47 4 5 2 4" xfId="16244" xr:uid="{00000000-0005-0000-0000-00008BAD0000}"/>
    <cellStyle name="Normal 47 4 5 2 4 2" xfId="28213" xr:uid="{00000000-0005-0000-0000-00008CAD0000}"/>
    <cellStyle name="Normal 47 4 5 2 4 2 2" xfId="49819" xr:uid="{00000000-0005-0000-0000-00008DAD0000}"/>
    <cellStyle name="Normal 47 4 5 2 4 3" xfId="22246" xr:uid="{00000000-0005-0000-0000-00008EAD0000}"/>
    <cellStyle name="Normal 47 4 5 2 4 3 2" xfId="43883" xr:uid="{00000000-0005-0000-0000-00008FAD0000}"/>
    <cellStyle name="Normal 47 4 5 2 4 4" xfId="37898" xr:uid="{00000000-0005-0000-0000-000090AD0000}"/>
    <cellStyle name="Normal 47 4 5 2 5" xfId="25231" xr:uid="{00000000-0005-0000-0000-000091AD0000}"/>
    <cellStyle name="Normal 47 4 5 2 5 2" xfId="46848" xr:uid="{00000000-0005-0000-0000-000092AD0000}"/>
    <cellStyle name="Normal 47 4 5 2 6" xfId="19264" xr:uid="{00000000-0005-0000-0000-000093AD0000}"/>
    <cellStyle name="Normal 47 4 5 2 6 2" xfId="40906" xr:uid="{00000000-0005-0000-0000-000094AD0000}"/>
    <cellStyle name="Normal 47 4 5 2 7" xfId="34892"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09" xr:uid="{00000000-0005-0000-0000-000099AD0000}"/>
    <cellStyle name="Normal 47 4 5 3 2 2 2 2" xfId="51115" xr:uid="{00000000-0005-0000-0000-00009AAD0000}"/>
    <cellStyle name="Normal 47 4 5 3 2 2 3" xfId="23542" xr:uid="{00000000-0005-0000-0000-00009BAD0000}"/>
    <cellStyle name="Normal 47 4 5 3 2 2 3 2" xfId="45179" xr:uid="{00000000-0005-0000-0000-00009CAD0000}"/>
    <cellStyle name="Normal 47 4 5 3 2 2 4" xfId="39195" xr:uid="{00000000-0005-0000-0000-00009DAD0000}"/>
    <cellStyle name="Normal 47 4 5 3 2 3" xfId="26527" xr:uid="{00000000-0005-0000-0000-00009EAD0000}"/>
    <cellStyle name="Normal 47 4 5 3 2 3 2" xfId="48141" xr:uid="{00000000-0005-0000-0000-00009FAD0000}"/>
    <cellStyle name="Normal 47 4 5 3 2 4" xfId="20560" xr:uid="{00000000-0005-0000-0000-0000A0AD0000}"/>
    <cellStyle name="Normal 47 4 5 3 2 4 2" xfId="42202" xr:uid="{00000000-0005-0000-0000-0000A1AD0000}"/>
    <cellStyle name="Normal 47 4 5 3 2 5" xfId="36192" xr:uid="{00000000-0005-0000-0000-0000A2AD0000}"/>
    <cellStyle name="Normal 47 4 5 3 3" xfId="15430" xr:uid="{00000000-0005-0000-0000-0000A3AD0000}"/>
    <cellStyle name="Normal 47 4 5 3 3 2" xfId="18515" xr:uid="{00000000-0005-0000-0000-0000A4AD0000}"/>
    <cellStyle name="Normal 47 4 5 3 3 2 2" xfId="30481" xr:uid="{00000000-0005-0000-0000-0000A5AD0000}"/>
    <cellStyle name="Normal 47 4 5 3 3 2 2 2" xfId="52087" xr:uid="{00000000-0005-0000-0000-0000A6AD0000}"/>
    <cellStyle name="Normal 47 4 5 3 3 2 3" xfId="24514" xr:uid="{00000000-0005-0000-0000-0000A7AD0000}"/>
    <cellStyle name="Normal 47 4 5 3 3 2 3 2" xfId="46151" xr:uid="{00000000-0005-0000-0000-0000A8AD0000}"/>
    <cellStyle name="Normal 47 4 5 3 3 2 4" xfId="40169" xr:uid="{00000000-0005-0000-0000-0000A9AD0000}"/>
    <cellStyle name="Normal 47 4 5 3 3 3" xfId="27499" xr:uid="{00000000-0005-0000-0000-0000AAAD0000}"/>
    <cellStyle name="Normal 47 4 5 3 3 3 2" xfId="49113" xr:uid="{00000000-0005-0000-0000-0000ABAD0000}"/>
    <cellStyle name="Normal 47 4 5 3 3 4" xfId="21532" xr:uid="{00000000-0005-0000-0000-0000ACAD0000}"/>
    <cellStyle name="Normal 47 4 5 3 3 4 2" xfId="43174" xr:uid="{00000000-0005-0000-0000-0000ADAD0000}"/>
    <cellStyle name="Normal 47 4 5 3 3 5" xfId="37166" xr:uid="{00000000-0005-0000-0000-0000AEAD0000}"/>
    <cellStyle name="Normal 47 4 5 3 4" xfId="16564" xr:uid="{00000000-0005-0000-0000-0000AFAD0000}"/>
    <cellStyle name="Normal 47 4 5 3 4 2" xfId="28533" xr:uid="{00000000-0005-0000-0000-0000B0AD0000}"/>
    <cellStyle name="Normal 47 4 5 3 4 2 2" xfId="50139" xr:uid="{00000000-0005-0000-0000-0000B1AD0000}"/>
    <cellStyle name="Normal 47 4 5 3 4 3" xfId="22566" xr:uid="{00000000-0005-0000-0000-0000B2AD0000}"/>
    <cellStyle name="Normal 47 4 5 3 4 3 2" xfId="44203" xr:uid="{00000000-0005-0000-0000-0000B3AD0000}"/>
    <cellStyle name="Normal 47 4 5 3 4 4" xfId="38218" xr:uid="{00000000-0005-0000-0000-0000B4AD0000}"/>
    <cellStyle name="Normal 47 4 5 3 5" xfId="25551" xr:uid="{00000000-0005-0000-0000-0000B5AD0000}"/>
    <cellStyle name="Normal 47 4 5 3 5 2" xfId="47168" xr:uid="{00000000-0005-0000-0000-0000B6AD0000}"/>
    <cellStyle name="Normal 47 4 5 3 6" xfId="19584" xr:uid="{00000000-0005-0000-0000-0000B7AD0000}"/>
    <cellStyle name="Normal 47 4 5 3 6 2" xfId="41226" xr:uid="{00000000-0005-0000-0000-0000B8AD0000}"/>
    <cellStyle name="Normal 47 4 5 3 7" xfId="35212" xr:uid="{00000000-0005-0000-0000-0000B9AD0000}"/>
    <cellStyle name="Normal 47 4 5 4" xfId="13815" xr:uid="{00000000-0005-0000-0000-0000BAAD0000}"/>
    <cellStyle name="Normal 47 4 5 4 2" xfId="16901" xr:uid="{00000000-0005-0000-0000-0000BBAD0000}"/>
    <cellStyle name="Normal 47 4 5 4 2 2" xfId="28869" xr:uid="{00000000-0005-0000-0000-0000BCAD0000}"/>
    <cellStyle name="Normal 47 4 5 4 2 2 2" xfId="50475" xr:uid="{00000000-0005-0000-0000-0000BDAD0000}"/>
    <cellStyle name="Normal 47 4 5 4 2 3" xfId="22902" xr:uid="{00000000-0005-0000-0000-0000BEAD0000}"/>
    <cellStyle name="Normal 47 4 5 4 2 3 2" xfId="44539" xr:uid="{00000000-0005-0000-0000-0000BFAD0000}"/>
    <cellStyle name="Normal 47 4 5 4 2 4" xfId="38555" xr:uid="{00000000-0005-0000-0000-0000C0AD0000}"/>
    <cellStyle name="Normal 47 4 5 4 3" xfId="25887" xr:uid="{00000000-0005-0000-0000-0000C1AD0000}"/>
    <cellStyle name="Normal 47 4 5 4 3 2" xfId="47501" xr:uid="{00000000-0005-0000-0000-0000C2AD0000}"/>
    <cellStyle name="Normal 47 4 5 4 4" xfId="19920" xr:uid="{00000000-0005-0000-0000-0000C3AD0000}"/>
    <cellStyle name="Normal 47 4 5 4 4 2" xfId="41562" xr:uid="{00000000-0005-0000-0000-0000C4AD0000}"/>
    <cellStyle name="Normal 47 4 5 4 5" xfId="35551" xr:uid="{00000000-0005-0000-0000-0000C5AD0000}"/>
    <cellStyle name="Normal 47 4 5 5" xfId="14789" xr:uid="{00000000-0005-0000-0000-0000C6AD0000}"/>
    <cellStyle name="Normal 47 4 5 5 2" xfId="17874" xr:uid="{00000000-0005-0000-0000-0000C7AD0000}"/>
    <cellStyle name="Normal 47 4 5 5 2 2" xfId="29841" xr:uid="{00000000-0005-0000-0000-0000C8AD0000}"/>
    <cellStyle name="Normal 47 4 5 5 2 2 2" xfId="51447" xr:uid="{00000000-0005-0000-0000-0000C9AD0000}"/>
    <cellStyle name="Normal 47 4 5 5 2 3" xfId="23874" xr:uid="{00000000-0005-0000-0000-0000CAAD0000}"/>
    <cellStyle name="Normal 47 4 5 5 2 3 2" xfId="45511" xr:uid="{00000000-0005-0000-0000-0000CBAD0000}"/>
    <cellStyle name="Normal 47 4 5 5 2 4" xfId="39528" xr:uid="{00000000-0005-0000-0000-0000CCAD0000}"/>
    <cellStyle name="Normal 47 4 5 5 3" xfId="26859" xr:uid="{00000000-0005-0000-0000-0000CDAD0000}"/>
    <cellStyle name="Normal 47 4 5 5 3 2" xfId="48473" xr:uid="{00000000-0005-0000-0000-0000CEAD0000}"/>
    <cellStyle name="Normal 47 4 5 5 4" xfId="20892" xr:uid="{00000000-0005-0000-0000-0000CFAD0000}"/>
    <cellStyle name="Normal 47 4 5 5 4 2" xfId="42534" xr:uid="{00000000-0005-0000-0000-0000D0AD0000}"/>
    <cellStyle name="Normal 47 4 5 5 5" xfId="36525" xr:uid="{00000000-0005-0000-0000-0000D1AD0000}"/>
    <cellStyle name="Normal 47 4 5 6" xfId="15902" xr:uid="{00000000-0005-0000-0000-0000D2AD0000}"/>
    <cellStyle name="Normal 47 4 5 6 2" xfId="27873" xr:uid="{00000000-0005-0000-0000-0000D3AD0000}"/>
    <cellStyle name="Normal 47 4 5 6 2 2" xfId="49479" xr:uid="{00000000-0005-0000-0000-0000D4AD0000}"/>
    <cellStyle name="Normal 47 4 5 6 3" xfId="21906" xr:uid="{00000000-0005-0000-0000-0000D5AD0000}"/>
    <cellStyle name="Normal 47 4 5 6 3 2" xfId="43543" xr:uid="{00000000-0005-0000-0000-0000D6AD0000}"/>
    <cellStyle name="Normal 47 4 5 6 4" xfId="37556" xr:uid="{00000000-0005-0000-0000-0000D7AD0000}"/>
    <cellStyle name="Normal 47 4 5 7" xfId="24888" xr:uid="{00000000-0005-0000-0000-0000D8AD0000}"/>
    <cellStyle name="Normal 47 4 5 7 2" xfId="46508" xr:uid="{00000000-0005-0000-0000-0000D9AD0000}"/>
    <cellStyle name="Normal 47 4 5 8" xfId="18921" xr:uid="{00000000-0005-0000-0000-0000DAAD0000}"/>
    <cellStyle name="Normal 47 4 5 8 2" xfId="40563" xr:uid="{00000000-0005-0000-0000-0000DBAD0000}"/>
    <cellStyle name="Normal 47 4 5 9" xfId="31891"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6" xr:uid="{00000000-0005-0000-0000-0000E1AD0000}"/>
    <cellStyle name="Normal 47 4 6 2 2 2 2 2" xfId="50722" xr:uid="{00000000-0005-0000-0000-0000E2AD0000}"/>
    <cellStyle name="Normal 47 4 6 2 2 2 3" xfId="23149" xr:uid="{00000000-0005-0000-0000-0000E3AD0000}"/>
    <cellStyle name="Normal 47 4 6 2 2 2 3 2" xfId="44786" xr:uid="{00000000-0005-0000-0000-0000E4AD0000}"/>
    <cellStyle name="Normal 47 4 6 2 2 2 4" xfId="38802" xr:uid="{00000000-0005-0000-0000-0000E5AD0000}"/>
    <cellStyle name="Normal 47 4 6 2 2 3" xfId="26134" xr:uid="{00000000-0005-0000-0000-0000E6AD0000}"/>
    <cellStyle name="Normal 47 4 6 2 2 3 2" xfId="47748" xr:uid="{00000000-0005-0000-0000-0000E7AD0000}"/>
    <cellStyle name="Normal 47 4 6 2 2 4" xfId="20167" xr:uid="{00000000-0005-0000-0000-0000E8AD0000}"/>
    <cellStyle name="Normal 47 4 6 2 2 4 2" xfId="41809" xr:uid="{00000000-0005-0000-0000-0000E9AD0000}"/>
    <cellStyle name="Normal 47 4 6 2 2 5" xfId="35799" xr:uid="{00000000-0005-0000-0000-0000EAAD0000}"/>
    <cellStyle name="Normal 47 4 6 2 3" xfId="15037" xr:uid="{00000000-0005-0000-0000-0000EBAD0000}"/>
    <cellStyle name="Normal 47 4 6 2 3 2" xfId="18122" xr:uid="{00000000-0005-0000-0000-0000ECAD0000}"/>
    <cellStyle name="Normal 47 4 6 2 3 2 2" xfId="30088" xr:uid="{00000000-0005-0000-0000-0000EDAD0000}"/>
    <cellStyle name="Normal 47 4 6 2 3 2 2 2" xfId="51694" xr:uid="{00000000-0005-0000-0000-0000EEAD0000}"/>
    <cellStyle name="Normal 47 4 6 2 3 2 3" xfId="24121" xr:uid="{00000000-0005-0000-0000-0000EFAD0000}"/>
    <cellStyle name="Normal 47 4 6 2 3 2 3 2" xfId="45758" xr:uid="{00000000-0005-0000-0000-0000F0AD0000}"/>
    <cellStyle name="Normal 47 4 6 2 3 2 4" xfId="39776" xr:uid="{00000000-0005-0000-0000-0000F1AD0000}"/>
    <cellStyle name="Normal 47 4 6 2 3 3" xfId="27106" xr:uid="{00000000-0005-0000-0000-0000F2AD0000}"/>
    <cellStyle name="Normal 47 4 6 2 3 3 2" xfId="48720" xr:uid="{00000000-0005-0000-0000-0000F3AD0000}"/>
    <cellStyle name="Normal 47 4 6 2 3 4" xfId="21139" xr:uid="{00000000-0005-0000-0000-0000F4AD0000}"/>
    <cellStyle name="Normal 47 4 6 2 3 4 2" xfId="42781" xr:uid="{00000000-0005-0000-0000-0000F5AD0000}"/>
    <cellStyle name="Normal 47 4 6 2 3 5" xfId="36773" xr:uid="{00000000-0005-0000-0000-0000F6AD0000}"/>
    <cellStyle name="Normal 47 4 6 2 4" xfId="16171" xr:uid="{00000000-0005-0000-0000-0000F7AD0000}"/>
    <cellStyle name="Normal 47 4 6 2 4 2" xfId="28140" xr:uid="{00000000-0005-0000-0000-0000F8AD0000}"/>
    <cellStyle name="Normal 47 4 6 2 4 2 2" xfId="49746" xr:uid="{00000000-0005-0000-0000-0000F9AD0000}"/>
    <cellStyle name="Normal 47 4 6 2 4 3" xfId="22173" xr:uid="{00000000-0005-0000-0000-0000FAAD0000}"/>
    <cellStyle name="Normal 47 4 6 2 4 3 2" xfId="43810" xr:uid="{00000000-0005-0000-0000-0000FBAD0000}"/>
    <cellStyle name="Normal 47 4 6 2 4 4" xfId="37825" xr:uid="{00000000-0005-0000-0000-0000FCAD0000}"/>
    <cellStyle name="Normal 47 4 6 2 5" xfId="25158" xr:uid="{00000000-0005-0000-0000-0000FDAD0000}"/>
    <cellStyle name="Normal 47 4 6 2 5 2" xfId="46775" xr:uid="{00000000-0005-0000-0000-0000FEAD0000}"/>
    <cellStyle name="Normal 47 4 6 2 6" xfId="19191" xr:uid="{00000000-0005-0000-0000-0000FFAD0000}"/>
    <cellStyle name="Normal 47 4 6 2 6 2" xfId="40833" xr:uid="{00000000-0005-0000-0000-000000AE0000}"/>
    <cellStyle name="Normal 47 4 6 2 7" xfId="34819"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6" xr:uid="{00000000-0005-0000-0000-000005AE0000}"/>
    <cellStyle name="Normal 47 4 6 3 2 2 2 2" xfId="51042" xr:uid="{00000000-0005-0000-0000-000006AE0000}"/>
    <cellStyle name="Normal 47 4 6 3 2 2 3" xfId="23469" xr:uid="{00000000-0005-0000-0000-000007AE0000}"/>
    <cellStyle name="Normal 47 4 6 3 2 2 3 2" xfId="45106" xr:uid="{00000000-0005-0000-0000-000008AE0000}"/>
    <cellStyle name="Normal 47 4 6 3 2 2 4" xfId="39122" xr:uid="{00000000-0005-0000-0000-000009AE0000}"/>
    <cellStyle name="Normal 47 4 6 3 2 3" xfId="26454" xr:uid="{00000000-0005-0000-0000-00000AAE0000}"/>
    <cellStyle name="Normal 47 4 6 3 2 3 2" xfId="48068" xr:uid="{00000000-0005-0000-0000-00000BAE0000}"/>
    <cellStyle name="Normal 47 4 6 3 2 4" xfId="20487" xr:uid="{00000000-0005-0000-0000-00000CAE0000}"/>
    <cellStyle name="Normal 47 4 6 3 2 4 2" xfId="42129" xr:uid="{00000000-0005-0000-0000-00000DAE0000}"/>
    <cellStyle name="Normal 47 4 6 3 2 5" xfId="36119" xr:uid="{00000000-0005-0000-0000-00000EAE0000}"/>
    <cellStyle name="Normal 47 4 6 3 3" xfId="15357" xr:uid="{00000000-0005-0000-0000-00000FAE0000}"/>
    <cellStyle name="Normal 47 4 6 3 3 2" xfId="18442" xr:uid="{00000000-0005-0000-0000-000010AE0000}"/>
    <cellStyle name="Normal 47 4 6 3 3 2 2" xfId="30408" xr:uid="{00000000-0005-0000-0000-000011AE0000}"/>
    <cellStyle name="Normal 47 4 6 3 3 2 2 2" xfId="52014" xr:uid="{00000000-0005-0000-0000-000012AE0000}"/>
    <cellStyle name="Normal 47 4 6 3 3 2 3" xfId="24441" xr:uid="{00000000-0005-0000-0000-000013AE0000}"/>
    <cellStyle name="Normal 47 4 6 3 3 2 3 2" xfId="46078" xr:uid="{00000000-0005-0000-0000-000014AE0000}"/>
    <cellStyle name="Normal 47 4 6 3 3 2 4" xfId="40096" xr:uid="{00000000-0005-0000-0000-000015AE0000}"/>
    <cellStyle name="Normal 47 4 6 3 3 3" xfId="27426" xr:uid="{00000000-0005-0000-0000-000016AE0000}"/>
    <cellStyle name="Normal 47 4 6 3 3 3 2" xfId="49040" xr:uid="{00000000-0005-0000-0000-000017AE0000}"/>
    <cellStyle name="Normal 47 4 6 3 3 4" xfId="21459" xr:uid="{00000000-0005-0000-0000-000018AE0000}"/>
    <cellStyle name="Normal 47 4 6 3 3 4 2" xfId="43101" xr:uid="{00000000-0005-0000-0000-000019AE0000}"/>
    <cellStyle name="Normal 47 4 6 3 3 5" xfId="37093" xr:uid="{00000000-0005-0000-0000-00001AAE0000}"/>
    <cellStyle name="Normal 47 4 6 3 4" xfId="16491" xr:uid="{00000000-0005-0000-0000-00001BAE0000}"/>
    <cellStyle name="Normal 47 4 6 3 4 2" xfId="28460" xr:uid="{00000000-0005-0000-0000-00001CAE0000}"/>
    <cellStyle name="Normal 47 4 6 3 4 2 2" xfId="50066" xr:uid="{00000000-0005-0000-0000-00001DAE0000}"/>
    <cellStyle name="Normal 47 4 6 3 4 3" xfId="22493" xr:uid="{00000000-0005-0000-0000-00001EAE0000}"/>
    <cellStyle name="Normal 47 4 6 3 4 3 2" xfId="44130" xr:uid="{00000000-0005-0000-0000-00001FAE0000}"/>
    <cellStyle name="Normal 47 4 6 3 4 4" xfId="38145" xr:uid="{00000000-0005-0000-0000-000020AE0000}"/>
    <cellStyle name="Normal 47 4 6 3 5" xfId="25478" xr:uid="{00000000-0005-0000-0000-000021AE0000}"/>
    <cellStyle name="Normal 47 4 6 3 5 2" xfId="47095" xr:uid="{00000000-0005-0000-0000-000022AE0000}"/>
    <cellStyle name="Normal 47 4 6 3 6" xfId="19511" xr:uid="{00000000-0005-0000-0000-000023AE0000}"/>
    <cellStyle name="Normal 47 4 6 3 6 2" xfId="41153" xr:uid="{00000000-0005-0000-0000-000024AE0000}"/>
    <cellStyle name="Normal 47 4 6 3 7" xfId="35139" xr:uid="{00000000-0005-0000-0000-000025AE0000}"/>
    <cellStyle name="Normal 47 4 6 4" xfId="13742" xr:uid="{00000000-0005-0000-0000-000026AE0000}"/>
    <cellStyle name="Normal 47 4 6 4 2" xfId="16828" xr:uid="{00000000-0005-0000-0000-000027AE0000}"/>
    <cellStyle name="Normal 47 4 6 4 2 2" xfId="28796" xr:uid="{00000000-0005-0000-0000-000028AE0000}"/>
    <cellStyle name="Normal 47 4 6 4 2 2 2" xfId="50402" xr:uid="{00000000-0005-0000-0000-000029AE0000}"/>
    <cellStyle name="Normal 47 4 6 4 2 3" xfId="22829" xr:uid="{00000000-0005-0000-0000-00002AAE0000}"/>
    <cellStyle name="Normal 47 4 6 4 2 3 2" xfId="44466" xr:uid="{00000000-0005-0000-0000-00002BAE0000}"/>
    <cellStyle name="Normal 47 4 6 4 2 4" xfId="38482" xr:uid="{00000000-0005-0000-0000-00002CAE0000}"/>
    <cellStyle name="Normal 47 4 6 4 3" xfId="25814" xr:uid="{00000000-0005-0000-0000-00002DAE0000}"/>
    <cellStyle name="Normal 47 4 6 4 3 2" xfId="47428" xr:uid="{00000000-0005-0000-0000-00002EAE0000}"/>
    <cellStyle name="Normal 47 4 6 4 4" xfId="19847" xr:uid="{00000000-0005-0000-0000-00002FAE0000}"/>
    <cellStyle name="Normal 47 4 6 4 4 2" xfId="41489" xr:uid="{00000000-0005-0000-0000-000030AE0000}"/>
    <cellStyle name="Normal 47 4 6 4 5" xfId="35478" xr:uid="{00000000-0005-0000-0000-000031AE0000}"/>
    <cellStyle name="Normal 47 4 6 5" xfId="14716" xr:uid="{00000000-0005-0000-0000-000032AE0000}"/>
    <cellStyle name="Normal 47 4 6 5 2" xfId="17801" xr:uid="{00000000-0005-0000-0000-000033AE0000}"/>
    <cellStyle name="Normal 47 4 6 5 2 2" xfId="29768" xr:uid="{00000000-0005-0000-0000-000034AE0000}"/>
    <cellStyle name="Normal 47 4 6 5 2 2 2" xfId="51374" xr:uid="{00000000-0005-0000-0000-000035AE0000}"/>
    <cellStyle name="Normal 47 4 6 5 2 3" xfId="23801" xr:uid="{00000000-0005-0000-0000-000036AE0000}"/>
    <cellStyle name="Normal 47 4 6 5 2 3 2" xfId="45438" xr:uid="{00000000-0005-0000-0000-000037AE0000}"/>
    <cellStyle name="Normal 47 4 6 5 2 4" xfId="39455" xr:uid="{00000000-0005-0000-0000-000038AE0000}"/>
    <cellStyle name="Normal 47 4 6 5 3" xfId="26786" xr:uid="{00000000-0005-0000-0000-000039AE0000}"/>
    <cellStyle name="Normal 47 4 6 5 3 2" xfId="48400" xr:uid="{00000000-0005-0000-0000-00003AAE0000}"/>
    <cellStyle name="Normal 47 4 6 5 4" xfId="20819" xr:uid="{00000000-0005-0000-0000-00003BAE0000}"/>
    <cellStyle name="Normal 47 4 6 5 4 2" xfId="42461" xr:uid="{00000000-0005-0000-0000-00003CAE0000}"/>
    <cellStyle name="Normal 47 4 6 5 5" xfId="36452" xr:uid="{00000000-0005-0000-0000-00003DAE0000}"/>
    <cellStyle name="Normal 47 4 6 6" xfId="15829" xr:uid="{00000000-0005-0000-0000-00003EAE0000}"/>
    <cellStyle name="Normal 47 4 6 6 2" xfId="27800" xr:uid="{00000000-0005-0000-0000-00003FAE0000}"/>
    <cellStyle name="Normal 47 4 6 6 2 2" xfId="49406" xr:uid="{00000000-0005-0000-0000-000040AE0000}"/>
    <cellStyle name="Normal 47 4 6 6 3" xfId="21833" xr:uid="{00000000-0005-0000-0000-000041AE0000}"/>
    <cellStyle name="Normal 47 4 6 6 3 2" xfId="43470" xr:uid="{00000000-0005-0000-0000-000042AE0000}"/>
    <cellStyle name="Normal 47 4 6 6 4" xfId="37483" xr:uid="{00000000-0005-0000-0000-000043AE0000}"/>
    <cellStyle name="Normal 47 4 6 7" xfId="24815" xr:uid="{00000000-0005-0000-0000-000044AE0000}"/>
    <cellStyle name="Normal 47 4 6 7 2" xfId="46435" xr:uid="{00000000-0005-0000-0000-000045AE0000}"/>
    <cellStyle name="Normal 47 4 6 8" xfId="18848" xr:uid="{00000000-0005-0000-0000-000046AE0000}"/>
    <cellStyle name="Normal 47 4 6 8 2" xfId="40490" xr:uid="{00000000-0005-0000-0000-000047AE0000}"/>
    <cellStyle name="Normal 47 4 6 9" xfId="31774"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2" xr:uid="{00000000-0005-0000-0000-00004DAE0000}"/>
    <cellStyle name="Normal 47 4 7 2 2 2 2 2" xfId="50838" xr:uid="{00000000-0005-0000-0000-00004EAE0000}"/>
    <cellStyle name="Normal 47 4 7 2 2 2 3" xfId="23265" xr:uid="{00000000-0005-0000-0000-00004FAE0000}"/>
    <cellStyle name="Normal 47 4 7 2 2 2 3 2" xfId="44902" xr:uid="{00000000-0005-0000-0000-000050AE0000}"/>
    <cellStyle name="Normal 47 4 7 2 2 2 4" xfId="38918" xr:uid="{00000000-0005-0000-0000-000051AE0000}"/>
    <cellStyle name="Normal 47 4 7 2 2 3" xfId="26250" xr:uid="{00000000-0005-0000-0000-000052AE0000}"/>
    <cellStyle name="Normal 47 4 7 2 2 3 2" xfId="47864" xr:uid="{00000000-0005-0000-0000-000053AE0000}"/>
    <cellStyle name="Normal 47 4 7 2 2 4" xfId="20283" xr:uid="{00000000-0005-0000-0000-000054AE0000}"/>
    <cellStyle name="Normal 47 4 7 2 2 4 2" xfId="41925" xr:uid="{00000000-0005-0000-0000-000055AE0000}"/>
    <cellStyle name="Normal 47 4 7 2 2 5" xfId="35915" xr:uid="{00000000-0005-0000-0000-000056AE0000}"/>
    <cellStyle name="Normal 47 4 7 2 3" xfId="15153" xr:uid="{00000000-0005-0000-0000-000057AE0000}"/>
    <cellStyle name="Normal 47 4 7 2 3 2" xfId="18238" xr:uid="{00000000-0005-0000-0000-000058AE0000}"/>
    <cellStyle name="Normal 47 4 7 2 3 2 2" xfId="30204" xr:uid="{00000000-0005-0000-0000-000059AE0000}"/>
    <cellStyle name="Normal 47 4 7 2 3 2 2 2" xfId="51810" xr:uid="{00000000-0005-0000-0000-00005AAE0000}"/>
    <cellStyle name="Normal 47 4 7 2 3 2 3" xfId="24237" xr:uid="{00000000-0005-0000-0000-00005BAE0000}"/>
    <cellStyle name="Normal 47 4 7 2 3 2 3 2" xfId="45874" xr:uid="{00000000-0005-0000-0000-00005CAE0000}"/>
    <cellStyle name="Normal 47 4 7 2 3 2 4" xfId="39892" xr:uid="{00000000-0005-0000-0000-00005DAE0000}"/>
    <cellStyle name="Normal 47 4 7 2 3 3" xfId="27222" xr:uid="{00000000-0005-0000-0000-00005EAE0000}"/>
    <cellStyle name="Normal 47 4 7 2 3 3 2" xfId="48836" xr:uid="{00000000-0005-0000-0000-00005FAE0000}"/>
    <cellStyle name="Normal 47 4 7 2 3 4" xfId="21255" xr:uid="{00000000-0005-0000-0000-000060AE0000}"/>
    <cellStyle name="Normal 47 4 7 2 3 4 2" xfId="42897" xr:uid="{00000000-0005-0000-0000-000061AE0000}"/>
    <cellStyle name="Normal 47 4 7 2 3 5" xfId="36889" xr:uid="{00000000-0005-0000-0000-000062AE0000}"/>
    <cellStyle name="Normal 47 4 7 2 4" xfId="16287" xr:uid="{00000000-0005-0000-0000-000063AE0000}"/>
    <cellStyle name="Normal 47 4 7 2 4 2" xfId="28256" xr:uid="{00000000-0005-0000-0000-000064AE0000}"/>
    <cellStyle name="Normal 47 4 7 2 4 2 2" xfId="49862" xr:uid="{00000000-0005-0000-0000-000065AE0000}"/>
    <cellStyle name="Normal 47 4 7 2 4 3" xfId="22289" xr:uid="{00000000-0005-0000-0000-000066AE0000}"/>
    <cellStyle name="Normal 47 4 7 2 4 3 2" xfId="43926" xr:uid="{00000000-0005-0000-0000-000067AE0000}"/>
    <cellStyle name="Normal 47 4 7 2 4 4" xfId="37941" xr:uid="{00000000-0005-0000-0000-000068AE0000}"/>
    <cellStyle name="Normal 47 4 7 2 5" xfId="25274" xr:uid="{00000000-0005-0000-0000-000069AE0000}"/>
    <cellStyle name="Normal 47 4 7 2 5 2" xfId="46891" xr:uid="{00000000-0005-0000-0000-00006AAE0000}"/>
    <cellStyle name="Normal 47 4 7 2 6" xfId="19307" xr:uid="{00000000-0005-0000-0000-00006BAE0000}"/>
    <cellStyle name="Normal 47 4 7 2 6 2" xfId="40949" xr:uid="{00000000-0005-0000-0000-00006CAE0000}"/>
    <cellStyle name="Normal 47 4 7 2 7" xfId="34935"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2" xr:uid="{00000000-0005-0000-0000-000071AE0000}"/>
    <cellStyle name="Normal 47 4 7 3 2 2 2 2" xfId="51158" xr:uid="{00000000-0005-0000-0000-000072AE0000}"/>
    <cellStyle name="Normal 47 4 7 3 2 2 3" xfId="23585" xr:uid="{00000000-0005-0000-0000-000073AE0000}"/>
    <cellStyle name="Normal 47 4 7 3 2 2 3 2" xfId="45222" xr:uid="{00000000-0005-0000-0000-000074AE0000}"/>
    <cellStyle name="Normal 47 4 7 3 2 2 4" xfId="39238" xr:uid="{00000000-0005-0000-0000-000075AE0000}"/>
    <cellStyle name="Normal 47 4 7 3 2 3" xfId="26570" xr:uid="{00000000-0005-0000-0000-000076AE0000}"/>
    <cellStyle name="Normal 47 4 7 3 2 3 2" xfId="48184" xr:uid="{00000000-0005-0000-0000-000077AE0000}"/>
    <cellStyle name="Normal 47 4 7 3 2 4" xfId="20603" xr:uid="{00000000-0005-0000-0000-000078AE0000}"/>
    <cellStyle name="Normal 47 4 7 3 2 4 2" xfId="42245" xr:uid="{00000000-0005-0000-0000-000079AE0000}"/>
    <cellStyle name="Normal 47 4 7 3 2 5" xfId="36235" xr:uid="{00000000-0005-0000-0000-00007AAE0000}"/>
    <cellStyle name="Normal 47 4 7 3 3" xfId="15473" xr:uid="{00000000-0005-0000-0000-00007BAE0000}"/>
    <cellStyle name="Normal 47 4 7 3 3 2" xfId="18558" xr:uid="{00000000-0005-0000-0000-00007CAE0000}"/>
    <cellStyle name="Normal 47 4 7 3 3 2 2" xfId="30524" xr:uid="{00000000-0005-0000-0000-00007DAE0000}"/>
    <cellStyle name="Normal 47 4 7 3 3 2 2 2" xfId="52130" xr:uid="{00000000-0005-0000-0000-00007EAE0000}"/>
    <cellStyle name="Normal 47 4 7 3 3 2 3" xfId="24557" xr:uid="{00000000-0005-0000-0000-00007FAE0000}"/>
    <cellStyle name="Normal 47 4 7 3 3 2 3 2" xfId="46194" xr:uid="{00000000-0005-0000-0000-000080AE0000}"/>
    <cellStyle name="Normal 47 4 7 3 3 2 4" xfId="40212" xr:uid="{00000000-0005-0000-0000-000081AE0000}"/>
    <cellStyle name="Normal 47 4 7 3 3 3" xfId="27542" xr:uid="{00000000-0005-0000-0000-000082AE0000}"/>
    <cellStyle name="Normal 47 4 7 3 3 3 2" xfId="49156" xr:uid="{00000000-0005-0000-0000-000083AE0000}"/>
    <cellStyle name="Normal 47 4 7 3 3 4" xfId="21575" xr:uid="{00000000-0005-0000-0000-000084AE0000}"/>
    <cellStyle name="Normal 47 4 7 3 3 4 2" xfId="43217" xr:uid="{00000000-0005-0000-0000-000085AE0000}"/>
    <cellStyle name="Normal 47 4 7 3 3 5" xfId="37209" xr:uid="{00000000-0005-0000-0000-000086AE0000}"/>
    <cellStyle name="Normal 47 4 7 3 4" xfId="16607" xr:uid="{00000000-0005-0000-0000-000087AE0000}"/>
    <cellStyle name="Normal 47 4 7 3 4 2" xfId="28576" xr:uid="{00000000-0005-0000-0000-000088AE0000}"/>
    <cellStyle name="Normal 47 4 7 3 4 2 2" xfId="50182" xr:uid="{00000000-0005-0000-0000-000089AE0000}"/>
    <cellStyle name="Normal 47 4 7 3 4 3" xfId="22609" xr:uid="{00000000-0005-0000-0000-00008AAE0000}"/>
    <cellStyle name="Normal 47 4 7 3 4 3 2" xfId="44246" xr:uid="{00000000-0005-0000-0000-00008BAE0000}"/>
    <cellStyle name="Normal 47 4 7 3 4 4" xfId="38261" xr:uid="{00000000-0005-0000-0000-00008CAE0000}"/>
    <cellStyle name="Normal 47 4 7 3 5" xfId="25594" xr:uid="{00000000-0005-0000-0000-00008DAE0000}"/>
    <cellStyle name="Normal 47 4 7 3 5 2" xfId="47211" xr:uid="{00000000-0005-0000-0000-00008EAE0000}"/>
    <cellStyle name="Normal 47 4 7 3 6" xfId="19627" xr:uid="{00000000-0005-0000-0000-00008FAE0000}"/>
    <cellStyle name="Normal 47 4 7 3 6 2" xfId="41269" xr:uid="{00000000-0005-0000-0000-000090AE0000}"/>
    <cellStyle name="Normal 47 4 7 3 7" xfId="35255" xr:uid="{00000000-0005-0000-0000-000091AE0000}"/>
    <cellStyle name="Normal 47 4 7 4" xfId="13858" xr:uid="{00000000-0005-0000-0000-000092AE0000}"/>
    <cellStyle name="Normal 47 4 7 4 2" xfId="16944" xr:uid="{00000000-0005-0000-0000-000093AE0000}"/>
    <cellStyle name="Normal 47 4 7 4 2 2" xfId="28912" xr:uid="{00000000-0005-0000-0000-000094AE0000}"/>
    <cellStyle name="Normal 47 4 7 4 2 2 2" xfId="50518" xr:uid="{00000000-0005-0000-0000-000095AE0000}"/>
    <cellStyle name="Normal 47 4 7 4 2 3" xfId="22945" xr:uid="{00000000-0005-0000-0000-000096AE0000}"/>
    <cellStyle name="Normal 47 4 7 4 2 3 2" xfId="44582" xr:uid="{00000000-0005-0000-0000-000097AE0000}"/>
    <cellStyle name="Normal 47 4 7 4 2 4" xfId="38598" xr:uid="{00000000-0005-0000-0000-000098AE0000}"/>
    <cellStyle name="Normal 47 4 7 4 3" xfId="25930" xr:uid="{00000000-0005-0000-0000-000099AE0000}"/>
    <cellStyle name="Normal 47 4 7 4 3 2" xfId="47544" xr:uid="{00000000-0005-0000-0000-00009AAE0000}"/>
    <cellStyle name="Normal 47 4 7 4 4" xfId="19963" xr:uid="{00000000-0005-0000-0000-00009BAE0000}"/>
    <cellStyle name="Normal 47 4 7 4 4 2" xfId="41605" xr:uid="{00000000-0005-0000-0000-00009CAE0000}"/>
    <cellStyle name="Normal 47 4 7 4 5" xfId="35594" xr:uid="{00000000-0005-0000-0000-00009DAE0000}"/>
    <cellStyle name="Normal 47 4 7 5" xfId="14832" xr:uid="{00000000-0005-0000-0000-00009EAE0000}"/>
    <cellStyle name="Normal 47 4 7 5 2" xfId="17917" xr:uid="{00000000-0005-0000-0000-00009FAE0000}"/>
    <cellStyle name="Normal 47 4 7 5 2 2" xfId="29884" xr:uid="{00000000-0005-0000-0000-0000A0AE0000}"/>
    <cellStyle name="Normal 47 4 7 5 2 2 2" xfId="51490" xr:uid="{00000000-0005-0000-0000-0000A1AE0000}"/>
    <cellStyle name="Normal 47 4 7 5 2 3" xfId="23917" xr:uid="{00000000-0005-0000-0000-0000A2AE0000}"/>
    <cellStyle name="Normal 47 4 7 5 2 3 2" xfId="45554" xr:uid="{00000000-0005-0000-0000-0000A3AE0000}"/>
    <cellStyle name="Normal 47 4 7 5 2 4" xfId="39571" xr:uid="{00000000-0005-0000-0000-0000A4AE0000}"/>
    <cellStyle name="Normal 47 4 7 5 3" xfId="26902" xr:uid="{00000000-0005-0000-0000-0000A5AE0000}"/>
    <cellStyle name="Normal 47 4 7 5 3 2" xfId="48516" xr:uid="{00000000-0005-0000-0000-0000A6AE0000}"/>
    <cellStyle name="Normal 47 4 7 5 4" xfId="20935" xr:uid="{00000000-0005-0000-0000-0000A7AE0000}"/>
    <cellStyle name="Normal 47 4 7 5 4 2" xfId="42577" xr:uid="{00000000-0005-0000-0000-0000A8AE0000}"/>
    <cellStyle name="Normal 47 4 7 5 5" xfId="36568" xr:uid="{00000000-0005-0000-0000-0000A9AE0000}"/>
    <cellStyle name="Normal 47 4 7 6" xfId="15945" xr:uid="{00000000-0005-0000-0000-0000AAAE0000}"/>
    <cellStyle name="Normal 47 4 7 6 2" xfId="27916" xr:uid="{00000000-0005-0000-0000-0000ABAE0000}"/>
    <cellStyle name="Normal 47 4 7 6 2 2" xfId="49522" xr:uid="{00000000-0005-0000-0000-0000ACAE0000}"/>
    <cellStyle name="Normal 47 4 7 6 3" xfId="21949" xr:uid="{00000000-0005-0000-0000-0000ADAE0000}"/>
    <cellStyle name="Normal 47 4 7 6 3 2" xfId="43586" xr:uid="{00000000-0005-0000-0000-0000AEAE0000}"/>
    <cellStyle name="Normal 47 4 7 6 4" xfId="37599" xr:uid="{00000000-0005-0000-0000-0000AFAE0000}"/>
    <cellStyle name="Normal 47 4 7 7" xfId="24931" xr:uid="{00000000-0005-0000-0000-0000B0AE0000}"/>
    <cellStyle name="Normal 47 4 7 7 2" xfId="46551" xr:uid="{00000000-0005-0000-0000-0000B1AE0000}"/>
    <cellStyle name="Normal 47 4 7 8" xfId="18964" xr:uid="{00000000-0005-0000-0000-0000B2AE0000}"/>
    <cellStyle name="Normal 47 4 7 8 2" xfId="40606" xr:uid="{00000000-0005-0000-0000-0000B3AE0000}"/>
    <cellStyle name="Normal 47 4 7 9" xfId="32005"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4" xr:uid="{00000000-0005-0000-0000-0000B8AE0000}"/>
    <cellStyle name="Normal 47 4 8 2 2 2 2" xfId="50580" xr:uid="{00000000-0005-0000-0000-0000B9AE0000}"/>
    <cellStyle name="Normal 47 4 8 2 2 3" xfId="23007" xr:uid="{00000000-0005-0000-0000-0000BAAE0000}"/>
    <cellStyle name="Normal 47 4 8 2 2 3 2" xfId="44644" xr:uid="{00000000-0005-0000-0000-0000BBAE0000}"/>
    <cellStyle name="Normal 47 4 8 2 2 4" xfId="38660" xr:uid="{00000000-0005-0000-0000-0000BCAE0000}"/>
    <cellStyle name="Normal 47 4 8 2 3" xfId="25992" xr:uid="{00000000-0005-0000-0000-0000BDAE0000}"/>
    <cellStyle name="Normal 47 4 8 2 3 2" xfId="47606" xr:uid="{00000000-0005-0000-0000-0000BEAE0000}"/>
    <cellStyle name="Normal 47 4 8 2 4" xfId="20025" xr:uid="{00000000-0005-0000-0000-0000BFAE0000}"/>
    <cellStyle name="Normal 47 4 8 2 4 2" xfId="41667" xr:uid="{00000000-0005-0000-0000-0000C0AE0000}"/>
    <cellStyle name="Normal 47 4 8 2 5" xfId="35657" xr:uid="{00000000-0005-0000-0000-0000C1AE0000}"/>
    <cellStyle name="Normal 47 4 8 3" xfId="14895" xr:uid="{00000000-0005-0000-0000-0000C2AE0000}"/>
    <cellStyle name="Normal 47 4 8 3 2" xfId="17980" xr:uid="{00000000-0005-0000-0000-0000C3AE0000}"/>
    <cellStyle name="Normal 47 4 8 3 2 2" xfId="29946" xr:uid="{00000000-0005-0000-0000-0000C4AE0000}"/>
    <cellStyle name="Normal 47 4 8 3 2 2 2" xfId="51552" xr:uid="{00000000-0005-0000-0000-0000C5AE0000}"/>
    <cellStyle name="Normal 47 4 8 3 2 3" xfId="23979" xr:uid="{00000000-0005-0000-0000-0000C6AE0000}"/>
    <cellStyle name="Normal 47 4 8 3 2 3 2" xfId="45616" xr:uid="{00000000-0005-0000-0000-0000C7AE0000}"/>
    <cellStyle name="Normal 47 4 8 3 2 4" xfId="39634" xr:uid="{00000000-0005-0000-0000-0000C8AE0000}"/>
    <cellStyle name="Normal 47 4 8 3 3" xfId="26964" xr:uid="{00000000-0005-0000-0000-0000C9AE0000}"/>
    <cellStyle name="Normal 47 4 8 3 3 2" xfId="48578" xr:uid="{00000000-0005-0000-0000-0000CAAE0000}"/>
    <cellStyle name="Normal 47 4 8 3 4" xfId="20997" xr:uid="{00000000-0005-0000-0000-0000CBAE0000}"/>
    <cellStyle name="Normal 47 4 8 3 4 2" xfId="42639" xr:uid="{00000000-0005-0000-0000-0000CCAE0000}"/>
    <cellStyle name="Normal 47 4 8 3 5" xfId="36631" xr:uid="{00000000-0005-0000-0000-0000CDAE0000}"/>
    <cellStyle name="Normal 47 4 8 4" xfId="16029" xr:uid="{00000000-0005-0000-0000-0000CEAE0000}"/>
    <cellStyle name="Normal 47 4 8 4 2" xfId="27998" xr:uid="{00000000-0005-0000-0000-0000CFAE0000}"/>
    <cellStyle name="Normal 47 4 8 4 2 2" xfId="49604" xr:uid="{00000000-0005-0000-0000-0000D0AE0000}"/>
    <cellStyle name="Normal 47 4 8 4 3" xfId="22031" xr:uid="{00000000-0005-0000-0000-0000D1AE0000}"/>
    <cellStyle name="Normal 47 4 8 4 3 2" xfId="43668" xr:uid="{00000000-0005-0000-0000-0000D2AE0000}"/>
    <cellStyle name="Normal 47 4 8 4 4" xfId="37683" xr:uid="{00000000-0005-0000-0000-0000D3AE0000}"/>
    <cellStyle name="Normal 47 4 8 5" xfId="25016" xr:uid="{00000000-0005-0000-0000-0000D4AE0000}"/>
    <cellStyle name="Normal 47 4 8 5 2" xfId="46633" xr:uid="{00000000-0005-0000-0000-0000D5AE0000}"/>
    <cellStyle name="Normal 47 4 8 6" xfId="19049" xr:uid="{00000000-0005-0000-0000-0000D6AE0000}"/>
    <cellStyle name="Normal 47 4 8 6 2" xfId="40691" xr:uid="{00000000-0005-0000-0000-0000D7AE0000}"/>
    <cellStyle name="Normal 47 4 8 7" xfId="34677"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4" xr:uid="{00000000-0005-0000-0000-0000DCAE0000}"/>
    <cellStyle name="Normal 47 4 9 2 2 2 2" xfId="50900" xr:uid="{00000000-0005-0000-0000-0000DDAE0000}"/>
    <cellStyle name="Normal 47 4 9 2 2 3" xfId="23327" xr:uid="{00000000-0005-0000-0000-0000DEAE0000}"/>
    <cellStyle name="Normal 47 4 9 2 2 3 2" xfId="44964" xr:uid="{00000000-0005-0000-0000-0000DFAE0000}"/>
    <cellStyle name="Normal 47 4 9 2 2 4" xfId="38980" xr:uid="{00000000-0005-0000-0000-0000E0AE0000}"/>
    <cellStyle name="Normal 47 4 9 2 3" xfId="26312" xr:uid="{00000000-0005-0000-0000-0000E1AE0000}"/>
    <cellStyle name="Normal 47 4 9 2 3 2" xfId="47926" xr:uid="{00000000-0005-0000-0000-0000E2AE0000}"/>
    <cellStyle name="Normal 47 4 9 2 4" xfId="20345" xr:uid="{00000000-0005-0000-0000-0000E3AE0000}"/>
    <cellStyle name="Normal 47 4 9 2 4 2" xfId="41987" xr:uid="{00000000-0005-0000-0000-0000E4AE0000}"/>
    <cellStyle name="Normal 47 4 9 2 5" xfId="35977" xr:uid="{00000000-0005-0000-0000-0000E5AE0000}"/>
    <cellStyle name="Normal 47 4 9 3" xfId="15215" xr:uid="{00000000-0005-0000-0000-0000E6AE0000}"/>
    <cellStyle name="Normal 47 4 9 3 2" xfId="18300" xr:uid="{00000000-0005-0000-0000-0000E7AE0000}"/>
    <cellStyle name="Normal 47 4 9 3 2 2" xfId="30266" xr:uid="{00000000-0005-0000-0000-0000E8AE0000}"/>
    <cellStyle name="Normal 47 4 9 3 2 2 2" xfId="51872" xr:uid="{00000000-0005-0000-0000-0000E9AE0000}"/>
    <cellStyle name="Normal 47 4 9 3 2 3" xfId="24299" xr:uid="{00000000-0005-0000-0000-0000EAAE0000}"/>
    <cellStyle name="Normal 47 4 9 3 2 3 2" xfId="45936" xr:uid="{00000000-0005-0000-0000-0000EBAE0000}"/>
    <cellStyle name="Normal 47 4 9 3 2 4" xfId="39954" xr:uid="{00000000-0005-0000-0000-0000ECAE0000}"/>
    <cellStyle name="Normal 47 4 9 3 3" xfId="27284" xr:uid="{00000000-0005-0000-0000-0000EDAE0000}"/>
    <cellStyle name="Normal 47 4 9 3 3 2" xfId="48898" xr:uid="{00000000-0005-0000-0000-0000EEAE0000}"/>
    <cellStyle name="Normal 47 4 9 3 4" xfId="21317" xr:uid="{00000000-0005-0000-0000-0000EFAE0000}"/>
    <cellStyle name="Normal 47 4 9 3 4 2" xfId="42959" xr:uid="{00000000-0005-0000-0000-0000F0AE0000}"/>
    <cellStyle name="Normal 47 4 9 3 5" xfId="36951" xr:uid="{00000000-0005-0000-0000-0000F1AE0000}"/>
    <cellStyle name="Normal 47 4 9 4" xfId="16349" xr:uid="{00000000-0005-0000-0000-0000F2AE0000}"/>
    <cellStyle name="Normal 47 4 9 4 2" xfId="28318" xr:uid="{00000000-0005-0000-0000-0000F3AE0000}"/>
    <cellStyle name="Normal 47 4 9 4 2 2" xfId="49924" xr:uid="{00000000-0005-0000-0000-0000F4AE0000}"/>
    <cellStyle name="Normal 47 4 9 4 3" xfId="22351" xr:uid="{00000000-0005-0000-0000-0000F5AE0000}"/>
    <cellStyle name="Normal 47 4 9 4 3 2" xfId="43988" xr:uid="{00000000-0005-0000-0000-0000F6AE0000}"/>
    <cellStyle name="Normal 47 4 9 4 4" xfId="38003" xr:uid="{00000000-0005-0000-0000-0000F7AE0000}"/>
    <cellStyle name="Normal 47 4 9 5" xfId="25336" xr:uid="{00000000-0005-0000-0000-0000F8AE0000}"/>
    <cellStyle name="Normal 47 4 9 5 2" xfId="46953" xr:uid="{00000000-0005-0000-0000-0000F9AE0000}"/>
    <cellStyle name="Normal 47 4 9 6" xfId="19369" xr:uid="{00000000-0005-0000-0000-0000FAAE0000}"/>
    <cellStyle name="Normal 47 4 9 6 2" xfId="41011" xr:uid="{00000000-0005-0000-0000-0000FBAE0000}"/>
    <cellStyle name="Normal 47 4 9 7" xfId="34997"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5" xr:uid="{00000000-0005-0000-0000-000000AF0000}"/>
    <cellStyle name="Normal 47 5 10 2 2 2" xfId="50261" xr:uid="{00000000-0005-0000-0000-000001AF0000}"/>
    <cellStyle name="Normal 47 5 10 2 3" xfId="22688" xr:uid="{00000000-0005-0000-0000-000002AF0000}"/>
    <cellStyle name="Normal 47 5 10 2 3 2" xfId="44325" xr:uid="{00000000-0005-0000-0000-000003AF0000}"/>
    <cellStyle name="Normal 47 5 10 2 4" xfId="38340" xr:uid="{00000000-0005-0000-0000-000004AF0000}"/>
    <cellStyle name="Normal 47 5 10 3" xfId="25673" xr:uid="{00000000-0005-0000-0000-000005AF0000}"/>
    <cellStyle name="Normal 47 5 10 3 2" xfId="47287" xr:uid="{00000000-0005-0000-0000-000006AF0000}"/>
    <cellStyle name="Normal 47 5 10 4" xfId="19706" xr:uid="{00000000-0005-0000-0000-000007AF0000}"/>
    <cellStyle name="Normal 47 5 10 4 2" xfId="41348" xr:uid="{00000000-0005-0000-0000-000008AF0000}"/>
    <cellStyle name="Normal 47 5 10 5" xfId="35336" xr:uid="{00000000-0005-0000-0000-000009AF0000}"/>
    <cellStyle name="Normal 47 5 11" xfId="14575" xr:uid="{00000000-0005-0000-0000-00000AAF0000}"/>
    <cellStyle name="Normal 47 5 11 2" xfId="17660" xr:uid="{00000000-0005-0000-0000-00000BAF0000}"/>
    <cellStyle name="Normal 47 5 11 2 2" xfId="29627" xr:uid="{00000000-0005-0000-0000-00000CAF0000}"/>
    <cellStyle name="Normal 47 5 11 2 2 2" xfId="51233" xr:uid="{00000000-0005-0000-0000-00000DAF0000}"/>
    <cellStyle name="Normal 47 5 11 2 3" xfId="23660" xr:uid="{00000000-0005-0000-0000-00000EAF0000}"/>
    <cellStyle name="Normal 47 5 11 2 3 2" xfId="45297" xr:uid="{00000000-0005-0000-0000-00000FAF0000}"/>
    <cellStyle name="Normal 47 5 11 2 4" xfId="39314" xr:uid="{00000000-0005-0000-0000-000010AF0000}"/>
    <cellStyle name="Normal 47 5 11 3" xfId="26645" xr:uid="{00000000-0005-0000-0000-000011AF0000}"/>
    <cellStyle name="Normal 47 5 11 3 2" xfId="48259" xr:uid="{00000000-0005-0000-0000-000012AF0000}"/>
    <cellStyle name="Normal 47 5 11 4" xfId="20678" xr:uid="{00000000-0005-0000-0000-000013AF0000}"/>
    <cellStyle name="Normal 47 5 11 4 2" xfId="42320" xr:uid="{00000000-0005-0000-0000-000014AF0000}"/>
    <cellStyle name="Normal 47 5 11 5" xfId="36311" xr:uid="{00000000-0005-0000-0000-000015AF0000}"/>
    <cellStyle name="Normal 47 5 12" xfId="15688" xr:uid="{00000000-0005-0000-0000-000016AF0000}"/>
    <cellStyle name="Normal 47 5 12 2" xfId="27659" xr:uid="{00000000-0005-0000-0000-000017AF0000}"/>
    <cellStyle name="Normal 47 5 12 2 2" xfId="49265" xr:uid="{00000000-0005-0000-0000-000018AF0000}"/>
    <cellStyle name="Normal 47 5 12 3" xfId="21692" xr:uid="{00000000-0005-0000-0000-000019AF0000}"/>
    <cellStyle name="Normal 47 5 12 3 2" xfId="43329" xr:uid="{00000000-0005-0000-0000-00001AAF0000}"/>
    <cellStyle name="Normal 47 5 12 4" xfId="37342" xr:uid="{00000000-0005-0000-0000-00001BAF0000}"/>
    <cellStyle name="Normal 47 5 13" xfId="24674" xr:uid="{00000000-0005-0000-0000-00001CAF0000}"/>
    <cellStyle name="Normal 47 5 13 2" xfId="46294" xr:uid="{00000000-0005-0000-0000-00001DAF0000}"/>
    <cellStyle name="Normal 47 5 14" xfId="18707" xr:uid="{00000000-0005-0000-0000-00001EAF0000}"/>
    <cellStyle name="Normal 47 5 14 2" xfId="40349" xr:uid="{00000000-0005-0000-0000-00001FAF0000}"/>
    <cellStyle name="Normal 47 5 15" xfId="31272"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4" xr:uid="{00000000-0005-0000-0000-000025AF0000}"/>
    <cellStyle name="Normal 47 5 2 2 2 2 2 2" xfId="50670" xr:uid="{00000000-0005-0000-0000-000026AF0000}"/>
    <cellStyle name="Normal 47 5 2 2 2 2 3" xfId="23097" xr:uid="{00000000-0005-0000-0000-000027AF0000}"/>
    <cellStyle name="Normal 47 5 2 2 2 2 3 2" xfId="44734" xr:uid="{00000000-0005-0000-0000-000028AF0000}"/>
    <cellStyle name="Normal 47 5 2 2 2 2 4" xfId="38750" xr:uid="{00000000-0005-0000-0000-000029AF0000}"/>
    <cellStyle name="Normal 47 5 2 2 2 3" xfId="26082" xr:uid="{00000000-0005-0000-0000-00002AAF0000}"/>
    <cellStyle name="Normal 47 5 2 2 2 3 2" xfId="47696" xr:uid="{00000000-0005-0000-0000-00002BAF0000}"/>
    <cellStyle name="Normal 47 5 2 2 2 4" xfId="20115" xr:uid="{00000000-0005-0000-0000-00002CAF0000}"/>
    <cellStyle name="Normal 47 5 2 2 2 4 2" xfId="41757" xr:uid="{00000000-0005-0000-0000-00002DAF0000}"/>
    <cellStyle name="Normal 47 5 2 2 2 5" xfId="35747" xr:uid="{00000000-0005-0000-0000-00002EAF0000}"/>
    <cellStyle name="Normal 47 5 2 2 3" xfId="14985" xr:uid="{00000000-0005-0000-0000-00002FAF0000}"/>
    <cellStyle name="Normal 47 5 2 2 3 2" xfId="18070" xr:uid="{00000000-0005-0000-0000-000030AF0000}"/>
    <cellStyle name="Normal 47 5 2 2 3 2 2" xfId="30036" xr:uid="{00000000-0005-0000-0000-000031AF0000}"/>
    <cellStyle name="Normal 47 5 2 2 3 2 2 2" xfId="51642" xr:uid="{00000000-0005-0000-0000-000032AF0000}"/>
    <cellStyle name="Normal 47 5 2 2 3 2 3" xfId="24069" xr:uid="{00000000-0005-0000-0000-000033AF0000}"/>
    <cellStyle name="Normal 47 5 2 2 3 2 3 2" xfId="45706" xr:uid="{00000000-0005-0000-0000-000034AF0000}"/>
    <cellStyle name="Normal 47 5 2 2 3 2 4" xfId="39724" xr:uid="{00000000-0005-0000-0000-000035AF0000}"/>
    <cellStyle name="Normal 47 5 2 2 3 3" xfId="27054" xr:uid="{00000000-0005-0000-0000-000036AF0000}"/>
    <cellStyle name="Normal 47 5 2 2 3 3 2" xfId="48668" xr:uid="{00000000-0005-0000-0000-000037AF0000}"/>
    <cellStyle name="Normal 47 5 2 2 3 4" xfId="21087" xr:uid="{00000000-0005-0000-0000-000038AF0000}"/>
    <cellStyle name="Normal 47 5 2 2 3 4 2" xfId="42729" xr:uid="{00000000-0005-0000-0000-000039AF0000}"/>
    <cellStyle name="Normal 47 5 2 2 3 5" xfId="36721" xr:uid="{00000000-0005-0000-0000-00003AAF0000}"/>
    <cellStyle name="Normal 47 5 2 2 4" xfId="16119" xr:uid="{00000000-0005-0000-0000-00003BAF0000}"/>
    <cellStyle name="Normal 47 5 2 2 4 2" xfId="28088" xr:uid="{00000000-0005-0000-0000-00003CAF0000}"/>
    <cellStyle name="Normal 47 5 2 2 4 2 2" xfId="49694" xr:uid="{00000000-0005-0000-0000-00003DAF0000}"/>
    <cellStyle name="Normal 47 5 2 2 4 3" xfId="22121" xr:uid="{00000000-0005-0000-0000-00003EAF0000}"/>
    <cellStyle name="Normal 47 5 2 2 4 3 2" xfId="43758" xr:uid="{00000000-0005-0000-0000-00003FAF0000}"/>
    <cellStyle name="Normal 47 5 2 2 4 4" xfId="37773" xr:uid="{00000000-0005-0000-0000-000040AF0000}"/>
    <cellStyle name="Normal 47 5 2 2 5" xfId="25106" xr:uid="{00000000-0005-0000-0000-000041AF0000}"/>
    <cellStyle name="Normal 47 5 2 2 5 2" xfId="46723" xr:uid="{00000000-0005-0000-0000-000042AF0000}"/>
    <cellStyle name="Normal 47 5 2 2 6" xfId="19139" xr:uid="{00000000-0005-0000-0000-000043AF0000}"/>
    <cellStyle name="Normal 47 5 2 2 6 2" xfId="40781" xr:uid="{00000000-0005-0000-0000-000044AF0000}"/>
    <cellStyle name="Normal 47 5 2 2 7" xfId="34767"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4" xr:uid="{00000000-0005-0000-0000-000049AF0000}"/>
    <cellStyle name="Normal 47 5 2 3 2 2 2 2" xfId="50990" xr:uid="{00000000-0005-0000-0000-00004AAF0000}"/>
    <cellStyle name="Normal 47 5 2 3 2 2 3" xfId="23417" xr:uid="{00000000-0005-0000-0000-00004BAF0000}"/>
    <cellStyle name="Normal 47 5 2 3 2 2 3 2" xfId="45054" xr:uid="{00000000-0005-0000-0000-00004CAF0000}"/>
    <cellStyle name="Normal 47 5 2 3 2 2 4" xfId="39070" xr:uid="{00000000-0005-0000-0000-00004DAF0000}"/>
    <cellStyle name="Normal 47 5 2 3 2 3" xfId="26402" xr:uid="{00000000-0005-0000-0000-00004EAF0000}"/>
    <cellStyle name="Normal 47 5 2 3 2 3 2" xfId="48016" xr:uid="{00000000-0005-0000-0000-00004FAF0000}"/>
    <cellStyle name="Normal 47 5 2 3 2 4" xfId="20435" xr:uid="{00000000-0005-0000-0000-000050AF0000}"/>
    <cellStyle name="Normal 47 5 2 3 2 4 2" xfId="42077" xr:uid="{00000000-0005-0000-0000-000051AF0000}"/>
    <cellStyle name="Normal 47 5 2 3 2 5" xfId="36067" xr:uid="{00000000-0005-0000-0000-000052AF0000}"/>
    <cellStyle name="Normal 47 5 2 3 3" xfId="15305" xr:uid="{00000000-0005-0000-0000-000053AF0000}"/>
    <cellStyle name="Normal 47 5 2 3 3 2" xfId="18390" xr:uid="{00000000-0005-0000-0000-000054AF0000}"/>
    <cellStyle name="Normal 47 5 2 3 3 2 2" xfId="30356" xr:uid="{00000000-0005-0000-0000-000055AF0000}"/>
    <cellStyle name="Normal 47 5 2 3 3 2 2 2" xfId="51962" xr:uid="{00000000-0005-0000-0000-000056AF0000}"/>
    <cellStyle name="Normal 47 5 2 3 3 2 3" xfId="24389" xr:uid="{00000000-0005-0000-0000-000057AF0000}"/>
    <cellStyle name="Normal 47 5 2 3 3 2 3 2" xfId="46026" xr:uid="{00000000-0005-0000-0000-000058AF0000}"/>
    <cellStyle name="Normal 47 5 2 3 3 2 4" xfId="40044" xr:uid="{00000000-0005-0000-0000-000059AF0000}"/>
    <cellStyle name="Normal 47 5 2 3 3 3" xfId="27374" xr:uid="{00000000-0005-0000-0000-00005AAF0000}"/>
    <cellStyle name="Normal 47 5 2 3 3 3 2" xfId="48988" xr:uid="{00000000-0005-0000-0000-00005BAF0000}"/>
    <cellStyle name="Normal 47 5 2 3 3 4" xfId="21407" xr:uid="{00000000-0005-0000-0000-00005CAF0000}"/>
    <cellStyle name="Normal 47 5 2 3 3 4 2" xfId="43049" xr:uid="{00000000-0005-0000-0000-00005DAF0000}"/>
    <cellStyle name="Normal 47 5 2 3 3 5" xfId="37041" xr:uid="{00000000-0005-0000-0000-00005EAF0000}"/>
    <cellStyle name="Normal 47 5 2 3 4" xfId="16439" xr:uid="{00000000-0005-0000-0000-00005FAF0000}"/>
    <cellStyle name="Normal 47 5 2 3 4 2" xfId="28408" xr:uid="{00000000-0005-0000-0000-000060AF0000}"/>
    <cellStyle name="Normal 47 5 2 3 4 2 2" xfId="50014" xr:uid="{00000000-0005-0000-0000-000061AF0000}"/>
    <cellStyle name="Normal 47 5 2 3 4 3" xfId="22441" xr:uid="{00000000-0005-0000-0000-000062AF0000}"/>
    <cellStyle name="Normal 47 5 2 3 4 3 2" xfId="44078" xr:uid="{00000000-0005-0000-0000-000063AF0000}"/>
    <cellStyle name="Normal 47 5 2 3 4 4" xfId="38093" xr:uid="{00000000-0005-0000-0000-000064AF0000}"/>
    <cellStyle name="Normal 47 5 2 3 5" xfId="25426" xr:uid="{00000000-0005-0000-0000-000065AF0000}"/>
    <cellStyle name="Normal 47 5 2 3 5 2" xfId="47043" xr:uid="{00000000-0005-0000-0000-000066AF0000}"/>
    <cellStyle name="Normal 47 5 2 3 6" xfId="19459" xr:uid="{00000000-0005-0000-0000-000067AF0000}"/>
    <cellStyle name="Normal 47 5 2 3 6 2" xfId="41101" xr:uid="{00000000-0005-0000-0000-000068AF0000}"/>
    <cellStyle name="Normal 47 5 2 3 7" xfId="35087" xr:uid="{00000000-0005-0000-0000-000069AF0000}"/>
    <cellStyle name="Normal 47 5 2 4" xfId="13690" xr:uid="{00000000-0005-0000-0000-00006AAF0000}"/>
    <cellStyle name="Normal 47 5 2 4 2" xfId="16776" xr:uid="{00000000-0005-0000-0000-00006BAF0000}"/>
    <cellStyle name="Normal 47 5 2 4 2 2" xfId="28744" xr:uid="{00000000-0005-0000-0000-00006CAF0000}"/>
    <cellStyle name="Normal 47 5 2 4 2 2 2" xfId="50350" xr:uid="{00000000-0005-0000-0000-00006DAF0000}"/>
    <cellStyle name="Normal 47 5 2 4 2 3" xfId="22777" xr:uid="{00000000-0005-0000-0000-00006EAF0000}"/>
    <cellStyle name="Normal 47 5 2 4 2 3 2" xfId="44414" xr:uid="{00000000-0005-0000-0000-00006FAF0000}"/>
    <cellStyle name="Normal 47 5 2 4 2 4" xfId="38430" xr:uid="{00000000-0005-0000-0000-000070AF0000}"/>
    <cellStyle name="Normal 47 5 2 4 3" xfId="25762" xr:uid="{00000000-0005-0000-0000-000071AF0000}"/>
    <cellStyle name="Normal 47 5 2 4 3 2" xfId="47376" xr:uid="{00000000-0005-0000-0000-000072AF0000}"/>
    <cellStyle name="Normal 47 5 2 4 4" xfId="19795" xr:uid="{00000000-0005-0000-0000-000073AF0000}"/>
    <cellStyle name="Normal 47 5 2 4 4 2" xfId="41437" xr:uid="{00000000-0005-0000-0000-000074AF0000}"/>
    <cellStyle name="Normal 47 5 2 4 5" xfId="35426" xr:uid="{00000000-0005-0000-0000-000075AF0000}"/>
    <cellStyle name="Normal 47 5 2 5" xfId="14664" xr:uid="{00000000-0005-0000-0000-000076AF0000}"/>
    <cellStyle name="Normal 47 5 2 5 2" xfId="17749" xr:uid="{00000000-0005-0000-0000-000077AF0000}"/>
    <cellStyle name="Normal 47 5 2 5 2 2" xfId="29716" xr:uid="{00000000-0005-0000-0000-000078AF0000}"/>
    <cellStyle name="Normal 47 5 2 5 2 2 2" xfId="51322" xr:uid="{00000000-0005-0000-0000-000079AF0000}"/>
    <cellStyle name="Normal 47 5 2 5 2 3" xfId="23749" xr:uid="{00000000-0005-0000-0000-00007AAF0000}"/>
    <cellStyle name="Normal 47 5 2 5 2 3 2" xfId="45386" xr:uid="{00000000-0005-0000-0000-00007BAF0000}"/>
    <cellStyle name="Normal 47 5 2 5 2 4" xfId="39403" xr:uid="{00000000-0005-0000-0000-00007CAF0000}"/>
    <cellStyle name="Normal 47 5 2 5 3" xfId="26734" xr:uid="{00000000-0005-0000-0000-00007DAF0000}"/>
    <cellStyle name="Normal 47 5 2 5 3 2" xfId="48348" xr:uid="{00000000-0005-0000-0000-00007EAF0000}"/>
    <cellStyle name="Normal 47 5 2 5 4" xfId="20767" xr:uid="{00000000-0005-0000-0000-00007FAF0000}"/>
    <cellStyle name="Normal 47 5 2 5 4 2" xfId="42409" xr:uid="{00000000-0005-0000-0000-000080AF0000}"/>
    <cellStyle name="Normal 47 5 2 5 5" xfId="36400" xr:uid="{00000000-0005-0000-0000-000081AF0000}"/>
    <cellStyle name="Normal 47 5 2 6" xfId="15777" xr:uid="{00000000-0005-0000-0000-000082AF0000}"/>
    <cellStyle name="Normal 47 5 2 6 2" xfId="27748" xr:uid="{00000000-0005-0000-0000-000083AF0000}"/>
    <cellStyle name="Normal 47 5 2 6 2 2" xfId="49354" xr:uid="{00000000-0005-0000-0000-000084AF0000}"/>
    <cellStyle name="Normal 47 5 2 6 3" xfId="21781" xr:uid="{00000000-0005-0000-0000-000085AF0000}"/>
    <cellStyle name="Normal 47 5 2 6 3 2" xfId="43418" xr:uid="{00000000-0005-0000-0000-000086AF0000}"/>
    <cellStyle name="Normal 47 5 2 6 4" xfId="37431" xr:uid="{00000000-0005-0000-0000-000087AF0000}"/>
    <cellStyle name="Normal 47 5 2 7" xfId="24763" xr:uid="{00000000-0005-0000-0000-000088AF0000}"/>
    <cellStyle name="Normal 47 5 2 7 2" xfId="46383" xr:uid="{00000000-0005-0000-0000-000089AF0000}"/>
    <cellStyle name="Normal 47 5 2 8" xfId="18796" xr:uid="{00000000-0005-0000-0000-00008AAF0000}"/>
    <cellStyle name="Normal 47 5 2 8 2" xfId="40438" xr:uid="{00000000-0005-0000-0000-00008BAF0000}"/>
    <cellStyle name="Normal 47 5 2 9" xfId="31609"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0" xr:uid="{00000000-0005-0000-0000-000091AF0000}"/>
    <cellStyle name="Normal 47 5 3 2 2 2 2 2" xfId="50626" xr:uid="{00000000-0005-0000-0000-000092AF0000}"/>
    <cellStyle name="Normal 47 5 3 2 2 2 3" xfId="23053" xr:uid="{00000000-0005-0000-0000-000093AF0000}"/>
    <cellStyle name="Normal 47 5 3 2 2 2 3 2" xfId="44690" xr:uid="{00000000-0005-0000-0000-000094AF0000}"/>
    <cellStyle name="Normal 47 5 3 2 2 2 4" xfId="38706" xr:uid="{00000000-0005-0000-0000-000095AF0000}"/>
    <cellStyle name="Normal 47 5 3 2 2 3" xfId="26038" xr:uid="{00000000-0005-0000-0000-000096AF0000}"/>
    <cellStyle name="Normal 47 5 3 2 2 3 2" xfId="47652" xr:uid="{00000000-0005-0000-0000-000097AF0000}"/>
    <cellStyle name="Normal 47 5 3 2 2 4" xfId="20071" xr:uid="{00000000-0005-0000-0000-000098AF0000}"/>
    <cellStyle name="Normal 47 5 3 2 2 4 2" xfId="41713" xr:uid="{00000000-0005-0000-0000-000099AF0000}"/>
    <cellStyle name="Normal 47 5 3 2 2 5" xfId="35703" xr:uid="{00000000-0005-0000-0000-00009AAF0000}"/>
    <cellStyle name="Normal 47 5 3 2 3" xfId="14941" xr:uid="{00000000-0005-0000-0000-00009BAF0000}"/>
    <cellStyle name="Normal 47 5 3 2 3 2" xfId="18026" xr:uid="{00000000-0005-0000-0000-00009CAF0000}"/>
    <cellStyle name="Normal 47 5 3 2 3 2 2" xfId="29992" xr:uid="{00000000-0005-0000-0000-00009DAF0000}"/>
    <cellStyle name="Normal 47 5 3 2 3 2 2 2" xfId="51598" xr:uid="{00000000-0005-0000-0000-00009EAF0000}"/>
    <cellStyle name="Normal 47 5 3 2 3 2 3" xfId="24025" xr:uid="{00000000-0005-0000-0000-00009FAF0000}"/>
    <cellStyle name="Normal 47 5 3 2 3 2 3 2" xfId="45662" xr:uid="{00000000-0005-0000-0000-0000A0AF0000}"/>
    <cellStyle name="Normal 47 5 3 2 3 2 4" xfId="39680" xr:uid="{00000000-0005-0000-0000-0000A1AF0000}"/>
    <cellStyle name="Normal 47 5 3 2 3 3" xfId="27010" xr:uid="{00000000-0005-0000-0000-0000A2AF0000}"/>
    <cellStyle name="Normal 47 5 3 2 3 3 2" xfId="48624" xr:uid="{00000000-0005-0000-0000-0000A3AF0000}"/>
    <cellStyle name="Normal 47 5 3 2 3 4" xfId="21043" xr:uid="{00000000-0005-0000-0000-0000A4AF0000}"/>
    <cellStyle name="Normal 47 5 3 2 3 4 2" xfId="42685" xr:uid="{00000000-0005-0000-0000-0000A5AF0000}"/>
    <cellStyle name="Normal 47 5 3 2 3 5" xfId="36677" xr:uid="{00000000-0005-0000-0000-0000A6AF0000}"/>
    <cellStyle name="Normal 47 5 3 2 4" xfId="16075" xr:uid="{00000000-0005-0000-0000-0000A7AF0000}"/>
    <cellStyle name="Normal 47 5 3 2 4 2" xfId="28044" xr:uid="{00000000-0005-0000-0000-0000A8AF0000}"/>
    <cellStyle name="Normal 47 5 3 2 4 2 2" xfId="49650" xr:uid="{00000000-0005-0000-0000-0000A9AF0000}"/>
    <cellStyle name="Normal 47 5 3 2 4 3" xfId="22077" xr:uid="{00000000-0005-0000-0000-0000AAAF0000}"/>
    <cellStyle name="Normal 47 5 3 2 4 3 2" xfId="43714" xr:uid="{00000000-0005-0000-0000-0000ABAF0000}"/>
    <cellStyle name="Normal 47 5 3 2 4 4" xfId="37729" xr:uid="{00000000-0005-0000-0000-0000ACAF0000}"/>
    <cellStyle name="Normal 47 5 3 2 5" xfId="25062" xr:uid="{00000000-0005-0000-0000-0000ADAF0000}"/>
    <cellStyle name="Normal 47 5 3 2 5 2" xfId="46679" xr:uid="{00000000-0005-0000-0000-0000AEAF0000}"/>
    <cellStyle name="Normal 47 5 3 2 6" xfId="19095" xr:uid="{00000000-0005-0000-0000-0000AFAF0000}"/>
    <cellStyle name="Normal 47 5 3 2 6 2" xfId="40737" xr:uid="{00000000-0005-0000-0000-0000B0AF0000}"/>
    <cellStyle name="Normal 47 5 3 2 7" xfId="34723"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0" xr:uid="{00000000-0005-0000-0000-0000B5AF0000}"/>
    <cellStyle name="Normal 47 5 3 3 2 2 2 2" xfId="50946" xr:uid="{00000000-0005-0000-0000-0000B6AF0000}"/>
    <cellStyle name="Normal 47 5 3 3 2 2 3" xfId="23373" xr:uid="{00000000-0005-0000-0000-0000B7AF0000}"/>
    <cellStyle name="Normal 47 5 3 3 2 2 3 2" xfId="45010" xr:uid="{00000000-0005-0000-0000-0000B8AF0000}"/>
    <cellStyle name="Normal 47 5 3 3 2 2 4" xfId="39026" xr:uid="{00000000-0005-0000-0000-0000B9AF0000}"/>
    <cellStyle name="Normal 47 5 3 3 2 3" xfId="26358" xr:uid="{00000000-0005-0000-0000-0000BAAF0000}"/>
    <cellStyle name="Normal 47 5 3 3 2 3 2" xfId="47972" xr:uid="{00000000-0005-0000-0000-0000BBAF0000}"/>
    <cellStyle name="Normal 47 5 3 3 2 4" xfId="20391" xr:uid="{00000000-0005-0000-0000-0000BCAF0000}"/>
    <cellStyle name="Normal 47 5 3 3 2 4 2" xfId="42033" xr:uid="{00000000-0005-0000-0000-0000BDAF0000}"/>
    <cellStyle name="Normal 47 5 3 3 2 5" xfId="36023" xr:uid="{00000000-0005-0000-0000-0000BEAF0000}"/>
    <cellStyle name="Normal 47 5 3 3 3" xfId="15261" xr:uid="{00000000-0005-0000-0000-0000BFAF0000}"/>
    <cellStyle name="Normal 47 5 3 3 3 2" xfId="18346" xr:uid="{00000000-0005-0000-0000-0000C0AF0000}"/>
    <cellStyle name="Normal 47 5 3 3 3 2 2" xfId="30312" xr:uid="{00000000-0005-0000-0000-0000C1AF0000}"/>
    <cellStyle name="Normal 47 5 3 3 3 2 2 2" xfId="51918" xr:uid="{00000000-0005-0000-0000-0000C2AF0000}"/>
    <cellStyle name="Normal 47 5 3 3 3 2 3" xfId="24345" xr:uid="{00000000-0005-0000-0000-0000C3AF0000}"/>
    <cellStyle name="Normal 47 5 3 3 3 2 3 2" xfId="45982" xr:uid="{00000000-0005-0000-0000-0000C4AF0000}"/>
    <cellStyle name="Normal 47 5 3 3 3 2 4" xfId="40000" xr:uid="{00000000-0005-0000-0000-0000C5AF0000}"/>
    <cellStyle name="Normal 47 5 3 3 3 3" xfId="27330" xr:uid="{00000000-0005-0000-0000-0000C6AF0000}"/>
    <cellStyle name="Normal 47 5 3 3 3 3 2" xfId="48944" xr:uid="{00000000-0005-0000-0000-0000C7AF0000}"/>
    <cellStyle name="Normal 47 5 3 3 3 4" xfId="21363" xr:uid="{00000000-0005-0000-0000-0000C8AF0000}"/>
    <cellStyle name="Normal 47 5 3 3 3 4 2" xfId="43005" xr:uid="{00000000-0005-0000-0000-0000C9AF0000}"/>
    <cellStyle name="Normal 47 5 3 3 3 5" xfId="36997" xr:uid="{00000000-0005-0000-0000-0000CAAF0000}"/>
    <cellStyle name="Normal 47 5 3 3 4" xfId="16395" xr:uid="{00000000-0005-0000-0000-0000CBAF0000}"/>
    <cellStyle name="Normal 47 5 3 3 4 2" xfId="28364" xr:uid="{00000000-0005-0000-0000-0000CCAF0000}"/>
    <cellStyle name="Normal 47 5 3 3 4 2 2" xfId="49970" xr:uid="{00000000-0005-0000-0000-0000CDAF0000}"/>
    <cellStyle name="Normal 47 5 3 3 4 3" xfId="22397" xr:uid="{00000000-0005-0000-0000-0000CEAF0000}"/>
    <cellStyle name="Normal 47 5 3 3 4 3 2" xfId="44034" xr:uid="{00000000-0005-0000-0000-0000CFAF0000}"/>
    <cellStyle name="Normal 47 5 3 3 4 4" xfId="38049" xr:uid="{00000000-0005-0000-0000-0000D0AF0000}"/>
    <cellStyle name="Normal 47 5 3 3 5" xfId="25382" xr:uid="{00000000-0005-0000-0000-0000D1AF0000}"/>
    <cellStyle name="Normal 47 5 3 3 5 2" xfId="46999" xr:uid="{00000000-0005-0000-0000-0000D2AF0000}"/>
    <cellStyle name="Normal 47 5 3 3 6" xfId="19415" xr:uid="{00000000-0005-0000-0000-0000D3AF0000}"/>
    <cellStyle name="Normal 47 5 3 3 6 2" xfId="41057" xr:uid="{00000000-0005-0000-0000-0000D4AF0000}"/>
    <cellStyle name="Normal 47 5 3 3 7" xfId="35043" xr:uid="{00000000-0005-0000-0000-0000D5AF0000}"/>
    <cellStyle name="Normal 47 5 3 4" xfId="13646" xr:uid="{00000000-0005-0000-0000-0000D6AF0000}"/>
    <cellStyle name="Normal 47 5 3 4 2" xfId="16732" xr:uid="{00000000-0005-0000-0000-0000D7AF0000}"/>
    <cellStyle name="Normal 47 5 3 4 2 2" xfId="28700" xr:uid="{00000000-0005-0000-0000-0000D8AF0000}"/>
    <cellStyle name="Normal 47 5 3 4 2 2 2" xfId="50306" xr:uid="{00000000-0005-0000-0000-0000D9AF0000}"/>
    <cellStyle name="Normal 47 5 3 4 2 3" xfId="22733" xr:uid="{00000000-0005-0000-0000-0000DAAF0000}"/>
    <cellStyle name="Normal 47 5 3 4 2 3 2" xfId="44370" xr:uid="{00000000-0005-0000-0000-0000DBAF0000}"/>
    <cellStyle name="Normal 47 5 3 4 2 4" xfId="38386" xr:uid="{00000000-0005-0000-0000-0000DCAF0000}"/>
    <cellStyle name="Normal 47 5 3 4 3" xfId="25718" xr:uid="{00000000-0005-0000-0000-0000DDAF0000}"/>
    <cellStyle name="Normal 47 5 3 4 3 2" xfId="47332" xr:uid="{00000000-0005-0000-0000-0000DEAF0000}"/>
    <cellStyle name="Normal 47 5 3 4 4" xfId="19751" xr:uid="{00000000-0005-0000-0000-0000DFAF0000}"/>
    <cellStyle name="Normal 47 5 3 4 4 2" xfId="41393" xr:uid="{00000000-0005-0000-0000-0000E0AF0000}"/>
    <cellStyle name="Normal 47 5 3 4 5" xfId="35382" xr:uid="{00000000-0005-0000-0000-0000E1AF0000}"/>
    <cellStyle name="Normal 47 5 3 5" xfId="14620" xr:uid="{00000000-0005-0000-0000-0000E2AF0000}"/>
    <cellStyle name="Normal 47 5 3 5 2" xfId="17705" xr:uid="{00000000-0005-0000-0000-0000E3AF0000}"/>
    <cellStyle name="Normal 47 5 3 5 2 2" xfId="29672" xr:uid="{00000000-0005-0000-0000-0000E4AF0000}"/>
    <cellStyle name="Normal 47 5 3 5 2 2 2" xfId="51278" xr:uid="{00000000-0005-0000-0000-0000E5AF0000}"/>
    <cellStyle name="Normal 47 5 3 5 2 3" xfId="23705" xr:uid="{00000000-0005-0000-0000-0000E6AF0000}"/>
    <cellStyle name="Normal 47 5 3 5 2 3 2" xfId="45342" xr:uid="{00000000-0005-0000-0000-0000E7AF0000}"/>
    <cellStyle name="Normal 47 5 3 5 2 4" xfId="39359" xr:uid="{00000000-0005-0000-0000-0000E8AF0000}"/>
    <cellStyle name="Normal 47 5 3 5 3" xfId="26690" xr:uid="{00000000-0005-0000-0000-0000E9AF0000}"/>
    <cellStyle name="Normal 47 5 3 5 3 2" xfId="48304" xr:uid="{00000000-0005-0000-0000-0000EAAF0000}"/>
    <cellStyle name="Normal 47 5 3 5 4" xfId="20723" xr:uid="{00000000-0005-0000-0000-0000EBAF0000}"/>
    <cellStyle name="Normal 47 5 3 5 4 2" xfId="42365" xr:uid="{00000000-0005-0000-0000-0000ECAF0000}"/>
    <cellStyle name="Normal 47 5 3 5 5" xfId="36356" xr:uid="{00000000-0005-0000-0000-0000EDAF0000}"/>
    <cellStyle name="Normal 47 5 3 6" xfId="15733" xr:uid="{00000000-0005-0000-0000-0000EEAF0000}"/>
    <cellStyle name="Normal 47 5 3 6 2" xfId="27704" xr:uid="{00000000-0005-0000-0000-0000EFAF0000}"/>
    <cellStyle name="Normal 47 5 3 6 2 2" xfId="49310" xr:uid="{00000000-0005-0000-0000-0000F0AF0000}"/>
    <cellStyle name="Normal 47 5 3 6 3" xfId="21737" xr:uid="{00000000-0005-0000-0000-0000F1AF0000}"/>
    <cellStyle name="Normal 47 5 3 6 3 2" xfId="43374" xr:uid="{00000000-0005-0000-0000-0000F2AF0000}"/>
    <cellStyle name="Normal 47 5 3 6 4" xfId="37387" xr:uid="{00000000-0005-0000-0000-0000F3AF0000}"/>
    <cellStyle name="Normal 47 5 3 7" xfId="24719" xr:uid="{00000000-0005-0000-0000-0000F4AF0000}"/>
    <cellStyle name="Normal 47 5 3 7 2" xfId="46339" xr:uid="{00000000-0005-0000-0000-0000F5AF0000}"/>
    <cellStyle name="Normal 47 5 3 8" xfId="18752" xr:uid="{00000000-0005-0000-0000-0000F6AF0000}"/>
    <cellStyle name="Normal 47 5 3 8 2" xfId="40394" xr:uid="{00000000-0005-0000-0000-0000F7AF0000}"/>
    <cellStyle name="Normal 47 5 3 9" xfId="31452"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6" xr:uid="{00000000-0005-0000-0000-0000FDAF0000}"/>
    <cellStyle name="Normal 47 5 4 2 2 2 2 2" xfId="50712" xr:uid="{00000000-0005-0000-0000-0000FEAF0000}"/>
    <cellStyle name="Normal 47 5 4 2 2 2 3" xfId="23139" xr:uid="{00000000-0005-0000-0000-0000FFAF0000}"/>
    <cellStyle name="Normal 47 5 4 2 2 2 3 2" xfId="44776" xr:uid="{00000000-0005-0000-0000-000000B00000}"/>
    <cellStyle name="Normal 47 5 4 2 2 2 4" xfId="38792" xr:uid="{00000000-0005-0000-0000-000001B00000}"/>
    <cellStyle name="Normal 47 5 4 2 2 3" xfId="26124" xr:uid="{00000000-0005-0000-0000-000002B00000}"/>
    <cellStyle name="Normal 47 5 4 2 2 3 2" xfId="47738" xr:uid="{00000000-0005-0000-0000-000003B00000}"/>
    <cellStyle name="Normal 47 5 4 2 2 4" xfId="20157" xr:uid="{00000000-0005-0000-0000-000004B00000}"/>
    <cellStyle name="Normal 47 5 4 2 2 4 2" xfId="41799" xr:uid="{00000000-0005-0000-0000-000005B00000}"/>
    <cellStyle name="Normal 47 5 4 2 2 5" xfId="35789" xr:uid="{00000000-0005-0000-0000-000006B00000}"/>
    <cellStyle name="Normal 47 5 4 2 3" xfId="15027" xr:uid="{00000000-0005-0000-0000-000007B00000}"/>
    <cellStyle name="Normal 47 5 4 2 3 2" xfId="18112" xr:uid="{00000000-0005-0000-0000-000008B00000}"/>
    <cellStyle name="Normal 47 5 4 2 3 2 2" xfId="30078" xr:uid="{00000000-0005-0000-0000-000009B00000}"/>
    <cellStyle name="Normal 47 5 4 2 3 2 2 2" xfId="51684" xr:uid="{00000000-0005-0000-0000-00000AB00000}"/>
    <cellStyle name="Normal 47 5 4 2 3 2 3" xfId="24111" xr:uid="{00000000-0005-0000-0000-00000BB00000}"/>
    <cellStyle name="Normal 47 5 4 2 3 2 3 2" xfId="45748" xr:uid="{00000000-0005-0000-0000-00000CB00000}"/>
    <cellStyle name="Normal 47 5 4 2 3 2 4" xfId="39766" xr:uid="{00000000-0005-0000-0000-00000DB00000}"/>
    <cellStyle name="Normal 47 5 4 2 3 3" xfId="27096" xr:uid="{00000000-0005-0000-0000-00000EB00000}"/>
    <cellStyle name="Normal 47 5 4 2 3 3 2" xfId="48710" xr:uid="{00000000-0005-0000-0000-00000FB00000}"/>
    <cellStyle name="Normal 47 5 4 2 3 4" xfId="21129" xr:uid="{00000000-0005-0000-0000-000010B00000}"/>
    <cellStyle name="Normal 47 5 4 2 3 4 2" xfId="42771" xr:uid="{00000000-0005-0000-0000-000011B00000}"/>
    <cellStyle name="Normal 47 5 4 2 3 5" xfId="36763" xr:uid="{00000000-0005-0000-0000-000012B00000}"/>
    <cellStyle name="Normal 47 5 4 2 4" xfId="16161" xr:uid="{00000000-0005-0000-0000-000013B00000}"/>
    <cellStyle name="Normal 47 5 4 2 4 2" xfId="28130" xr:uid="{00000000-0005-0000-0000-000014B00000}"/>
    <cellStyle name="Normal 47 5 4 2 4 2 2" xfId="49736" xr:uid="{00000000-0005-0000-0000-000015B00000}"/>
    <cellStyle name="Normal 47 5 4 2 4 3" xfId="22163" xr:uid="{00000000-0005-0000-0000-000016B00000}"/>
    <cellStyle name="Normal 47 5 4 2 4 3 2" xfId="43800" xr:uid="{00000000-0005-0000-0000-000017B00000}"/>
    <cellStyle name="Normal 47 5 4 2 4 4" xfId="37815" xr:uid="{00000000-0005-0000-0000-000018B00000}"/>
    <cellStyle name="Normal 47 5 4 2 5" xfId="25148" xr:uid="{00000000-0005-0000-0000-000019B00000}"/>
    <cellStyle name="Normal 47 5 4 2 5 2" xfId="46765" xr:uid="{00000000-0005-0000-0000-00001AB00000}"/>
    <cellStyle name="Normal 47 5 4 2 6" xfId="19181" xr:uid="{00000000-0005-0000-0000-00001BB00000}"/>
    <cellStyle name="Normal 47 5 4 2 6 2" xfId="40823" xr:uid="{00000000-0005-0000-0000-00001CB00000}"/>
    <cellStyle name="Normal 47 5 4 2 7" xfId="34809"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6" xr:uid="{00000000-0005-0000-0000-000021B00000}"/>
    <cellStyle name="Normal 47 5 4 3 2 2 2 2" xfId="51032" xr:uid="{00000000-0005-0000-0000-000022B00000}"/>
    <cellStyle name="Normal 47 5 4 3 2 2 3" xfId="23459" xr:uid="{00000000-0005-0000-0000-000023B00000}"/>
    <cellStyle name="Normal 47 5 4 3 2 2 3 2" xfId="45096" xr:uid="{00000000-0005-0000-0000-000024B00000}"/>
    <cellStyle name="Normal 47 5 4 3 2 2 4" xfId="39112" xr:uid="{00000000-0005-0000-0000-000025B00000}"/>
    <cellStyle name="Normal 47 5 4 3 2 3" xfId="26444" xr:uid="{00000000-0005-0000-0000-000026B00000}"/>
    <cellStyle name="Normal 47 5 4 3 2 3 2" xfId="48058" xr:uid="{00000000-0005-0000-0000-000027B00000}"/>
    <cellStyle name="Normal 47 5 4 3 2 4" xfId="20477" xr:uid="{00000000-0005-0000-0000-000028B00000}"/>
    <cellStyle name="Normal 47 5 4 3 2 4 2" xfId="42119" xr:uid="{00000000-0005-0000-0000-000029B00000}"/>
    <cellStyle name="Normal 47 5 4 3 2 5" xfId="36109" xr:uid="{00000000-0005-0000-0000-00002AB00000}"/>
    <cellStyle name="Normal 47 5 4 3 3" xfId="15347" xr:uid="{00000000-0005-0000-0000-00002BB00000}"/>
    <cellStyle name="Normal 47 5 4 3 3 2" xfId="18432" xr:uid="{00000000-0005-0000-0000-00002CB00000}"/>
    <cellStyle name="Normal 47 5 4 3 3 2 2" xfId="30398" xr:uid="{00000000-0005-0000-0000-00002DB00000}"/>
    <cellStyle name="Normal 47 5 4 3 3 2 2 2" xfId="52004" xr:uid="{00000000-0005-0000-0000-00002EB00000}"/>
    <cellStyle name="Normal 47 5 4 3 3 2 3" xfId="24431" xr:uid="{00000000-0005-0000-0000-00002FB00000}"/>
    <cellStyle name="Normal 47 5 4 3 3 2 3 2" xfId="46068" xr:uid="{00000000-0005-0000-0000-000030B00000}"/>
    <cellStyle name="Normal 47 5 4 3 3 2 4" xfId="40086" xr:uid="{00000000-0005-0000-0000-000031B00000}"/>
    <cellStyle name="Normal 47 5 4 3 3 3" xfId="27416" xr:uid="{00000000-0005-0000-0000-000032B00000}"/>
    <cellStyle name="Normal 47 5 4 3 3 3 2" xfId="49030" xr:uid="{00000000-0005-0000-0000-000033B00000}"/>
    <cellStyle name="Normal 47 5 4 3 3 4" xfId="21449" xr:uid="{00000000-0005-0000-0000-000034B00000}"/>
    <cellStyle name="Normal 47 5 4 3 3 4 2" xfId="43091" xr:uid="{00000000-0005-0000-0000-000035B00000}"/>
    <cellStyle name="Normal 47 5 4 3 3 5" xfId="37083" xr:uid="{00000000-0005-0000-0000-000036B00000}"/>
    <cellStyle name="Normal 47 5 4 3 4" xfId="16481" xr:uid="{00000000-0005-0000-0000-000037B00000}"/>
    <cellStyle name="Normal 47 5 4 3 4 2" xfId="28450" xr:uid="{00000000-0005-0000-0000-000038B00000}"/>
    <cellStyle name="Normal 47 5 4 3 4 2 2" xfId="50056" xr:uid="{00000000-0005-0000-0000-000039B00000}"/>
    <cellStyle name="Normal 47 5 4 3 4 3" xfId="22483" xr:uid="{00000000-0005-0000-0000-00003AB00000}"/>
    <cellStyle name="Normal 47 5 4 3 4 3 2" xfId="44120" xr:uid="{00000000-0005-0000-0000-00003BB00000}"/>
    <cellStyle name="Normal 47 5 4 3 4 4" xfId="38135" xr:uid="{00000000-0005-0000-0000-00003CB00000}"/>
    <cellStyle name="Normal 47 5 4 3 5" xfId="25468" xr:uid="{00000000-0005-0000-0000-00003DB00000}"/>
    <cellStyle name="Normal 47 5 4 3 5 2" xfId="47085" xr:uid="{00000000-0005-0000-0000-00003EB00000}"/>
    <cellStyle name="Normal 47 5 4 3 6" xfId="19501" xr:uid="{00000000-0005-0000-0000-00003FB00000}"/>
    <cellStyle name="Normal 47 5 4 3 6 2" xfId="41143" xr:uid="{00000000-0005-0000-0000-000040B00000}"/>
    <cellStyle name="Normal 47 5 4 3 7" xfId="35129" xr:uid="{00000000-0005-0000-0000-000041B00000}"/>
    <cellStyle name="Normal 47 5 4 4" xfId="13732" xr:uid="{00000000-0005-0000-0000-000042B00000}"/>
    <cellStyle name="Normal 47 5 4 4 2" xfId="16818" xr:uid="{00000000-0005-0000-0000-000043B00000}"/>
    <cellStyle name="Normal 47 5 4 4 2 2" xfId="28786" xr:uid="{00000000-0005-0000-0000-000044B00000}"/>
    <cellStyle name="Normal 47 5 4 4 2 2 2" xfId="50392" xr:uid="{00000000-0005-0000-0000-000045B00000}"/>
    <cellStyle name="Normal 47 5 4 4 2 3" xfId="22819" xr:uid="{00000000-0005-0000-0000-000046B00000}"/>
    <cellStyle name="Normal 47 5 4 4 2 3 2" xfId="44456" xr:uid="{00000000-0005-0000-0000-000047B00000}"/>
    <cellStyle name="Normal 47 5 4 4 2 4" xfId="38472" xr:uid="{00000000-0005-0000-0000-000048B00000}"/>
    <cellStyle name="Normal 47 5 4 4 3" xfId="25804" xr:uid="{00000000-0005-0000-0000-000049B00000}"/>
    <cellStyle name="Normal 47 5 4 4 3 2" xfId="47418" xr:uid="{00000000-0005-0000-0000-00004AB00000}"/>
    <cellStyle name="Normal 47 5 4 4 4" xfId="19837" xr:uid="{00000000-0005-0000-0000-00004BB00000}"/>
    <cellStyle name="Normal 47 5 4 4 4 2" xfId="41479" xr:uid="{00000000-0005-0000-0000-00004CB00000}"/>
    <cellStyle name="Normal 47 5 4 4 5" xfId="35468" xr:uid="{00000000-0005-0000-0000-00004DB00000}"/>
    <cellStyle name="Normal 47 5 4 5" xfId="14706" xr:uid="{00000000-0005-0000-0000-00004EB00000}"/>
    <cellStyle name="Normal 47 5 4 5 2" xfId="17791" xr:uid="{00000000-0005-0000-0000-00004FB00000}"/>
    <cellStyle name="Normal 47 5 4 5 2 2" xfId="29758" xr:uid="{00000000-0005-0000-0000-000050B00000}"/>
    <cellStyle name="Normal 47 5 4 5 2 2 2" xfId="51364" xr:uid="{00000000-0005-0000-0000-000051B00000}"/>
    <cellStyle name="Normal 47 5 4 5 2 3" xfId="23791" xr:uid="{00000000-0005-0000-0000-000052B00000}"/>
    <cellStyle name="Normal 47 5 4 5 2 3 2" xfId="45428" xr:uid="{00000000-0005-0000-0000-000053B00000}"/>
    <cellStyle name="Normal 47 5 4 5 2 4" xfId="39445" xr:uid="{00000000-0005-0000-0000-000054B00000}"/>
    <cellStyle name="Normal 47 5 4 5 3" xfId="26776" xr:uid="{00000000-0005-0000-0000-000055B00000}"/>
    <cellStyle name="Normal 47 5 4 5 3 2" xfId="48390" xr:uid="{00000000-0005-0000-0000-000056B00000}"/>
    <cellStyle name="Normal 47 5 4 5 4" xfId="20809" xr:uid="{00000000-0005-0000-0000-000057B00000}"/>
    <cellStyle name="Normal 47 5 4 5 4 2" xfId="42451" xr:uid="{00000000-0005-0000-0000-000058B00000}"/>
    <cellStyle name="Normal 47 5 4 5 5" xfId="36442" xr:uid="{00000000-0005-0000-0000-000059B00000}"/>
    <cellStyle name="Normal 47 5 4 6" xfId="15819" xr:uid="{00000000-0005-0000-0000-00005AB00000}"/>
    <cellStyle name="Normal 47 5 4 6 2" xfId="27790" xr:uid="{00000000-0005-0000-0000-00005BB00000}"/>
    <cellStyle name="Normal 47 5 4 6 2 2" xfId="49396" xr:uid="{00000000-0005-0000-0000-00005CB00000}"/>
    <cellStyle name="Normal 47 5 4 6 3" xfId="21823" xr:uid="{00000000-0005-0000-0000-00005DB00000}"/>
    <cellStyle name="Normal 47 5 4 6 3 2" xfId="43460" xr:uid="{00000000-0005-0000-0000-00005EB00000}"/>
    <cellStyle name="Normal 47 5 4 6 4" xfId="37473" xr:uid="{00000000-0005-0000-0000-00005FB00000}"/>
    <cellStyle name="Normal 47 5 4 7" xfId="24805" xr:uid="{00000000-0005-0000-0000-000060B00000}"/>
    <cellStyle name="Normal 47 5 4 7 2" xfId="46425" xr:uid="{00000000-0005-0000-0000-000061B00000}"/>
    <cellStyle name="Normal 47 5 4 8" xfId="18838" xr:uid="{00000000-0005-0000-0000-000062B00000}"/>
    <cellStyle name="Normal 47 5 4 8 2" xfId="40480" xr:uid="{00000000-0005-0000-0000-000063B00000}"/>
    <cellStyle name="Normal 47 5 4 9" xfId="31720"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0" xr:uid="{00000000-0005-0000-0000-000069B00000}"/>
    <cellStyle name="Normal 47 5 5 2 2 2 2 2" xfId="50796" xr:uid="{00000000-0005-0000-0000-00006AB00000}"/>
    <cellStyle name="Normal 47 5 5 2 2 2 3" xfId="23223" xr:uid="{00000000-0005-0000-0000-00006BB00000}"/>
    <cellStyle name="Normal 47 5 5 2 2 2 3 2" xfId="44860" xr:uid="{00000000-0005-0000-0000-00006CB00000}"/>
    <cellStyle name="Normal 47 5 5 2 2 2 4" xfId="38876" xr:uid="{00000000-0005-0000-0000-00006DB00000}"/>
    <cellStyle name="Normal 47 5 5 2 2 3" xfId="26208" xr:uid="{00000000-0005-0000-0000-00006EB00000}"/>
    <cellStyle name="Normal 47 5 5 2 2 3 2" xfId="47822" xr:uid="{00000000-0005-0000-0000-00006FB00000}"/>
    <cellStyle name="Normal 47 5 5 2 2 4" xfId="20241" xr:uid="{00000000-0005-0000-0000-000070B00000}"/>
    <cellStyle name="Normal 47 5 5 2 2 4 2" xfId="41883" xr:uid="{00000000-0005-0000-0000-000071B00000}"/>
    <cellStyle name="Normal 47 5 5 2 2 5" xfId="35873" xr:uid="{00000000-0005-0000-0000-000072B00000}"/>
    <cellStyle name="Normal 47 5 5 2 3" xfId="15111" xr:uid="{00000000-0005-0000-0000-000073B00000}"/>
    <cellStyle name="Normal 47 5 5 2 3 2" xfId="18196" xr:uid="{00000000-0005-0000-0000-000074B00000}"/>
    <cellStyle name="Normal 47 5 5 2 3 2 2" xfId="30162" xr:uid="{00000000-0005-0000-0000-000075B00000}"/>
    <cellStyle name="Normal 47 5 5 2 3 2 2 2" xfId="51768" xr:uid="{00000000-0005-0000-0000-000076B00000}"/>
    <cellStyle name="Normal 47 5 5 2 3 2 3" xfId="24195" xr:uid="{00000000-0005-0000-0000-000077B00000}"/>
    <cellStyle name="Normal 47 5 5 2 3 2 3 2" xfId="45832" xr:uid="{00000000-0005-0000-0000-000078B00000}"/>
    <cellStyle name="Normal 47 5 5 2 3 2 4" xfId="39850" xr:uid="{00000000-0005-0000-0000-000079B00000}"/>
    <cellStyle name="Normal 47 5 5 2 3 3" xfId="27180" xr:uid="{00000000-0005-0000-0000-00007AB00000}"/>
    <cellStyle name="Normal 47 5 5 2 3 3 2" xfId="48794" xr:uid="{00000000-0005-0000-0000-00007BB00000}"/>
    <cellStyle name="Normal 47 5 5 2 3 4" xfId="21213" xr:uid="{00000000-0005-0000-0000-00007CB00000}"/>
    <cellStyle name="Normal 47 5 5 2 3 4 2" xfId="42855" xr:uid="{00000000-0005-0000-0000-00007DB00000}"/>
    <cellStyle name="Normal 47 5 5 2 3 5" xfId="36847" xr:uid="{00000000-0005-0000-0000-00007EB00000}"/>
    <cellStyle name="Normal 47 5 5 2 4" xfId="16245" xr:uid="{00000000-0005-0000-0000-00007FB00000}"/>
    <cellStyle name="Normal 47 5 5 2 4 2" xfId="28214" xr:uid="{00000000-0005-0000-0000-000080B00000}"/>
    <cellStyle name="Normal 47 5 5 2 4 2 2" xfId="49820" xr:uid="{00000000-0005-0000-0000-000081B00000}"/>
    <cellStyle name="Normal 47 5 5 2 4 3" xfId="22247" xr:uid="{00000000-0005-0000-0000-000082B00000}"/>
    <cellStyle name="Normal 47 5 5 2 4 3 2" xfId="43884" xr:uid="{00000000-0005-0000-0000-000083B00000}"/>
    <cellStyle name="Normal 47 5 5 2 4 4" xfId="37899" xr:uid="{00000000-0005-0000-0000-000084B00000}"/>
    <cellStyle name="Normal 47 5 5 2 5" xfId="25232" xr:uid="{00000000-0005-0000-0000-000085B00000}"/>
    <cellStyle name="Normal 47 5 5 2 5 2" xfId="46849" xr:uid="{00000000-0005-0000-0000-000086B00000}"/>
    <cellStyle name="Normal 47 5 5 2 6" xfId="19265" xr:uid="{00000000-0005-0000-0000-000087B00000}"/>
    <cellStyle name="Normal 47 5 5 2 6 2" xfId="40907" xr:uid="{00000000-0005-0000-0000-000088B00000}"/>
    <cellStyle name="Normal 47 5 5 2 7" xfId="34893"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0" xr:uid="{00000000-0005-0000-0000-00008DB00000}"/>
    <cellStyle name="Normal 47 5 5 3 2 2 2 2" xfId="51116" xr:uid="{00000000-0005-0000-0000-00008EB00000}"/>
    <cellStyle name="Normal 47 5 5 3 2 2 3" xfId="23543" xr:uid="{00000000-0005-0000-0000-00008FB00000}"/>
    <cellStyle name="Normal 47 5 5 3 2 2 3 2" xfId="45180" xr:uid="{00000000-0005-0000-0000-000090B00000}"/>
    <cellStyle name="Normal 47 5 5 3 2 2 4" xfId="39196" xr:uid="{00000000-0005-0000-0000-000091B00000}"/>
    <cellStyle name="Normal 47 5 5 3 2 3" xfId="26528" xr:uid="{00000000-0005-0000-0000-000092B00000}"/>
    <cellStyle name="Normal 47 5 5 3 2 3 2" xfId="48142" xr:uid="{00000000-0005-0000-0000-000093B00000}"/>
    <cellStyle name="Normal 47 5 5 3 2 4" xfId="20561" xr:uid="{00000000-0005-0000-0000-000094B00000}"/>
    <cellStyle name="Normal 47 5 5 3 2 4 2" xfId="42203" xr:uid="{00000000-0005-0000-0000-000095B00000}"/>
    <cellStyle name="Normal 47 5 5 3 2 5" xfId="36193" xr:uid="{00000000-0005-0000-0000-000096B00000}"/>
    <cellStyle name="Normal 47 5 5 3 3" xfId="15431" xr:uid="{00000000-0005-0000-0000-000097B00000}"/>
    <cellStyle name="Normal 47 5 5 3 3 2" xfId="18516" xr:uid="{00000000-0005-0000-0000-000098B00000}"/>
    <cellStyle name="Normal 47 5 5 3 3 2 2" xfId="30482" xr:uid="{00000000-0005-0000-0000-000099B00000}"/>
    <cellStyle name="Normal 47 5 5 3 3 2 2 2" xfId="52088" xr:uid="{00000000-0005-0000-0000-00009AB00000}"/>
    <cellStyle name="Normal 47 5 5 3 3 2 3" xfId="24515" xr:uid="{00000000-0005-0000-0000-00009BB00000}"/>
    <cellStyle name="Normal 47 5 5 3 3 2 3 2" xfId="46152" xr:uid="{00000000-0005-0000-0000-00009CB00000}"/>
    <cellStyle name="Normal 47 5 5 3 3 2 4" xfId="40170" xr:uid="{00000000-0005-0000-0000-00009DB00000}"/>
    <cellStyle name="Normal 47 5 5 3 3 3" xfId="27500" xr:uid="{00000000-0005-0000-0000-00009EB00000}"/>
    <cellStyle name="Normal 47 5 5 3 3 3 2" xfId="49114" xr:uid="{00000000-0005-0000-0000-00009FB00000}"/>
    <cellStyle name="Normal 47 5 5 3 3 4" xfId="21533" xr:uid="{00000000-0005-0000-0000-0000A0B00000}"/>
    <cellStyle name="Normal 47 5 5 3 3 4 2" xfId="43175" xr:uid="{00000000-0005-0000-0000-0000A1B00000}"/>
    <cellStyle name="Normal 47 5 5 3 3 5" xfId="37167" xr:uid="{00000000-0005-0000-0000-0000A2B00000}"/>
    <cellStyle name="Normal 47 5 5 3 4" xfId="16565" xr:uid="{00000000-0005-0000-0000-0000A3B00000}"/>
    <cellStyle name="Normal 47 5 5 3 4 2" xfId="28534" xr:uid="{00000000-0005-0000-0000-0000A4B00000}"/>
    <cellStyle name="Normal 47 5 5 3 4 2 2" xfId="50140" xr:uid="{00000000-0005-0000-0000-0000A5B00000}"/>
    <cellStyle name="Normal 47 5 5 3 4 3" xfId="22567" xr:uid="{00000000-0005-0000-0000-0000A6B00000}"/>
    <cellStyle name="Normal 47 5 5 3 4 3 2" xfId="44204" xr:uid="{00000000-0005-0000-0000-0000A7B00000}"/>
    <cellStyle name="Normal 47 5 5 3 4 4" xfId="38219" xr:uid="{00000000-0005-0000-0000-0000A8B00000}"/>
    <cellStyle name="Normal 47 5 5 3 5" xfId="25552" xr:uid="{00000000-0005-0000-0000-0000A9B00000}"/>
    <cellStyle name="Normal 47 5 5 3 5 2" xfId="47169" xr:uid="{00000000-0005-0000-0000-0000AAB00000}"/>
    <cellStyle name="Normal 47 5 5 3 6" xfId="19585" xr:uid="{00000000-0005-0000-0000-0000ABB00000}"/>
    <cellStyle name="Normal 47 5 5 3 6 2" xfId="41227" xr:uid="{00000000-0005-0000-0000-0000ACB00000}"/>
    <cellStyle name="Normal 47 5 5 3 7" xfId="35213" xr:uid="{00000000-0005-0000-0000-0000ADB00000}"/>
    <cellStyle name="Normal 47 5 5 4" xfId="13816" xr:uid="{00000000-0005-0000-0000-0000AEB00000}"/>
    <cellStyle name="Normal 47 5 5 4 2" xfId="16902" xr:uid="{00000000-0005-0000-0000-0000AFB00000}"/>
    <cellStyle name="Normal 47 5 5 4 2 2" xfId="28870" xr:uid="{00000000-0005-0000-0000-0000B0B00000}"/>
    <cellStyle name="Normal 47 5 5 4 2 2 2" xfId="50476" xr:uid="{00000000-0005-0000-0000-0000B1B00000}"/>
    <cellStyle name="Normal 47 5 5 4 2 3" xfId="22903" xr:uid="{00000000-0005-0000-0000-0000B2B00000}"/>
    <cellStyle name="Normal 47 5 5 4 2 3 2" xfId="44540" xr:uid="{00000000-0005-0000-0000-0000B3B00000}"/>
    <cellStyle name="Normal 47 5 5 4 2 4" xfId="38556" xr:uid="{00000000-0005-0000-0000-0000B4B00000}"/>
    <cellStyle name="Normal 47 5 5 4 3" xfId="25888" xr:uid="{00000000-0005-0000-0000-0000B5B00000}"/>
    <cellStyle name="Normal 47 5 5 4 3 2" xfId="47502" xr:uid="{00000000-0005-0000-0000-0000B6B00000}"/>
    <cellStyle name="Normal 47 5 5 4 4" xfId="19921" xr:uid="{00000000-0005-0000-0000-0000B7B00000}"/>
    <cellStyle name="Normal 47 5 5 4 4 2" xfId="41563" xr:uid="{00000000-0005-0000-0000-0000B8B00000}"/>
    <cellStyle name="Normal 47 5 5 4 5" xfId="35552" xr:uid="{00000000-0005-0000-0000-0000B9B00000}"/>
    <cellStyle name="Normal 47 5 5 5" xfId="14790" xr:uid="{00000000-0005-0000-0000-0000BAB00000}"/>
    <cellStyle name="Normal 47 5 5 5 2" xfId="17875" xr:uid="{00000000-0005-0000-0000-0000BBB00000}"/>
    <cellStyle name="Normal 47 5 5 5 2 2" xfId="29842" xr:uid="{00000000-0005-0000-0000-0000BCB00000}"/>
    <cellStyle name="Normal 47 5 5 5 2 2 2" xfId="51448" xr:uid="{00000000-0005-0000-0000-0000BDB00000}"/>
    <cellStyle name="Normal 47 5 5 5 2 3" xfId="23875" xr:uid="{00000000-0005-0000-0000-0000BEB00000}"/>
    <cellStyle name="Normal 47 5 5 5 2 3 2" xfId="45512" xr:uid="{00000000-0005-0000-0000-0000BFB00000}"/>
    <cellStyle name="Normal 47 5 5 5 2 4" xfId="39529" xr:uid="{00000000-0005-0000-0000-0000C0B00000}"/>
    <cellStyle name="Normal 47 5 5 5 3" xfId="26860" xr:uid="{00000000-0005-0000-0000-0000C1B00000}"/>
    <cellStyle name="Normal 47 5 5 5 3 2" xfId="48474" xr:uid="{00000000-0005-0000-0000-0000C2B00000}"/>
    <cellStyle name="Normal 47 5 5 5 4" xfId="20893" xr:uid="{00000000-0005-0000-0000-0000C3B00000}"/>
    <cellStyle name="Normal 47 5 5 5 4 2" xfId="42535" xr:uid="{00000000-0005-0000-0000-0000C4B00000}"/>
    <cellStyle name="Normal 47 5 5 5 5" xfId="36526" xr:uid="{00000000-0005-0000-0000-0000C5B00000}"/>
    <cellStyle name="Normal 47 5 5 6" xfId="15903" xr:uid="{00000000-0005-0000-0000-0000C6B00000}"/>
    <cellStyle name="Normal 47 5 5 6 2" xfId="27874" xr:uid="{00000000-0005-0000-0000-0000C7B00000}"/>
    <cellStyle name="Normal 47 5 5 6 2 2" xfId="49480" xr:uid="{00000000-0005-0000-0000-0000C8B00000}"/>
    <cellStyle name="Normal 47 5 5 6 3" xfId="21907" xr:uid="{00000000-0005-0000-0000-0000C9B00000}"/>
    <cellStyle name="Normal 47 5 5 6 3 2" xfId="43544" xr:uid="{00000000-0005-0000-0000-0000CAB00000}"/>
    <cellStyle name="Normal 47 5 5 6 4" xfId="37557" xr:uid="{00000000-0005-0000-0000-0000CBB00000}"/>
    <cellStyle name="Normal 47 5 5 7" xfId="24889" xr:uid="{00000000-0005-0000-0000-0000CCB00000}"/>
    <cellStyle name="Normal 47 5 5 7 2" xfId="46509" xr:uid="{00000000-0005-0000-0000-0000CDB00000}"/>
    <cellStyle name="Normal 47 5 5 8" xfId="18922" xr:uid="{00000000-0005-0000-0000-0000CEB00000}"/>
    <cellStyle name="Normal 47 5 5 8 2" xfId="40564" xr:uid="{00000000-0005-0000-0000-0000CFB00000}"/>
    <cellStyle name="Normal 47 5 5 9" xfId="31892"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5" xr:uid="{00000000-0005-0000-0000-0000D5B00000}"/>
    <cellStyle name="Normal 47 5 6 2 2 2 2 2" xfId="50721" xr:uid="{00000000-0005-0000-0000-0000D6B00000}"/>
    <cellStyle name="Normal 47 5 6 2 2 2 3" xfId="23148" xr:uid="{00000000-0005-0000-0000-0000D7B00000}"/>
    <cellStyle name="Normal 47 5 6 2 2 2 3 2" xfId="44785" xr:uid="{00000000-0005-0000-0000-0000D8B00000}"/>
    <cellStyle name="Normal 47 5 6 2 2 2 4" xfId="38801" xr:uid="{00000000-0005-0000-0000-0000D9B00000}"/>
    <cellStyle name="Normal 47 5 6 2 2 3" xfId="26133" xr:uid="{00000000-0005-0000-0000-0000DAB00000}"/>
    <cellStyle name="Normal 47 5 6 2 2 3 2" xfId="47747" xr:uid="{00000000-0005-0000-0000-0000DBB00000}"/>
    <cellStyle name="Normal 47 5 6 2 2 4" xfId="20166" xr:uid="{00000000-0005-0000-0000-0000DCB00000}"/>
    <cellStyle name="Normal 47 5 6 2 2 4 2" xfId="41808" xr:uid="{00000000-0005-0000-0000-0000DDB00000}"/>
    <cellStyle name="Normal 47 5 6 2 2 5" xfId="35798" xr:uid="{00000000-0005-0000-0000-0000DEB00000}"/>
    <cellStyle name="Normal 47 5 6 2 3" xfId="15036" xr:uid="{00000000-0005-0000-0000-0000DFB00000}"/>
    <cellStyle name="Normal 47 5 6 2 3 2" xfId="18121" xr:uid="{00000000-0005-0000-0000-0000E0B00000}"/>
    <cellStyle name="Normal 47 5 6 2 3 2 2" xfId="30087" xr:uid="{00000000-0005-0000-0000-0000E1B00000}"/>
    <cellStyle name="Normal 47 5 6 2 3 2 2 2" xfId="51693" xr:uid="{00000000-0005-0000-0000-0000E2B00000}"/>
    <cellStyle name="Normal 47 5 6 2 3 2 3" xfId="24120" xr:uid="{00000000-0005-0000-0000-0000E3B00000}"/>
    <cellStyle name="Normal 47 5 6 2 3 2 3 2" xfId="45757" xr:uid="{00000000-0005-0000-0000-0000E4B00000}"/>
    <cellStyle name="Normal 47 5 6 2 3 2 4" xfId="39775" xr:uid="{00000000-0005-0000-0000-0000E5B00000}"/>
    <cellStyle name="Normal 47 5 6 2 3 3" xfId="27105" xr:uid="{00000000-0005-0000-0000-0000E6B00000}"/>
    <cellStyle name="Normal 47 5 6 2 3 3 2" xfId="48719" xr:uid="{00000000-0005-0000-0000-0000E7B00000}"/>
    <cellStyle name="Normal 47 5 6 2 3 4" xfId="21138" xr:uid="{00000000-0005-0000-0000-0000E8B00000}"/>
    <cellStyle name="Normal 47 5 6 2 3 4 2" xfId="42780" xr:uid="{00000000-0005-0000-0000-0000E9B00000}"/>
    <cellStyle name="Normal 47 5 6 2 3 5" xfId="36772" xr:uid="{00000000-0005-0000-0000-0000EAB00000}"/>
    <cellStyle name="Normal 47 5 6 2 4" xfId="16170" xr:uid="{00000000-0005-0000-0000-0000EBB00000}"/>
    <cellStyle name="Normal 47 5 6 2 4 2" xfId="28139" xr:uid="{00000000-0005-0000-0000-0000ECB00000}"/>
    <cellStyle name="Normal 47 5 6 2 4 2 2" xfId="49745" xr:uid="{00000000-0005-0000-0000-0000EDB00000}"/>
    <cellStyle name="Normal 47 5 6 2 4 3" xfId="22172" xr:uid="{00000000-0005-0000-0000-0000EEB00000}"/>
    <cellStyle name="Normal 47 5 6 2 4 3 2" xfId="43809" xr:uid="{00000000-0005-0000-0000-0000EFB00000}"/>
    <cellStyle name="Normal 47 5 6 2 4 4" xfId="37824" xr:uid="{00000000-0005-0000-0000-0000F0B00000}"/>
    <cellStyle name="Normal 47 5 6 2 5" xfId="25157" xr:uid="{00000000-0005-0000-0000-0000F1B00000}"/>
    <cellStyle name="Normal 47 5 6 2 5 2" xfId="46774" xr:uid="{00000000-0005-0000-0000-0000F2B00000}"/>
    <cellStyle name="Normal 47 5 6 2 6" xfId="19190" xr:uid="{00000000-0005-0000-0000-0000F3B00000}"/>
    <cellStyle name="Normal 47 5 6 2 6 2" xfId="40832" xr:uid="{00000000-0005-0000-0000-0000F4B00000}"/>
    <cellStyle name="Normal 47 5 6 2 7" xfId="34818"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5" xr:uid="{00000000-0005-0000-0000-0000F9B00000}"/>
    <cellStyle name="Normal 47 5 6 3 2 2 2 2" xfId="51041" xr:uid="{00000000-0005-0000-0000-0000FAB00000}"/>
    <cellStyle name="Normal 47 5 6 3 2 2 3" xfId="23468" xr:uid="{00000000-0005-0000-0000-0000FBB00000}"/>
    <cellStyle name="Normal 47 5 6 3 2 2 3 2" xfId="45105" xr:uid="{00000000-0005-0000-0000-0000FCB00000}"/>
    <cellStyle name="Normal 47 5 6 3 2 2 4" xfId="39121" xr:uid="{00000000-0005-0000-0000-0000FDB00000}"/>
    <cellStyle name="Normal 47 5 6 3 2 3" xfId="26453" xr:uid="{00000000-0005-0000-0000-0000FEB00000}"/>
    <cellStyle name="Normal 47 5 6 3 2 3 2" xfId="48067" xr:uid="{00000000-0005-0000-0000-0000FFB00000}"/>
    <cellStyle name="Normal 47 5 6 3 2 4" xfId="20486" xr:uid="{00000000-0005-0000-0000-000000B10000}"/>
    <cellStyle name="Normal 47 5 6 3 2 4 2" xfId="42128" xr:uid="{00000000-0005-0000-0000-000001B10000}"/>
    <cellStyle name="Normal 47 5 6 3 2 5" xfId="36118" xr:uid="{00000000-0005-0000-0000-000002B10000}"/>
    <cellStyle name="Normal 47 5 6 3 3" xfId="15356" xr:uid="{00000000-0005-0000-0000-000003B10000}"/>
    <cellStyle name="Normal 47 5 6 3 3 2" xfId="18441" xr:uid="{00000000-0005-0000-0000-000004B10000}"/>
    <cellStyle name="Normal 47 5 6 3 3 2 2" xfId="30407" xr:uid="{00000000-0005-0000-0000-000005B10000}"/>
    <cellStyle name="Normal 47 5 6 3 3 2 2 2" xfId="52013" xr:uid="{00000000-0005-0000-0000-000006B10000}"/>
    <cellStyle name="Normal 47 5 6 3 3 2 3" xfId="24440" xr:uid="{00000000-0005-0000-0000-000007B10000}"/>
    <cellStyle name="Normal 47 5 6 3 3 2 3 2" xfId="46077" xr:uid="{00000000-0005-0000-0000-000008B10000}"/>
    <cellStyle name="Normal 47 5 6 3 3 2 4" xfId="40095" xr:uid="{00000000-0005-0000-0000-000009B10000}"/>
    <cellStyle name="Normal 47 5 6 3 3 3" xfId="27425" xr:uid="{00000000-0005-0000-0000-00000AB10000}"/>
    <cellStyle name="Normal 47 5 6 3 3 3 2" xfId="49039" xr:uid="{00000000-0005-0000-0000-00000BB10000}"/>
    <cellStyle name="Normal 47 5 6 3 3 4" xfId="21458" xr:uid="{00000000-0005-0000-0000-00000CB10000}"/>
    <cellStyle name="Normal 47 5 6 3 3 4 2" xfId="43100" xr:uid="{00000000-0005-0000-0000-00000DB10000}"/>
    <cellStyle name="Normal 47 5 6 3 3 5" xfId="37092" xr:uid="{00000000-0005-0000-0000-00000EB10000}"/>
    <cellStyle name="Normal 47 5 6 3 4" xfId="16490" xr:uid="{00000000-0005-0000-0000-00000FB10000}"/>
    <cellStyle name="Normal 47 5 6 3 4 2" xfId="28459" xr:uid="{00000000-0005-0000-0000-000010B10000}"/>
    <cellStyle name="Normal 47 5 6 3 4 2 2" xfId="50065" xr:uid="{00000000-0005-0000-0000-000011B10000}"/>
    <cellStyle name="Normal 47 5 6 3 4 3" xfId="22492" xr:uid="{00000000-0005-0000-0000-000012B10000}"/>
    <cellStyle name="Normal 47 5 6 3 4 3 2" xfId="44129" xr:uid="{00000000-0005-0000-0000-000013B10000}"/>
    <cellStyle name="Normal 47 5 6 3 4 4" xfId="38144" xr:uid="{00000000-0005-0000-0000-000014B10000}"/>
    <cellStyle name="Normal 47 5 6 3 5" xfId="25477" xr:uid="{00000000-0005-0000-0000-000015B10000}"/>
    <cellStyle name="Normal 47 5 6 3 5 2" xfId="47094" xr:uid="{00000000-0005-0000-0000-000016B10000}"/>
    <cellStyle name="Normal 47 5 6 3 6" xfId="19510" xr:uid="{00000000-0005-0000-0000-000017B10000}"/>
    <cellStyle name="Normal 47 5 6 3 6 2" xfId="41152" xr:uid="{00000000-0005-0000-0000-000018B10000}"/>
    <cellStyle name="Normal 47 5 6 3 7" xfId="35138" xr:uid="{00000000-0005-0000-0000-000019B10000}"/>
    <cellStyle name="Normal 47 5 6 4" xfId="13741" xr:uid="{00000000-0005-0000-0000-00001AB10000}"/>
    <cellStyle name="Normal 47 5 6 4 2" xfId="16827" xr:uid="{00000000-0005-0000-0000-00001BB10000}"/>
    <cellStyle name="Normal 47 5 6 4 2 2" xfId="28795" xr:uid="{00000000-0005-0000-0000-00001CB10000}"/>
    <cellStyle name="Normal 47 5 6 4 2 2 2" xfId="50401" xr:uid="{00000000-0005-0000-0000-00001DB10000}"/>
    <cellStyle name="Normal 47 5 6 4 2 3" xfId="22828" xr:uid="{00000000-0005-0000-0000-00001EB10000}"/>
    <cellStyle name="Normal 47 5 6 4 2 3 2" xfId="44465" xr:uid="{00000000-0005-0000-0000-00001FB10000}"/>
    <cellStyle name="Normal 47 5 6 4 2 4" xfId="38481" xr:uid="{00000000-0005-0000-0000-000020B10000}"/>
    <cellStyle name="Normal 47 5 6 4 3" xfId="25813" xr:uid="{00000000-0005-0000-0000-000021B10000}"/>
    <cellStyle name="Normal 47 5 6 4 3 2" xfId="47427" xr:uid="{00000000-0005-0000-0000-000022B10000}"/>
    <cellStyle name="Normal 47 5 6 4 4" xfId="19846" xr:uid="{00000000-0005-0000-0000-000023B10000}"/>
    <cellStyle name="Normal 47 5 6 4 4 2" xfId="41488" xr:uid="{00000000-0005-0000-0000-000024B10000}"/>
    <cellStyle name="Normal 47 5 6 4 5" xfId="35477" xr:uid="{00000000-0005-0000-0000-000025B10000}"/>
    <cellStyle name="Normal 47 5 6 5" xfId="14715" xr:uid="{00000000-0005-0000-0000-000026B10000}"/>
    <cellStyle name="Normal 47 5 6 5 2" xfId="17800" xr:uid="{00000000-0005-0000-0000-000027B10000}"/>
    <cellStyle name="Normal 47 5 6 5 2 2" xfId="29767" xr:uid="{00000000-0005-0000-0000-000028B10000}"/>
    <cellStyle name="Normal 47 5 6 5 2 2 2" xfId="51373" xr:uid="{00000000-0005-0000-0000-000029B10000}"/>
    <cellStyle name="Normal 47 5 6 5 2 3" xfId="23800" xr:uid="{00000000-0005-0000-0000-00002AB10000}"/>
    <cellStyle name="Normal 47 5 6 5 2 3 2" xfId="45437" xr:uid="{00000000-0005-0000-0000-00002BB10000}"/>
    <cellStyle name="Normal 47 5 6 5 2 4" xfId="39454" xr:uid="{00000000-0005-0000-0000-00002CB10000}"/>
    <cellStyle name="Normal 47 5 6 5 3" xfId="26785" xr:uid="{00000000-0005-0000-0000-00002DB10000}"/>
    <cellStyle name="Normal 47 5 6 5 3 2" xfId="48399" xr:uid="{00000000-0005-0000-0000-00002EB10000}"/>
    <cellStyle name="Normal 47 5 6 5 4" xfId="20818" xr:uid="{00000000-0005-0000-0000-00002FB10000}"/>
    <cellStyle name="Normal 47 5 6 5 4 2" xfId="42460" xr:uid="{00000000-0005-0000-0000-000030B10000}"/>
    <cellStyle name="Normal 47 5 6 5 5" xfId="36451" xr:uid="{00000000-0005-0000-0000-000031B10000}"/>
    <cellStyle name="Normal 47 5 6 6" xfId="15828" xr:uid="{00000000-0005-0000-0000-000032B10000}"/>
    <cellStyle name="Normal 47 5 6 6 2" xfId="27799" xr:uid="{00000000-0005-0000-0000-000033B10000}"/>
    <cellStyle name="Normal 47 5 6 6 2 2" xfId="49405" xr:uid="{00000000-0005-0000-0000-000034B10000}"/>
    <cellStyle name="Normal 47 5 6 6 3" xfId="21832" xr:uid="{00000000-0005-0000-0000-000035B10000}"/>
    <cellStyle name="Normal 47 5 6 6 3 2" xfId="43469" xr:uid="{00000000-0005-0000-0000-000036B10000}"/>
    <cellStyle name="Normal 47 5 6 6 4" xfId="37482" xr:uid="{00000000-0005-0000-0000-000037B10000}"/>
    <cellStyle name="Normal 47 5 6 7" xfId="24814" xr:uid="{00000000-0005-0000-0000-000038B10000}"/>
    <cellStyle name="Normal 47 5 6 7 2" xfId="46434" xr:uid="{00000000-0005-0000-0000-000039B10000}"/>
    <cellStyle name="Normal 47 5 6 8" xfId="18847" xr:uid="{00000000-0005-0000-0000-00003AB10000}"/>
    <cellStyle name="Normal 47 5 6 8 2" xfId="40489" xr:uid="{00000000-0005-0000-0000-00003BB10000}"/>
    <cellStyle name="Normal 47 5 6 9" xfId="31773"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3" xr:uid="{00000000-0005-0000-0000-000041B10000}"/>
    <cellStyle name="Normal 47 5 7 2 2 2 2 2" xfId="50839" xr:uid="{00000000-0005-0000-0000-000042B10000}"/>
    <cellStyle name="Normal 47 5 7 2 2 2 3" xfId="23266" xr:uid="{00000000-0005-0000-0000-000043B10000}"/>
    <cellStyle name="Normal 47 5 7 2 2 2 3 2" xfId="44903" xr:uid="{00000000-0005-0000-0000-000044B10000}"/>
    <cellStyle name="Normal 47 5 7 2 2 2 4" xfId="38919" xr:uid="{00000000-0005-0000-0000-000045B10000}"/>
    <cellStyle name="Normal 47 5 7 2 2 3" xfId="26251" xr:uid="{00000000-0005-0000-0000-000046B10000}"/>
    <cellStyle name="Normal 47 5 7 2 2 3 2" xfId="47865" xr:uid="{00000000-0005-0000-0000-000047B10000}"/>
    <cellStyle name="Normal 47 5 7 2 2 4" xfId="20284" xr:uid="{00000000-0005-0000-0000-000048B10000}"/>
    <cellStyle name="Normal 47 5 7 2 2 4 2" xfId="41926" xr:uid="{00000000-0005-0000-0000-000049B10000}"/>
    <cellStyle name="Normal 47 5 7 2 2 5" xfId="35916" xr:uid="{00000000-0005-0000-0000-00004AB10000}"/>
    <cellStyle name="Normal 47 5 7 2 3" xfId="15154" xr:uid="{00000000-0005-0000-0000-00004BB10000}"/>
    <cellStyle name="Normal 47 5 7 2 3 2" xfId="18239" xr:uid="{00000000-0005-0000-0000-00004CB10000}"/>
    <cellStyle name="Normal 47 5 7 2 3 2 2" xfId="30205" xr:uid="{00000000-0005-0000-0000-00004DB10000}"/>
    <cellStyle name="Normal 47 5 7 2 3 2 2 2" xfId="51811" xr:uid="{00000000-0005-0000-0000-00004EB10000}"/>
    <cellStyle name="Normal 47 5 7 2 3 2 3" xfId="24238" xr:uid="{00000000-0005-0000-0000-00004FB10000}"/>
    <cellStyle name="Normal 47 5 7 2 3 2 3 2" xfId="45875" xr:uid="{00000000-0005-0000-0000-000050B10000}"/>
    <cellStyle name="Normal 47 5 7 2 3 2 4" xfId="39893" xr:uid="{00000000-0005-0000-0000-000051B10000}"/>
    <cellStyle name="Normal 47 5 7 2 3 3" xfId="27223" xr:uid="{00000000-0005-0000-0000-000052B10000}"/>
    <cellStyle name="Normal 47 5 7 2 3 3 2" xfId="48837" xr:uid="{00000000-0005-0000-0000-000053B10000}"/>
    <cellStyle name="Normal 47 5 7 2 3 4" xfId="21256" xr:uid="{00000000-0005-0000-0000-000054B10000}"/>
    <cellStyle name="Normal 47 5 7 2 3 4 2" xfId="42898" xr:uid="{00000000-0005-0000-0000-000055B10000}"/>
    <cellStyle name="Normal 47 5 7 2 3 5" xfId="36890" xr:uid="{00000000-0005-0000-0000-000056B10000}"/>
    <cellStyle name="Normal 47 5 7 2 4" xfId="16288" xr:uid="{00000000-0005-0000-0000-000057B10000}"/>
    <cellStyle name="Normal 47 5 7 2 4 2" xfId="28257" xr:uid="{00000000-0005-0000-0000-000058B10000}"/>
    <cellStyle name="Normal 47 5 7 2 4 2 2" xfId="49863" xr:uid="{00000000-0005-0000-0000-000059B10000}"/>
    <cellStyle name="Normal 47 5 7 2 4 3" xfId="22290" xr:uid="{00000000-0005-0000-0000-00005AB10000}"/>
    <cellStyle name="Normal 47 5 7 2 4 3 2" xfId="43927" xr:uid="{00000000-0005-0000-0000-00005BB10000}"/>
    <cellStyle name="Normal 47 5 7 2 4 4" xfId="37942" xr:uid="{00000000-0005-0000-0000-00005CB10000}"/>
    <cellStyle name="Normal 47 5 7 2 5" xfId="25275" xr:uid="{00000000-0005-0000-0000-00005DB10000}"/>
    <cellStyle name="Normal 47 5 7 2 5 2" xfId="46892" xr:uid="{00000000-0005-0000-0000-00005EB10000}"/>
    <cellStyle name="Normal 47 5 7 2 6" xfId="19308" xr:uid="{00000000-0005-0000-0000-00005FB10000}"/>
    <cellStyle name="Normal 47 5 7 2 6 2" xfId="40950" xr:uid="{00000000-0005-0000-0000-000060B10000}"/>
    <cellStyle name="Normal 47 5 7 2 7" xfId="34936"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3" xr:uid="{00000000-0005-0000-0000-000065B10000}"/>
    <cellStyle name="Normal 47 5 7 3 2 2 2 2" xfId="51159" xr:uid="{00000000-0005-0000-0000-000066B10000}"/>
    <cellStyle name="Normal 47 5 7 3 2 2 3" xfId="23586" xr:uid="{00000000-0005-0000-0000-000067B10000}"/>
    <cellStyle name="Normal 47 5 7 3 2 2 3 2" xfId="45223" xr:uid="{00000000-0005-0000-0000-000068B10000}"/>
    <cellStyle name="Normal 47 5 7 3 2 2 4" xfId="39239" xr:uid="{00000000-0005-0000-0000-000069B10000}"/>
    <cellStyle name="Normal 47 5 7 3 2 3" xfId="26571" xr:uid="{00000000-0005-0000-0000-00006AB10000}"/>
    <cellStyle name="Normal 47 5 7 3 2 3 2" xfId="48185" xr:uid="{00000000-0005-0000-0000-00006BB10000}"/>
    <cellStyle name="Normal 47 5 7 3 2 4" xfId="20604" xr:uid="{00000000-0005-0000-0000-00006CB10000}"/>
    <cellStyle name="Normal 47 5 7 3 2 4 2" xfId="42246" xr:uid="{00000000-0005-0000-0000-00006DB10000}"/>
    <cellStyle name="Normal 47 5 7 3 2 5" xfId="36236" xr:uid="{00000000-0005-0000-0000-00006EB10000}"/>
    <cellStyle name="Normal 47 5 7 3 3" xfId="15474" xr:uid="{00000000-0005-0000-0000-00006FB10000}"/>
    <cellStyle name="Normal 47 5 7 3 3 2" xfId="18559" xr:uid="{00000000-0005-0000-0000-000070B10000}"/>
    <cellStyle name="Normal 47 5 7 3 3 2 2" xfId="30525" xr:uid="{00000000-0005-0000-0000-000071B10000}"/>
    <cellStyle name="Normal 47 5 7 3 3 2 2 2" xfId="52131" xr:uid="{00000000-0005-0000-0000-000072B10000}"/>
    <cellStyle name="Normal 47 5 7 3 3 2 3" xfId="24558" xr:uid="{00000000-0005-0000-0000-000073B10000}"/>
    <cellStyle name="Normal 47 5 7 3 3 2 3 2" xfId="46195" xr:uid="{00000000-0005-0000-0000-000074B10000}"/>
    <cellStyle name="Normal 47 5 7 3 3 2 4" xfId="40213" xr:uid="{00000000-0005-0000-0000-000075B10000}"/>
    <cellStyle name="Normal 47 5 7 3 3 3" xfId="27543" xr:uid="{00000000-0005-0000-0000-000076B10000}"/>
    <cellStyle name="Normal 47 5 7 3 3 3 2" xfId="49157" xr:uid="{00000000-0005-0000-0000-000077B10000}"/>
    <cellStyle name="Normal 47 5 7 3 3 4" xfId="21576" xr:uid="{00000000-0005-0000-0000-000078B10000}"/>
    <cellStyle name="Normal 47 5 7 3 3 4 2" xfId="43218" xr:uid="{00000000-0005-0000-0000-000079B10000}"/>
    <cellStyle name="Normal 47 5 7 3 3 5" xfId="37210" xr:uid="{00000000-0005-0000-0000-00007AB10000}"/>
    <cellStyle name="Normal 47 5 7 3 4" xfId="16608" xr:uid="{00000000-0005-0000-0000-00007BB10000}"/>
    <cellStyle name="Normal 47 5 7 3 4 2" xfId="28577" xr:uid="{00000000-0005-0000-0000-00007CB10000}"/>
    <cellStyle name="Normal 47 5 7 3 4 2 2" xfId="50183" xr:uid="{00000000-0005-0000-0000-00007DB10000}"/>
    <cellStyle name="Normal 47 5 7 3 4 3" xfId="22610" xr:uid="{00000000-0005-0000-0000-00007EB10000}"/>
    <cellStyle name="Normal 47 5 7 3 4 3 2" xfId="44247" xr:uid="{00000000-0005-0000-0000-00007FB10000}"/>
    <cellStyle name="Normal 47 5 7 3 4 4" xfId="38262" xr:uid="{00000000-0005-0000-0000-000080B10000}"/>
    <cellStyle name="Normal 47 5 7 3 5" xfId="25595" xr:uid="{00000000-0005-0000-0000-000081B10000}"/>
    <cellStyle name="Normal 47 5 7 3 5 2" xfId="47212" xr:uid="{00000000-0005-0000-0000-000082B10000}"/>
    <cellStyle name="Normal 47 5 7 3 6" xfId="19628" xr:uid="{00000000-0005-0000-0000-000083B10000}"/>
    <cellStyle name="Normal 47 5 7 3 6 2" xfId="41270" xr:uid="{00000000-0005-0000-0000-000084B10000}"/>
    <cellStyle name="Normal 47 5 7 3 7" xfId="35256" xr:uid="{00000000-0005-0000-0000-000085B10000}"/>
    <cellStyle name="Normal 47 5 7 4" xfId="13859" xr:uid="{00000000-0005-0000-0000-000086B10000}"/>
    <cellStyle name="Normal 47 5 7 4 2" xfId="16945" xr:uid="{00000000-0005-0000-0000-000087B10000}"/>
    <cellStyle name="Normal 47 5 7 4 2 2" xfId="28913" xr:uid="{00000000-0005-0000-0000-000088B10000}"/>
    <cellStyle name="Normal 47 5 7 4 2 2 2" xfId="50519" xr:uid="{00000000-0005-0000-0000-000089B10000}"/>
    <cellStyle name="Normal 47 5 7 4 2 3" xfId="22946" xr:uid="{00000000-0005-0000-0000-00008AB10000}"/>
    <cellStyle name="Normal 47 5 7 4 2 3 2" xfId="44583" xr:uid="{00000000-0005-0000-0000-00008BB10000}"/>
    <cellStyle name="Normal 47 5 7 4 2 4" xfId="38599" xr:uid="{00000000-0005-0000-0000-00008CB10000}"/>
    <cellStyle name="Normal 47 5 7 4 3" xfId="25931" xr:uid="{00000000-0005-0000-0000-00008DB10000}"/>
    <cellStyle name="Normal 47 5 7 4 3 2" xfId="47545" xr:uid="{00000000-0005-0000-0000-00008EB10000}"/>
    <cellStyle name="Normal 47 5 7 4 4" xfId="19964" xr:uid="{00000000-0005-0000-0000-00008FB10000}"/>
    <cellStyle name="Normal 47 5 7 4 4 2" xfId="41606" xr:uid="{00000000-0005-0000-0000-000090B10000}"/>
    <cellStyle name="Normal 47 5 7 4 5" xfId="35595" xr:uid="{00000000-0005-0000-0000-000091B10000}"/>
    <cellStyle name="Normal 47 5 7 5" xfId="14833" xr:uid="{00000000-0005-0000-0000-000092B10000}"/>
    <cellStyle name="Normal 47 5 7 5 2" xfId="17918" xr:uid="{00000000-0005-0000-0000-000093B10000}"/>
    <cellStyle name="Normal 47 5 7 5 2 2" xfId="29885" xr:uid="{00000000-0005-0000-0000-000094B10000}"/>
    <cellStyle name="Normal 47 5 7 5 2 2 2" xfId="51491" xr:uid="{00000000-0005-0000-0000-000095B10000}"/>
    <cellStyle name="Normal 47 5 7 5 2 3" xfId="23918" xr:uid="{00000000-0005-0000-0000-000096B10000}"/>
    <cellStyle name="Normal 47 5 7 5 2 3 2" xfId="45555" xr:uid="{00000000-0005-0000-0000-000097B10000}"/>
    <cellStyle name="Normal 47 5 7 5 2 4" xfId="39572" xr:uid="{00000000-0005-0000-0000-000098B10000}"/>
    <cellStyle name="Normal 47 5 7 5 3" xfId="26903" xr:uid="{00000000-0005-0000-0000-000099B10000}"/>
    <cellStyle name="Normal 47 5 7 5 3 2" xfId="48517" xr:uid="{00000000-0005-0000-0000-00009AB10000}"/>
    <cellStyle name="Normal 47 5 7 5 4" xfId="20936" xr:uid="{00000000-0005-0000-0000-00009BB10000}"/>
    <cellStyle name="Normal 47 5 7 5 4 2" xfId="42578" xr:uid="{00000000-0005-0000-0000-00009CB10000}"/>
    <cellStyle name="Normal 47 5 7 5 5" xfId="36569" xr:uid="{00000000-0005-0000-0000-00009DB10000}"/>
    <cellStyle name="Normal 47 5 7 6" xfId="15946" xr:uid="{00000000-0005-0000-0000-00009EB10000}"/>
    <cellStyle name="Normal 47 5 7 6 2" xfId="27917" xr:uid="{00000000-0005-0000-0000-00009FB10000}"/>
    <cellStyle name="Normal 47 5 7 6 2 2" xfId="49523" xr:uid="{00000000-0005-0000-0000-0000A0B10000}"/>
    <cellStyle name="Normal 47 5 7 6 3" xfId="21950" xr:uid="{00000000-0005-0000-0000-0000A1B10000}"/>
    <cellStyle name="Normal 47 5 7 6 3 2" xfId="43587" xr:uid="{00000000-0005-0000-0000-0000A2B10000}"/>
    <cellStyle name="Normal 47 5 7 6 4" xfId="37600" xr:uid="{00000000-0005-0000-0000-0000A3B10000}"/>
    <cellStyle name="Normal 47 5 7 7" xfId="24932" xr:uid="{00000000-0005-0000-0000-0000A4B10000}"/>
    <cellStyle name="Normal 47 5 7 7 2" xfId="46552" xr:uid="{00000000-0005-0000-0000-0000A5B10000}"/>
    <cellStyle name="Normal 47 5 7 8" xfId="18965" xr:uid="{00000000-0005-0000-0000-0000A6B10000}"/>
    <cellStyle name="Normal 47 5 7 8 2" xfId="40607" xr:uid="{00000000-0005-0000-0000-0000A7B10000}"/>
    <cellStyle name="Normal 47 5 7 9" xfId="32006"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5" xr:uid="{00000000-0005-0000-0000-0000ACB10000}"/>
    <cellStyle name="Normal 47 5 8 2 2 2 2" xfId="50581" xr:uid="{00000000-0005-0000-0000-0000ADB10000}"/>
    <cellStyle name="Normal 47 5 8 2 2 3" xfId="23008" xr:uid="{00000000-0005-0000-0000-0000AEB10000}"/>
    <cellStyle name="Normal 47 5 8 2 2 3 2" xfId="44645" xr:uid="{00000000-0005-0000-0000-0000AFB10000}"/>
    <cellStyle name="Normal 47 5 8 2 2 4" xfId="38661" xr:uid="{00000000-0005-0000-0000-0000B0B10000}"/>
    <cellStyle name="Normal 47 5 8 2 3" xfId="25993" xr:uid="{00000000-0005-0000-0000-0000B1B10000}"/>
    <cellStyle name="Normal 47 5 8 2 3 2" xfId="47607" xr:uid="{00000000-0005-0000-0000-0000B2B10000}"/>
    <cellStyle name="Normal 47 5 8 2 4" xfId="20026" xr:uid="{00000000-0005-0000-0000-0000B3B10000}"/>
    <cellStyle name="Normal 47 5 8 2 4 2" xfId="41668" xr:uid="{00000000-0005-0000-0000-0000B4B10000}"/>
    <cellStyle name="Normal 47 5 8 2 5" xfId="35658" xr:uid="{00000000-0005-0000-0000-0000B5B10000}"/>
    <cellStyle name="Normal 47 5 8 3" xfId="14896" xr:uid="{00000000-0005-0000-0000-0000B6B10000}"/>
    <cellStyle name="Normal 47 5 8 3 2" xfId="17981" xr:uid="{00000000-0005-0000-0000-0000B7B10000}"/>
    <cellStyle name="Normal 47 5 8 3 2 2" xfId="29947" xr:uid="{00000000-0005-0000-0000-0000B8B10000}"/>
    <cellStyle name="Normal 47 5 8 3 2 2 2" xfId="51553" xr:uid="{00000000-0005-0000-0000-0000B9B10000}"/>
    <cellStyle name="Normal 47 5 8 3 2 3" xfId="23980" xr:uid="{00000000-0005-0000-0000-0000BAB10000}"/>
    <cellStyle name="Normal 47 5 8 3 2 3 2" xfId="45617" xr:uid="{00000000-0005-0000-0000-0000BBB10000}"/>
    <cellStyle name="Normal 47 5 8 3 2 4" xfId="39635" xr:uid="{00000000-0005-0000-0000-0000BCB10000}"/>
    <cellStyle name="Normal 47 5 8 3 3" xfId="26965" xr:uid="{00000000-0005-0000-0000-0000BDB10000}"/>
    <cellStyle name="Normal 47 5 8 3 3 2" xfId="48579" xr:uid="{00000000-0005-0000-0000-0000BEB10000}"/>
    <cellStyle name="Normal 47 5 8 3 4" xfId="20998" xr:uid="{00000000-0005-0000-0000-0000BFB10000}"/>
    <cellStyle name="Normal 47 5 8 3 4 2" xfId="42640" xr:uid="{00000000-0005-0000-0000-0000C0B10000}"/>
    <cellStyle name="Normal 47 5 8 3 5" xfId="36632" xr:uid="{00000000-0005-0000-0000-0000C1B10000}"/>
    <cellStyle name="Normal 47 5 8 4" xfId="16030" xr:uid="{00000000-0005-0000-0000-0000C2B10000}"/>
    <cellStyle name="Normal 47 5 8 4 2" xfId="27999" xr:uid="{00000000-0005-0000-0000-0000C3B10000}"/>
    <cellStyle name="Normal 47 5 8 4 2 2" xfId="49605" xr:uid="{00000000-0005-0000-0000-0000C4B10000}"/>
    <cellStyle name="Normal 47 5 8 4 3" xfId="22032" xr:uid="{00000000-0005-0000-0000-0000C5B10000}"/>
    <cellStyle name="Normal 47 5 8 4 3 2" xfId="43669" xr:uid="{00000000-0005-0000-0000-0000C6B10000}"/>
    <cellStyle name="Normal 47 5 8 4 4" xfId="37684" xr:uid="{00000000-0005-0000-0000-0000C7B10000}"/>
    <cellStyle name="Normal 47 5 8 5" xfId="25017" xr:uid="{00000000-0005-0000-0000-0000C8B10000}"/>
    <cellStyle name="Normal 47 5 8 5 2" xfId="46634" xr:uid="{00000000-0005-0000-0000-0000C9B10000}"/>
    <cellStyle name="Normal 47 5 8 6" xfId="19050" xr:uid="{00000000-0005-0000-0000-0000CAB10000}"/>
    <cellStyle name="Normal 47 5 8 6 2" xfId="40692" xr:uid="{00000000-0005-0000-0000-0000CBB10000}"/>
    <cellStyle name="Normal 47 5 8 7" xfId="34678"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5" xr:uid="{00000000-0005-0000-0000-0000D0B10000}"/>
    <cellStyle name="Normal 47 5 9 2 2 2 2" xfId="50901" xr:uid="{00000000-0005-0000-0000-0000D1B10000}"/>
    <cellStyle name="Normal 47 5 9 2 2 3" xfId="23328" xr:uid="{00000000-0005-0000-0000-0000D2B10000}"/>
    <cellStyle name="Normal 47 5 9 2 2 3 2" xfId="44965" xr:uid="{00000000-0005-0000-0000-0000D3B10000}"/>
    <cellStyle name="Normal 47 5 9 2 2 4" xfId="38981" xr:uid="{00000000-0005-0000-0000-0000D4B10000}"/>
    <cellStyle name="Normal 47 5 9 2 3" xfId="26313" xr:uid="{00000000-0005-0000-0000-0000D5B10000}"/>
    <cellStyle name="Normal 47 5 9 2 3 2" xfId="47927" xr:uid="{00000000-0005-0000-0000-0000D6B10000}"/>
    <cellStyle name="Normal 47 5 9 2 4" xfId="20346" xr:uid="{00000000-0005-0000-0000-0000D7B10000}"/>
    <cellStyle name="Normal 47 5 9 2 4 2" xfId="41988" xr:uid="{00000000-0005-0000-0000-0000D8B10000}"/>
    <cellStyle name="Normal 47 5 9 2 5" xfId="35978" xr:uid="{00000000-0005-0000-0000-0000D9B10000}"/>
    <cellStyle name="Normal 47 5 9 3" xfId="15216" xr:uid="{00000000-0005-0000-0000-0000DAB10000}"/>
    <cellStyle name="Normal 47 5 9 3 2" xfId="18301" xr:uid="{00000000-0005-0000-0000-0000DBB10000}"/>
    <cellStyle name="Normal 47 5 9 3 2 2" xfId="30267" xr:uid="{00000000-0005-0000-0000-0000DCB10000}"/>
    <cellStyle name="Normal 47 5 9 3 2 2 2" xfId="51873" xr:uid="{00000000-0005-0000-0000-0000DDB10000}"/>
    <cellStyle name="Normal 47 5 9 3 2 3" xfId="24300" xr:uid="{00000000-0005-0000-0000-0000DEB10000}"/>
    <cellStyle name="Normal 47 5 9 3 2 3 2" xfId="45937" xr:uid="{00000000-0005-0000-0000-0000DFB10000}"/>
    <cellStyle name="Normal 47 5 9 3 2 4" xfId="39955" xr:uid="{00000000-0005-0000-0000-0000E0B10000}"/>
    <cellStyle name="Normal 47 5 9 3 3" xfId="27285" xr:uid="{00000000-0005-0000-0000-0000E1B10000}"/>
    <cellStyle name="Normal 47 5 9 3 3 2" xfId="48899" xr:uid="{00000000-0005-0000-0000-0000E2B10000}"/>
    <cellStyle name="Normal 47 5 9 3 4" xfId="21318" xr:uid="{00000000-0005-0000-0000-0000E3B10000}"/>
    <cellStyle name="Normal 47 5 9 3 4 2" xfId="42960" xr:uid="{00000000-0005-0000-0000-0000E4B10000}"/>
    <cellStyle name="Normal 47 5 9 3 5" xfId="36952" xr:uid="{00000000-0005-0000-0000-0000E5B10000}"/>
    <cellStyle name="Normal 47 5 9 4" xfId="16350" xr:uid="{00000000-0005-0000-0000-0000E6B10000}"/>
    <cellStyle name="Normal 47 5 9 4 2" xfId="28319" xr:uid="{00000000-0005-0000-0000-0000E7B10000}"/>
    <cellStyle name="Normal 47 5 9 4 2 2" xfId="49925" xr:uid="{00000000-0005-0000-0000-0000E8B10000}"/>
    <cellStyle name="Normal 47 5 9 4 3" xfId="22352" xr:uid="{00000000-0005-0000-0000-0000E9B10000}"/>
    <cellStyle name="Normal 47 5 9 4 3 2" xfId="43989" xr:uid="{00000000-0005-0000-0000-0000EAB10000}"/>
    <cellStyle name="Normal 47 5 9 4 4" xfId="38004" xr:uid="{00000000-0005-0000-0000-0000EBB10000}"/>
    <cellStyle name="Normal 47 5 9 5" xfId="25337" xr:uid="{00000000-0005-0000-0000-0000ECB10000}"/>
    <cellStyle name="Normal 47 5 9 5 2" xfId="46954" xr:uid="{00000000-0005-0000-0000-0000EDB10000}"/>
    <cellStyle name="Normal 47 5 9 6" xfId="19370" xr:uid="{00000000-0005-0000-0000-0000EEB10000}"/>
    <cellStyle name="Normal 47 5 9 6 2" xfId="41012" xr:uid="{00000000-0005-0000-0000-0000EFB10000}"/>
    <cellStyle name="Normal 47 5 9 7" xfId="34998"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6" xr:uid="{00000000-0005-0000-0000-0000F4B10000}"/>
    <cellStyle name="Normal 47 6 10 2 2 2" xfId="50262" xr:uid="{00000000-0005-0000-0000-0000F5B10000}"/>
    <cellStyle name="Normal 47 6 10 2 3" xfId="22689" xr:uid="{00000000-0005-0000-0000-0000F6B10000}"/>
    <cellStyle name="Normal 47 6 10 2 3 2" xfId="44326" xr:uid="{00000000-0005-0000-0000-0000F7B10000}"/>
    <cellStyle name="Normal 47 6 10 2 4" xfId="38341" xr:uid="{00000000-0005-0000-0000-0000F8B10000}"/>
    <cellStyle name="Normal 47 6 10 3" xfId="25674" xr:uid="{00000000-0005-0000-0000-0000F9B10000}"/>
    <cellStyle name="Normal 47 6 10 3 2" xfId="47288" xr:uid="{00000000-0005-0000-0000-0000FAB10000}"/>
    <cellStyle name="Normal 47 6 10 4" xfId="19707" xr:uid="{00000000-0005-0000-0000-0000FBB10000}"/>
    <cellStyle name="Normal 47 6 10 4 2" xfId="41349" xr:uid="{00000000-0005-0000-0000-0000FCB10000}"/>
    <cellStyle name="Normal 47 6 10 5" xfId="35337" xr:uid="{00000000-0005-0000-0000-0000FDB10000}"/>
    <cellStyle name="Normal 47 6 11" xfId="14576" xr:uid="{00000000-0005-0000-0000-0000FEB10000}"/>
    <cellStyle name="Normal 47 6 11 2" xfId="17661" xr:uid="{00000000-0005-0000-0000-0000FFB10000}"/>
    <cellStyle name="Normal 47 6 11 2 2" xfId="29628" xr:uid="{00000000-0005-0000-0000-000000B20000}"/>
    <cellStyle name="Normal 47 6 11 2 2 2" xfId="51234" xr:uid="{00000000-0005-0000-0000-000001B20000}"/>
    <cellStyle name="Normal 47 6 11 2 3" xfId="23661" xr:uid="{00000000-0005-0000-0000-000002B20000}"/>
    <cellStyle name="Normal 47 6 11 2 3 2" xfId="45298" xr:uid="{00000000-0005-0000-0000-000003B20000}"/>
    <cellStyle name="Normal 47 6 11 2 4" xfId="39315" xr:uid="{00000000-0005-0000-0000-000004B20000}"/>
    <cellStyle name="Normal 47 6 11 3" xfId="26646" xr:uid="{00000000-0005-0000-0000-000005B20000}"/>
    <cellStyle name="Normal 47 6 11 3 2" xfId="48260" xr:uid="{00000000-0005-0000-0000-000006B20000}"/>
    <cellStyle name="Normal 47 6 11 4" xfId="20679" xr:uid="{00000000-0005-0000-0000-000007B20000}"/>
    <cellStyle name="Normal 47 6 11 4 2" xfId="42321" xr:uid="{00000000-0005-0000-0000-000008B20000}"/>
    <cellStyle name="Normal 47 6 11 5" xfId="36312" xr:uid="{00000000-0005-0000-0000-000009B20000}"/>
    <cellStyle name="Normal 47 6 12" xfId="15689" xr:uid="{00000000-0005-0000-0000-00000AB20000}"/>
    <cellStyle name="Normal 47 6 12 2" xfId="27660" xr:uid="{00000000-0005-0000-0000-00000BB20000}"/>
    <cellStyle name="Normal 47 6 12 2 2" xfId="49266" xr:uid="{00000000-0005-0000-0000-00000CB20000}"/>
    <cellStyle name="Normal 47 6 12 3" xfId="21693" xr:uid="{00000000-0005-0000-0000-00000DB20000}"/>
    <cellStyle name="Normal 47 6 12 3 2" xfId="43330" xr:uid="{00000000-0005-0000-0000-00000EB20000}"/>
    <cellStyle name="Normal 47 6 12 4" xfId="37343" xr:uid="{00000000-0005-0000-0000-00000FB20000}"/>
    <cellStyle name="Normal 47 6 13" xfId="24675" xr:uid="{00000000-0005-0000-0000-000010B20000}"/>
    <cellStyle name="Normal 47 6 13 2" xfId="46295" xr:uid="{00000000-0005-0000-0000-000011B20000}"/>
    <cellStyle name="Normal 47 6 14" xfId="18708" xr:uid="{00000000-0005-0000-0000-000012B20000}"/>
    <cellStyle name="Normal 47 6 14 2" xfId="40350" xr:uid="{00000000-0005-0000-0000-000013B20000}"/>
    <cellStyle name="Normal 47 6 15" xfId="31273"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5" xr:uid="{00000000-0005-0000-0000-000019B20000}"/>
    <cellStyle name="Normal 47 6 2 2 2 2 2 2" xfId="50671" xr:uid="{00000000-0005-0000-0000-00001AB20000}"/>
    <cellStyle name="Normal 47 6 2 2 2 2 3" xfId="23098" xr:uid="{00000000-0005-0000-0000-00001BB20000}"/>
    <cellStyle name="Normal 47 6 2 2 2 2 3 2" xfId="44735" xr:uid="{00000000-0005-0000-0000-00001CB20000}"/>
    <cellStyle name="Normal 47 6 2 2 2 2 4" xfId="38751" xr:uid="{00000000-0005-0000-0000-00001DB20000}"/>
    <cellStyle name="Normal 47 6 2 2 2 3" xfId="26083" xr:uid="{00000000-0005-0000-0000-00001EB20000}"/>
    <cellStyle name="Normal 47 6 2 2 2 3 2" xfId="47697" xr:uid="{00000000-0005-0000-0000-00001FB20000}"/>
    <cellStyle name="Normal 47 6 2 2 2 4" xfId="20116" xr:uid="{00000000-0005-0000-0000-000020B20000}"/>
    <cellStyle name="Normal 47 6 2 2 2 4 2" xfId="41758" xr:uid="{00000000-0005-0000-0000-000021B20000}"/>
    <cellStyle name="Normal 47 6 2 2 2 5" xfId="35748" xr:uid="{00000000-0005-0000-0000-000022B20000}"/>
    <cellStyle name="Normal 47 6 2 2 3" xfId="14986" xr:uid="{00000000-0005-0000-0000-000023B20000}"/>
    <cellStyle name="Normal 47 6 2 2 3 2" xfId="18071" xr:uid="{00000000-0005-0000-0000-000024B20000}"/>
    <cellStyle name="Normal 47 6 2 2 3 2 2" xfId="30037" xr:uid="{00000000-0005-0000-0000-000025B20000}"/>
    <cellStyle name="Normal 47 6 2 2 3 2 2 2" xfId="51643" xr:uid="{00000000-0005-0000-0000-000026B20000}"/>
    <cellStyle name="Normal 47 6 2 2 3 2 3" xfId="24070" xr:uid="{00000000-0005-0000-0000-000027B20000}"/>
    <cellStyle name="Normal 47 6 2 2 3 2 3 2" xfId="45707" xr:uid="{00000000-0005-0000-0000-000028B20000}"/>
    <cellStyle name="Normal 47 6 2 2 3 2 4" xfId="39725" xr:uid="{00000000-0005-0000-0000-000029B20000}"/>
    <cellStyle name="Normal 47 6 2 2 3 3" xfId="27055" xr:uid="{00000000-0005-0000-0000-00002AB20000}"/>
    <cellStyle name="Normal 47 6 2 2 3 3 2" xfId="48669" xr:uid="{00000000-0005-0000-0000-00002BB20000}"/>
    <cellStyle name="Normal 47 6 2 2 3 4" xfId="21088" xr:uid="{00000000-0005-0000-0000-00002CB20000}"/>
    <cellStyle name="Normal 47 6 2 2 3 4 2" xfId="42730" xr:uid="{00000000-0005-0000-0000-00002DB20000}"/>
    <cellStyle name="Normal 47 6 2 2 3 5" xfId="36722" xr:uid="{00000000-0005-0000-0000-00002EB20000}"/>
    <cellStyle name="Normal 47 6 2 2 4" xfId="16120" xr:uid="{00000000-0005-0000-0000-00002FB20000}"/>
    <cellStyle name="Normal 47 6 2 2 4 2" xfId="28089" xr:uid="{00000000-0005-0000-0000-000030B20000}"/>
    <cellStyle name="Normal 47 6 2 2 4 2 2" xfId="49695" xr:uid="{00000000-0005-0000-0000-000031B20000}"/>
    <cellStyle name="Normal 47 6 2 2 4 3" xfId="22122" xr:uid="{00000000-0005-0000-0000-000032B20000}"/>
    <cellStyle name="Normal 47 6 2 2 4 3 2" xfId="43759" xr:uid="{00000000-0005-0000-0000-000033B20000}"/>
    <cellStyle name="Normal 47 6 2 2 4 4" xfId="37774" xr:uid="{00000000-0005-0000-0000-000034B20000}"/>
    <cellStyle name="Normal 47 6 2 2 5" xfId="25107" xr:uid="{00000000-0005-0000-0000-000035B20000}"/>
    <cellStyle name="Normal 47 6 2 2 5 2" xfId="46724" xr:uid="{00000000-0005-0000-0000-000036B20000}"/>
    <cellStyle name="Normal 47 6 2 2 6" xfId="19140" xr:uid="{00000000-0005-0000-0000-000037B20000}"/>
    <cellStyle name="Normal 47 6 2 2 6 2" xfId="40782" xr:uid="{00000000-0005-0000-0000-000038B20000}"/>
    <cellStyle name="Normal 47 6 2 2 7" xfId="34768"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5" xr:uid="{00000000-0005-0000-0000-00003DB20000}"/>
    <cellStyle name="Normal 47 6 2 3 2 2 2 2" xfId="50991" xr:uid="{00000000-0005-0000-0000-00003EB20000}"/>
    <cellStyle name="Normal 47 6 2 3 2 2 3" xfId="23418" xr:uid="{00000000-0005-0000-0000-00003FB20000}"/>
    <cellStyle name="Normal 47 6 2 3 2 2 3 2" xfId="45055" xr:uid="{00000000-0005-0000-0000-000040B20000}"/>
    <cellStyle name="Normal 47 6 2 3 2 2 4" xfId="39071" xr:uid="{00000000-0005-0000-0000-000041B20000}"/>
    <cellStyle name="Normal 47 6 2 3 2 3" xfId="26403" xr:uid="{00000000-0005-0000-0000-000042B20000}"/>
    <cellStyle name="Normal 47 6 2 3 2 3 2" xfId="48017" xr:uid="{00000000-0005-0000-0000-000043B20000}"/>
    <cellStyle name="Normal 47 6 2 3 2 4" xfId="20436" xr:uid="{00000000-0005-0000-0000-000044B20000}"/>
    <cellStyle name="Normal 47 6 2 3 2 4 2" xfId="42078" xr:uid="{00000000-0005-0000-0000-000045B20000}"/>
    <cellStyle name="Normal 47 6 2 3 2 5" xfId="36068" xr:uid="{00000000-0005-0000-0000-000046B20000}"/>
    <cellStyle name="Normal 47 6 2 3 3" xfId="15306" xr:uid="{00000000-0005-0000-0000-000047B20000}"/>
    <cellStyle name="Normal 47 6 2 3 3 2" xfId="18391" xr:uid="{00000000-0005-0000-0000-000048B20000}"/>
    <cellStyle name="Normal 47 6 2 3 3 2 2" xfId="30357" xr:uid="{00000000-0005-0000-0000-000049B20000}"/>
    <cellStyle name="Normal 47 6 2 3 3 2 2 2" xfId="51963" xr:uid="{00000000-0005-0000-0000-00004AB20000}"/>
    <cellStyle name="Normal 47 6 2 3 3 2 3" xfId="24390" xr:uid="{00000000-0005-0000-0000-00004BB20000}"/>
    <cellStyle name="Normal 47 6 2 3 3 2 3 2" xfId="46027" xr:uid="{00000000-0005-0000-0000-00004CB20000}"/>
    <cellStyle name="Normal 47 6 2 3 3 2 4" xfId="40045" xr:uid="{00000000-0005-0000-0000-00004DB20000}"/>
    <cellStyle name="Normal 47 6 2 3 3 3" xfId="27375" xr:uid="{00000000-0005-0000-0000-00004EB20000}"/>
    <cellStyle name="Normal 47 6 2 3 3 3 2" xfId="48989" xr:uid="{00000000-0005-0000-0000-00004FB20000}"/>
    <cellStyle name="Normal 47 6 2 3 3 4" xfId="21408" xr:uid="{00000000-0005-0000-0000-000050B20000}"/>
    <cellStyle name="Normal 47 6 2 3 3 4 2" xfId="43050" xr:uid="{00000000-0005-0000-0000-000051B20000}"/>
    <cellStyle name="Normal 47 6 2 3 3 5" xfId="37042" xr:uid="{00000000-0005-0000-0000-000052B20000}"/>
    <cellStyle name="Normal 47 6 2 3 4" xfId="16440" xr:uid="{00000000-0005-0000-0000-000053B20000}"/>
    <cellStyle name="Normal 47 6 2 3 4 2" xfId="28409" xr:uid="{00000000-0005-0000-0000-000054B20000}"/>
    <cellStyle name="Normal 47 6 2 3 4 2 2" xfId="50015" xr:uid="{00000000-0005-0000-0000-000055B20000}"/>
    <cellStyle name="Normal 47 6 2 3 4 3" xfId="22442" xr:uid="{00000000-0005-0000-0000-000056B20000}"/>
    <cellStyle name="Normal 47 6 2 3 4 3 2" xfId="44079" xr:uid="{00000000-0005-0000-0000-000057B20000}"/>
    <cellStyle name="Normal 47 6 2 3 4 4" xfId="38094" xr:uid="{00000000-0005-0000-0000-000058B20000}"/>
    <cellStyle name="Normal 47 6 2 3 5" xfId="25427" xr:uid="{00000000-0005-0000-0000-000059B20000}"/>
    <cellStyle name="Normal 47 6 2 3 5 2" xfId="47044" xr:uid="{00000000-0005-0000-0000-00005AB20000}"/>
    <cellStyle name="Normal 47 6 2 3 6" xfId="19460" xr:uid="{00000000-0005-0000-0000-00005BB20000}"/>
    <cellStyle name="Normal 47 6 2 3 6 2" xfId="41102" xr:uid="{00000000-0005-0000-0000-00005CB20000}"/>
    <cellStyle name="Normal 47 6 2 3 7" xfId="35088" xr:uid="{00000000-0005-0000-0000-00005DB20000}"/>
    <cellStyle name="Normal 47 6 2 4" xfId="13691" xr:uid="{00000000-0005-0000-0000-00005EB20000}"/>
    <cellStyle name="Normal 47 6 2 4 2" xfId="16777" xr:uid="{00000000-0005-0000-0000-00005FB20000}"/>
    <cellStyle name="Normal 47 6 2 4 2 2" xfId="28745" xr:uid="{00000000-0005-0000-0000-000060B20000}"/>
    <cellStyle name="Normal 47 6 2 4 2 2 2" xfId="50351" xr:uid="{00000000-0005-0000-0000-000061B20000}"/>
    <cellStyle name="Normal 47 6 2 4 2 3" xfId="22778" xr:uid="{00000000-0005-0000-0000-000062B20000}"/>
    <cellStyle name="Normal 47 6 2 4 2 3 2" xfId="44415" xr:uid="{00000000-0005-0000-0000-000063B20000}"/>
    <cellStyle name="Normal 47 6 2 4 2 4" xfId="38431" xr:uid="{00000000-0005-0000-0000-000064B20000}"/>
    <cellStyle name="Normal 47 6 2 4 3" xfId="25763" xr:uid="{00000000-0005-0000-0000-000065B20000}"/>
    <cellStyle name="Normal 47 6 2 4 3 2" xfId="47377" xr:uid="{00000000-0005-0000-0000-000066B20000}"/>
    <cellStyle name="Normal 47 6 2 4 4" xfId="19796" xr:uid="{00000000-0005-0000-0000-000067B20000}"/>
    <cellStyle name="Normal 47 6 2 4 4 2" xfId="41438" xr:uid="{00000000-0005-0000-0000-000068B20000}"/>
    <cellStyle name="Normal 47 6 2 4 5" xfId="35427" xr:uid="{00000000-0005-0000-0000-000069B20000}"/>
    <cellStyle name="Normal 47 6 2 5" xfId="14665" xr:uid="{00000000-0005-0000-0000-00006AB20000}"/>
    <cellStyle name="Normal 47 6 2 5 2" xfId="17750" xr:uid="{00000000-0005-0000-0000-00006BB20000}"/>
    <cellStyle name="Normal 47 6 2 5 2 2" xfId="29717" xr:uid="{00000000-0005-0000-0000-00006CB20000}"/>
    <cellStyle name="Normal 47 6 2 5 2 2 2" xfId="51323" xr:uid="{00000000-0005-0000-0000-00006DB20000}"/>
    <cellStyle name="Normal 47 6 2 5 2 3" xfId="23750" xr:uid="{00000000-0005-0000-0000-00006EB20000}"/>
    <cellStyle name="Normal 47 6 2 5 2 3 2" xfId="45387" xr:uid="{00000000-0005-0000-0000-00006FB20000}"/>
    <cellStyle name="Normal 47 6 2 5 2 4" xfId="39404" xr:uid="{00000000-0005-0000-0000-000070B20000}"/>
    <cellStyle name="Normal 47 6 2 5 3" xfId="26735" xr:uid="{00000000-0005-0000-0000-000071B20000}"/>
    <cellStyle name="Normal 47 6 2 5 3 2" xfId="48349" xr:uid="{00000000-0005-0000-0000-000072B20000}"/>
    <cellStyle name="Normal 47 6 2 5 4" xfId="20768" xr:uid="{00000000-0005-0000-0000-000073B20000}"/>
    <cellStyle name="Normal 47 6 2 5 4 2" xfId="42410" xr:uid="{00000000-0005-0000-0000-000074B20000}"/>
    <cellStyle name="Normal 47 6 2 5 5" xfId="36401" xr:uid="{00000000-0005-0000-0000-000075B20000}"/>
    <cellStyle name="Normal 47 6 2 6" xfId="15778" xr:uid="{00000000-0005-0000-0000-000076B20000}"/>
    <cellStyle name="Normal 47 6 2 6 2" xfId="27749" xr:uid="{00000000-0005-0000-0000-000077B20000}"/>
    <cellStyle name="Normal 47 6 2 6 2 2" xfId="49355" xr:uid="{00000000-0005-0000-0000-000078B20000}"/>
    <cellStyle name="Normal 47 6 2 6 3" xfId="21782" xr:uid="{00000000-0005-0000-0000-000079B20000}"/>
    <cellStyle name="Normal 47 6 2 6 3 2" xfId="43419" xr:uid="{00000000-0005-0000-0000-00007AB20000}"/>
    <cellStyle name="Normal 47 6 2 6 4" xfId="37432" xr:uid="{00000000-0005-0000-0000-00007BB20000}"/>
    <cellStyle name="Normal 47 6 2 7" xfId="24764" xr:uid="{00000000-0005-0000-0000-00007CB20000}"/>
    <cellStyle name="Normal 47 6 2 7 2" xfId="46384" xr:uid="{00000000-0005-0000-0000-00007DB20000}"/>
    <cellStyle name="Normal 47 6 2 8" xfId="18797" xr:uid="{00000000-0005-0000-0000-00007EB20000}"/>
    <cellStyle name="Normal 47 6 2 8 2" xfId="40439" xr:uid="{00000000-0005-0000-0000-00007FB20000}"/>
    <cellStyle name="Normal 47 6 2 9" xfId="31610"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1" xr:uid="{00000000-0005-0000-0000-000085B20000}"/>
    <cellStyle name="Normal 47 6 3 2 2 2 2 2" xfId="50627" xr:uid="{00000000-0005-0000-0000-000086B20000}"/>
    <cellStyle name="Normal 47 6 3 2 2 2 3" xfId="23054" xr:uid="{00000000-0005-0000-0000-000087B20000}"/>
    <cellStyle name="Normal 47 6 3 2 2 2 3 2" xfId="44691" xr:uid="{00000000-0005-0000-0000-000088B20000}"/>
    <cellStyle name="Normal 47 6 3 2 2 2 4" xfId="38707" xr:uid="{00000000-0005-0000-0000-000089B20000}"/>
    <cellStyle name="Normal 47 6 3 2 2 3" xfId="26039" xr:uid="{00000000-0005-0000-0000-00008AB20000}"/>
    <cellStyle name="Normal 47 6 3 2 2 3 2" xfId="47653" xr:uid="{00000000-0005-0000-0000-00008BB20000}"/>
    <cellStyle name="Normal 47 6 3 2 2 4" xfId="20072" xr:uid="{00000000-0005-0000-0000-00008CB20000}"/>
    <cellStyle name="Normal 47 6 3 2 2 4 2" xfId="41714" xr:uid="{00000000-0005-0000-0000-00008DB20000}"/>
    <cellStyle name="Normal 47 6 3 2 2 5" xfId="35704" xr:uid="{00000000-0005-0000-0000-00008EB20000}"/>
    <cellStyle name="Normal 47 6 3 2 3" xfId="14942" xr:uid="{00000000-0005-0000-0000-00008FB20000}"/>
    <cellStyle name="Normal 47 6 3 2 3 2" xfId="18027" xr:uid="{00000000-0005-0000-0000-000090B20000}"/>
    <cellStyle name="Normal 47 6 3 2 3 2 2" xfId="29993" xr:uid="{00000000-0005-0000-0000-000091B20000}"/>
    <cellStyle name="Normal 47 6 3 2 3 2 2 2" xfId="51599" xr:uid="{00000000-0005-0000-0000-000092B20000}"/>
    <cellStyle name="Normal 47 6 3 2 3 2 3" xfId="24026" xr:uid="{00000000-0005-0000-0000-000093B20000}"/>
    <cellStyle name="Normal 47 6 3 2 3 2 3 2" xfId="45663" xr:uid="{00000000-0005-0000-0000-000094B20000}"/>
    <cellStyle name="Normal 47 6 3 2 3 2 4" xfId="39681" xr:uid="{00000000-0005-0000-0000-000095B20000}"/>
    <cellStyle name="Normal 47 6 3 2 3 3" xfId="27011" xr:uid="{00000000-0005-0000-0000-000096B20000}"/>
    <cellStyle name="Normal 47 6 3 2 3 3 2" xfId="48625" xr:uid="{00000000-0005-0000-0000-000097B20000}"/>
    <cellStyle name="Normal 47 6 3 2 3 4" xfId="21044" xr:uid="{00000000-0005-0000-0000-000098B20000}"/>
    <cellStyle name="Normal 47 6 3 2 3 4 2" xfId="42686" xr:uid="{00000000-0005-0000-0000-000099B20000}"/>
    <cellStyle name="Normal 47 6 3 2 3 5" xfId="36678" xr:uid="{00000000-0005-0000-0000-00009AB20000}"/>
    <cellStyle name="Normal 47 6 3 2 4" xfId="16076" xr:uid="{00000000-0005-0000-0000-00009BB20000}"/>
    <cellStyle name="Normal 47 6 3 2 4 2" xfId="28045" xr:uid="{00000000-0005-0000-0000-00009CB20000}"/>
    <cellStyle name="Normal 47 6 3 2 4 2 2" xfId="49651" xr:uid="{00000000-0005-0000-0000-00009DB20000}"/>
    <cellStyle name="Normal 47 6 3 2 4 3" xfId="22078" xr:uid="{00000000-0005-0000-0000-00009EB20000}"/>
    <cellStyle name="Normal 47 6 3 2 4 3 2" xfId="43715" xr:uid="{00000000-0005-0000-0000-00009FB20000}"/>
    <cellStyle name="Normal 47 6 3 2 4 4" xfId="37730" xr:uid="{00000000-0005-0000-0000-0000A0B20000}"/>
    <cellStyle name="Normal 47 6 3 2 5" xfId="25063" xr:uid="{00000000-0005-0000-0000-0000A1B20000}"/>
    <cellStyle name="Normal 47 6 3 2 5 2" xfId="46680" xr:uid="{00000000-0005-0000-0000-0000A2B20000}"/>
    <cellStyle name="Normal 47 6 3 2 6" xfId="19096" xr:uid="{00000000-0005-0000-0000-0000A3B20000}"/>
    <cellStyle name="Normal 47 6 3 2 6 2" xfId="40738" xr:uid="{00000000-0005-0000-0000-0000A4B20000}"/>
    <cellStyle name="Normal 47 6 3 2 7" xfId="34724"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1" xr:uid="{00000000-0005-0000-0000-0000A9B20000}"/>
    <cellStyle name="Normal 47 6 3 3 2 2 2 2" xfId="50947" xr:uid="{00000000-0005-0000-0000-0000AAB20000}"/>
    <cellStyle name="Normal 47 6 3 3 2 2 3" xfId="23374" xr:uid="{00000000-0005-0000-0000-0000ABB20000}"/>
    <cellStyle name="Normal 47 6 3 3 2 2 3 2" xfId="45011" xr:uid="{00000000-0005-0000-0000-0000ACB20000}"/>
    <cellStyle name="Normal 47 6 3 3 2 2 4" xfId="39027" xr:uid="{00000000-0005-0000-0000-0000ADB20000}"/>
    <cellStyle name="Normal 47 6 3 3 2 3" xfId="26359" xr:uid="{00000000-0005-0000-0000-0000AEB20000}"/>
    <cellStyle name="Normal 47 6 3 3 2 3 2" xfId="47973" xr:uid="{00000000-0005-0000-0000-0000AFB20000}"/>
    <cellStyle name="Normal 47 6 3 3 2 4" xfId="20392" xr:uid="{00000000-0005-0000-0000-0000B0B20000}"/>
    <cellStyle name="Normal 47 6 3 3 2 4 2" xfId="42034" xr:uid="{00000000-0005-0000-0000-0000B1B20000}"/>
    <cellStyle name="Normal 47 6 3 3 2 5" xfId="36024" xr:uid="{00000000-0005-0000-0000-0000B2B20000}"/>
    <cellStyle name="Normal 47 6 3 3 3" xfId="15262" xr:uid="{00000000-0005-0000-0000-0000B3B20000}"/>
    <cellStyle name="Normal 47 6 3 3 3 2" xfId="18347" xr:uid="{00000000-0005-0000-0000-0000B4B20000}"/>
    <cellStyle name="Normal 47 6 3 3 3 2 2" xfId="30313" xr:uid="{00000000-0005-0000-0000-0000B5B20000}"/>
    <cellStyle name="Normal 47 6 3 3 3 2 2 2" xfId="51919" xr:uid="{00000000-0005-0000-0000-0000B6B20000}"/>
    <cellStyle name="Normal 47 6 3 3 3 2 3" xfId="24346" xr:uid="{00000000-0005-0000-0000-0000B7B20000}"/>
    <cellStyle name="Normal 47 6 3 3 3 2 3 2" xfId="45983" xr:uid="{00000000-0005-0000-0000-0000B8B20000}"/>
    <cellStyle name="Normal 47 6 3 3 3 2 4" xfId="40001" xr:uid="{00000000-0005-0000-0000-0000B9B20000}"/>
    <cellStyle name="Normal 47 6 3 3 3 3" xfId="27331" xr:uid="{00000000-0005-0000-0000-0000BAB20000}"/>
    <cellStyle name="Normal 47 6 3 3 3 3 2" xfId="48945" xr:uid="{00000000-0005-0000-0000-0000BBB20000}"/>
    <cellStyle name="Normal 47 6 3 3 3 4" xfId="21364" xr:uid="{00000000-0005-0000-0000-0000BCB20000}"/>
    <cellStyle name="Normal 47 6 3 3 3 4 2" xfId="43006" xr:uid="{00000000-0005-0000-0000-0000BDB20000}"/>
    <cellStyle name="Normal 47 6 3 3 3 5" xfId="36998" xr:uid="{00000000-0005-0000-0000-0000BEB20000}"/>
    <cellStyle name="Normal 47 6 3 3 4" xfId="16396" xr:uid="{00000000-0005-0000-0000-0000BFB20000}"/>
    <cellStyle name="Normal 47 6 3 3 4 2" xfId="28365" xr:uid="{00000000-0005-0000-0000-0000C0B20000}"/>
    <cellStyle name="Normal 47 6 3 3 4 2 2" xfId="49971" xr:uid="{00000000-0005-0000-0000-0000C1B20000}"/>
    <cellStyle name="Normal 47 6 3 3 4 3" xfId="22398" xr:uid="{00000000-0005-0000-0000-0000C2B20000}"/>
    <cellStyle name="Normal 47 6 3 3 4 3 2" xfId="44035" xr:uid="{00000000-0005-0000-0000-0000C3B20000}"/>
    <cellStyle name="Normal 47 6 3 3 4 4" xfId="38050" xr:uid="{00000000-0005-0000-0000-0000C4B20000}"/>
    <cellStyle name="Normal 47 6 3 3 5" xfId="25383" xr:uid="{00000000-0005-0000-0000-0000C5B20000}"/>
    <cellStyle name="Normal 47 6 3 3 5 2" xfId="47000" xr:uid="{00000000-0005-0000-0000-0000C6B20000}"/>
    <cellStyle name="Normal 47 6 3 3 6" xfId="19416" xr:uid="{00000000-0005-0000-0000-0000C7B20000}"/>
    <cellStyle name="Normal 47 6 3 3 6 2" xfId="41058" xr:uid="{00000000-0005-0000-0000-0000C8B20000}"/>
    <cellStyle name="Normal 47 6 3 3 7" xfId="35044" xr:uid="{00000000-0005-0000-0000-0000C9B20000}"/>
    <cellStyle name="Normal 47 6 3 4" xfId="13647" xr:uid="{00000000-0005-0000-0000-0000CAB20000}"/>
    <cellStyle name="Normal 47 6 3 4 2" xfId="16733" xr:uid="{00000000-0005-0000-0000-0000CBB20000}"/>
    <cellStyle name="Normal 47 6 3 4 2 2" xfId="28701" xr:uid="{00000000-0005-0000-0000-0000CCB20000}"/>
    <cellStyle name="Normal 47 6 3 4 2 2 2" xfId="50307" xr:uid="{00000000-0005-0000-0000-0000CDB20000}"/>
    <cellStyle name="Normal 47 6 3 4 2 3" xfId="22734" xr:uid="{00000000-0005-0000-0000-0000CEB20000}"/>
    <cellStyle name="Normal 47 6 3 4 2 3 2" xfId="44371" xr:uid="{00000000-0005-0000-0000-0000CFB20000}"/>
    <cellStyle name="Normal 47 6 3 4 2 4" xfId="38387" xr:uid="{00000000-0005-0000-0000-0000D0B20000}"/>
    <cellStyle name="Normal 47 6 3 4 3" xfId="25719" xr:uid="{00000000-0005-0000-0000-0000D1B20000}"/>
    <cellStyle name="Normal 47 6 3 4 3 2" xfId="47333" xr:uid="{00000000-0005-0000-0000-0000D2B20000}"/>
    <cellStyle name="Normal 47 6 3 4 4" xfId="19752" xr:uid="{00000000-0005-0000-0000-0000D3B20000}"/>
    <cellStyle name="Normal 47 6 3 4 4 2" xfId="41394" xr:uid="{00000000-0005-0000-0000-0000D4B20000}"/>
    <cellStyle name="Normal 47 6 3 4 5" xfId="35383" xr:uid="{00000000-0005-0000-0000-0000D5B20000}"/>
    <cellStyle name="Normal 47 6 3 5" xfId="14621" xr:uid="{00000000-0005-0000-0000-0000D6B20000}"/>
    <cellStyle name="Normal 47 6 3 5 2" xfId="17706" xr:uid="{00000000-0005-0000-0000-0000D7B20000}"/>
    <cellStyle name="Normal 47 6 3 5 2 2" xfId="29673" xr:uid="{00000000-0005-0000-0000-0000D8B20000}"/>
    <cellStyle name="Normal 47 6 3 5 2 2 2" xfId="51279" xr:uid="{00000000-0005-0000-0000-0000D9B20000}"/>
    <cellStyle name="Normal 47 6 3 5 2 3" xfId="23706" xr:uid="{00000000-0005-0000-0000-0000DAB20000}"/>
    <cellStyle name="Normal 47 6 3 5 2 3 2" xfId="45343" xr:uid="{00000000-0005-0000-0000-0000DBB20000}"/>
    <cellStyle name="Normal 47 6 3 5 2 4" xfId="39360" xr:uid="{00000000-0005-0000-0000-0000DCB20000}"/>
    <cellStyle name="Normal 47 6 3 5 3" xfId="26691" xr:uid="{00000000-0005-0000-0000-0000DDB20000}"/>
    <cellStyle name="Normal 47 6 3 5 3 2" xfId="48305" xr:uid="{00000000-0005-0000-0000-0000DEB20000}"/>
    <cellStyle name="Normal 47 6 3 5 4" xfId="20724" xr:uid="{00000000-0005-0000-0000-0000DFB20000}"/>
    <cellStyle name="Normal 47 6 3 5 4 2" xfId="42366" xr:uid="{00000000-0005-0000-0000-0000E0B20000}"/>
    <cellStyle name="Normal 47 6 3 5 5" xfId="36357" xr:uid="{00000000-0005-0000-0000-0000E1B20000}"/>
    <cellStyle name="Normal 47 6 3 6" xfId="15734" xr:uid="{00000000-0005-0000-0000-0000E2B20000}"/>
    <cellStyle name="Normal 47 6 3 6 2" xfId="27705" xr:uid="{00000000-0005-0000-0000-0000E3B20000}"/>
    <cellStyle name="Normal 47 6 3 6 2 2" xfId="49311" xr:uid="{00000000-0005-0000-0000-0000E4B20000}"/>
    <cellStyle name="Normal 47 6 3 6 3" xfId="21738" xr:uid="{00000000-0005-0000-0000-0000E5B20000}"/>
    <cellStyle name="Normal 47 6 3 6 3 2" xfId="43375" xr:uid="{00000000-0005-0000-0000-0000E6B20000}"/>
    <cellStyle name="Normal 47 6 3 6 4" xfId="37388" xr:uid="{00000000-0005-0000-0000-0000E7B20000}"/>
    <cellStyle name="Normal 47 6 3 7" xfId="24720" xr:uid="{00000000-0005-0000-0000-0000E8B20000}"/>
    <cellStyle name="Normal 47 6 3 7 2" xfId="46340" xr:uid="{00000000-0005-0000-0000-0000E9B20000}"/>
    <cellStyle name="Normal 47 6 3 8" xfId="18753" xr:uid="{00000000-0005-0000-0000-0000EAB20000}"/>
    <cellStyle name="Normal 47 6 3 8 2" xfId="40395" xr:uid="{00000000-0005-0000-0000-0000EBB20000}"/>
    <cellStyle name="Normal 47 6 3 9" xfId="31453"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7" xr:uid="{00000000-0005-0000-0000-0000F1B20000}"/>
    <cellStyle name="Normal 47 6 4 2 2 2 2 2" xfId="50713" xr:uid="{00000000-0005-0000-0000-0000F2B20000}"/>
    <cellStyle name="Normal 47 6 4 2 2 2 3" xfId="23140" xr:uid="{00000000-0005-0000-0000-0000F3B20000}"/>
    <cellStyle name="Normal 47 6 4 2 2 2 3 2" xfId="44777" xr:uid="{00000000-0005-0000-0000-0000F4B20000}"/>
    <cellStyle name="Normal 47 6 4 2 2 2 4" xfId="38793" xr:uid="{00000000-0005-0000-0000-0000F5B20000}"/>
    <cellStyle name="Normal 47 6 4 2 2 3" xfId="26125" xr:uid="{00000000-0005-0000-0000-0000F6B20000}"/>
    <cellStyle name="Normal 47 6 4 2 2 3 2" xfId="47739" xr:uid="{00000000-0005-0000-0000-0000F7B20000}"/>
    <cellStyle name="Normal 47 6 4 2 2 4" xfId="20158" xr:uid="{00000000-0005-0000-0000-0000F8B20000}"/>
    <cellStyle name="Normal 47 6 4 2 2 4 2" xfId="41800" xr:uid="{00000000-0005-0000-0000-0000F9B20000}"/>
    <cellStyle name="Normal 47 6 4 2 2 5" xfId="35790" xr:uid="{00000000-0005-0000-0000-0000FAB20000}"/>
    <cellStyle name="Normal 47 6 4 2 3" xfId="15028" xr:uid="{00000000-0005-0000-0000-0000FBB20000}"/>
    <cellStyle name="Normal 47 6 4 2 3 2" xfId="18113" xr:uid="{00000000-0005-0000-0000-0000FCB20000}"/>
    <cellStyle name="Normal 47 6 4 2 3 2 2" xfId="30079" xr:uid="{00000000-0005-0000-0000-0000FDB20000}"/>
    <cellStyle name="Normal 47 6 4 2 3 2 2 2" xfId="51685" xr:uid="{00000000-0005-0000-0000-0000FEB20000}"/>
    <cellStyle name="Normal 47 6 4 2 3 2 3" xfId="24112" xr:uid="{00000000-0005-0000-0000-0000FFB20000}"/>
    <cellStyle name="Normal 47 6 4 2 3 2 3 2" xfId="45749" xr:uid="{00000000-0005-0000-0000-000000B30000}"/>
    <cellStyle name="Normal 47 6 4 2 3 2 4" xfId="39767" xr:uid="{00000000-0005-0000-0000-000001B30000}"/>
    <cellStyle name="Normal 47 6 4 2 3 3" xfId="27097" xr:uid="{00000000-0005-0000-0000-000002B30000}"/>
    <cellStyle name="Normal 47 6 4 2 3 3 2" xfId="48711" xr:uid="{00000000-0005-0000-0000-000003B30000}"/>
    <cellStyle name="Normal 47 6 4 2 3 4" xfId="21130" xr:uid="{00000000-0005-0000-0000-000004B30000}"/>
    <cellStyle name="Normal 47 6 4 2 3 4 2" xfId="42772" xr:uid="{00000000-0005-0000-0000-000005B30000}"/>
    <cellStyle name="Normal 47 6 4 2 3 5" xfId="36764" xr:uid="{00000000-0005-0000-0000-000006B30000}"/>
    <cellStyle name="Normal 47 6 4 2 4" xfId="16162" xr:uid="{00000000-0005-0000-0000-000007B30000}"/>
    <cellStyle name="Normal 47 6 4 2 4 2" xfId="28131" xr:uid="{00000000-0005-0000-0000-000008B30000}"/>
    <cellStyle name="Normal 47 6 4 2 4 2 2" xfId="49737" xr:uid="{00000000-0005-0000-0000-000009B30000}"/>
    <cellStyle name="Normal 47 6 4 2 4 3" xfId="22164" xr:uid="{00000000-0005-0000-0000-00000AB30000}"/>
    <cellStyle name="Normal 47 6 4 2 4 3 2" xfId="43801" xr:uid="{00000000-0005-0000-0000-00000BB30000}"/>
    <cellStyle name="Normal 47 6 4 2 4 4" xfId="37816" xr:uid="{00000000-0005-0000-0000-00000CB30000}"/>
    <cellStyle name="Normal 47 6 4 2 5" xfId="25149" xr:uid="{00000000-0005-0000-0000-00000DB30000}"/>
    <cellStyle name="Normal 47 6 4 2 5 2" xfId="46766" xr:uid="{00000000-0005-0000-0000-00000EB30000}"/>
    <cellStyle name="Normal 47 6 4 2 6" xfId="19182" xr:uid="{00000000-0005-0000-0000-00000FB30000}"/>
    <cellStyle name="Normal 47 6 4 2 6 2" xfId="40824" xr:uid="{00000000-0005-0000-0000-000010B30000}"/>
    <cellStyle name="Normal 47 6 4 2 7" xfId="34810"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7" xr:uid="{00000000-0005-0000-0000-000015B30000}"/>
    <cellStyle name="Normal 47 6 4 3 2 2 2 2" xfId="51033" xr:uid="{00000000-0005-0000-0000-000016B30000}"/>
    <cellStyle name="Normal 47 6 4 3 2 2 3" xfId="23460" xr:uid="{00000000-0005-0000-0000-000017B30000}"/>
    <cellStyle name="Normal 47 6 4 3 2 2 3 2" xfId="45097" xr:uid="{00000000-0005-0000-0000-000018B30000}"/>
    <cellStyle name="Normal 47 6 4 3 2 2 4" xfId="39113" xr:uid="{00000000-0005-0000-0000-000019B30000}"/>
    <cellStyle name="Normal 47 6 4 3 2 3" xfId="26445" xr:uid="{00000000-0005-0000-0000-00001AB30000}"/>
    <cellStyle name="Normal 47 6 4 3 2 3 2" xfId="48059" xr:uid="{00000000-0005-0000-0000-00001BB30000}"/>
    <cellStyle name="Normal 47 6 4 3 2 4" xfId="20478" xr:uid="{00000000-0005-0000-0000-00001CB30000}"/>
    <cellStyle name="Normal 47 6 4 3 2 4 2" xfId="42120" xr:uid="{00000000-0005-0000-0000-00001DB30000}"/>
    <cellStyle name="Normal 47 6 4 3 2 5" xfId="36110" xr:uid="{00000000-0005-0000-0000-00001EB30000}"/>
    <cellStyle name="Normal 47 6 4 3 3" xfId="15348" xr:uid="{00000000-0005-0000-0000-00001FB30000}"/>
    <cellStyle name="Normal 47 6 4 3 3 2" xfId="18433" xr:uid="{00000000-0005-0000-0000-000020B30000}"/>
    <cellStyle name="Normal 47 6 4 3 3 2 2" xfId="30399" xr:uid="{00000000-0005-0000-0000-000021B30000}"/>
    <cellStyle name="Normal 47 6 4 3 3 2 2 2" xfId="52005" xr:uid="{00000000-0005-0000-0000-000022B30000}"/>
    <cellStyle name="Normal 47 6 4 3 3 2 3" xfId="24432" xr:uid="{00000000-0005-0000-0000-000023B30000}"/>
    <cellStyle name="Normal 47 6 4 3 3 2 3 2" xfId="46069" xr:uid="{00000000-0005-0000-0000-000024B30000}"/>
    <cellStyle name="Normal 47 6 4 3 3 2 4" xfId="40087" xr:uid="{00000000-0005-0000-0000-000025B30000}"/>
    <cellStyle name="Normal 47 6 4 3 3 3" xfId="27417" xr:uid="{00000000-0005-0000-0000-000026B30000}"/>
    <cellStyle name="Normal 47 6 4 3 3 3 2" xfId="49031" xr:uid="{00000000-0005-0000-0000-000027B30000}"/>
    <cellStyle name="Normal 47 6 4 3 3 4" xfId="21450" xr:uid="{00000000-0005-0000-0000-000028B30000}"/>
    <cellStyle name="Normal 47 6 4 3 3 4 2" xfId="43092" xr:uid="{00000000-0005-0000-0000-000029B30000}"/>
    <cellStyle name="Normal 47 6 4 3 3 5" xfId="37084" xr:uid="{00000000-0005-0000-0000-00002AB30000}"/>
    <cellStyle name="Normal 47 6 4 3 4" xfId="16482" xr:uid="{00000000-0005-0000-0000-00002BB30000}"/>
    <cellStyle name="Normal 47 6 4 3 4 2" xfId="28451" xr:uid="{00000000-0005-0000-0000-00002CB30000}"/>
    <cellStyle name="Normal 47 6 4 3 4 2 2" xfId="50057" xr:uid="{00000000-0005-0000-0000-00002DB30000}"/>
    <cellStyle name="Normal 47 6 4 3 4 3" xfId="22484" xr:uid="{00000000-0005-0000-0000-00002EB30000}"/>
    <cellStyle name="Normal 47 6 4 3 4 3 2" xfId="44121" xr:uid="{00000000-0005-0000-0000-00002FB30000}"/>
    <cellStyle name="Normal 47 6 4 3 4 4" xfId="38136" xr:uid="{00000000-0005-0000-0000-000030B30000}"/>
    <cellStyle name="Normal 47 6 4 3 5" xfId="25469" xr:uid="{00000000-0005-0000-0000-000031B30000}"/>
    <cellStyle name="Normal 47 6 4 3 5 2" xfId="47086" xr:uid="{00000000-0005-0000-0000-000032B30000}"/>
    <cellStyle name="Normal 47 6 4 3 6" xfId="19502" xr:uid="{00000000-0005-0000-0000-000033B30000}"/>
    <cellStyle name="Normal 47 6 4 3 6 2" xfId="41144" xr:uid="{00000000-0005-0000-0000-000034B30000}"/>
    <cellStyle name="Normal 47 6 4 3 7" xfId="35130" xr:uid="{00000000-0005-0000-0000-000035B30000}"/>
    <cellStyle name="Normal 47 6 4 4" xfId="13733" xr:uid="{00000000-0005-0000-0000-000036B30000}"/>
    <cellStyle name="Normal 47 6 4 4 2" xfId="16819" xr:uid="{00000000-0005-0000-0000-000037B30000}"/>
    <cellStyle name="Normal 47 6 4 4 2 2" xfId="28787" xr:uid="{00000000-0005-0000-0000-000038B30000}"/>
    <cellStyle name="Normal 47 6 4 4 2 2 2" xfId="50393" xr:uid="{00000000-0005-0000-0000-000039B30000}"/>
    <cellStyle name="Normal 47 6 4 4 2 3" xfId="22820" xr:uid="{00000000-0005-0000-0000-00003AB30000}"/>
    <cellStyle name="Normal 47 6 4 4 2 3 2" xfId="44457" xr:uid="{00000000-0005-0000-0000-00003BB30000}"/>
    <cellStyle name="Normal 47 6 4 4 2 4" xfId="38473" xr:uid="{00000000-0005-0000-0000-00003CB30000}"/>
    <cellStyle name="Normal 47 6 4 4 3" xfId="25805" xr:uid="{00000000-0005-0000-0000-00003DB30000}"/>
    <cellStyle name="Normal 47 6 4 4 3 2" xfId="47419" xr:uid="{00000000-0005-0000-0000-00003EB30000}"/>
    <cellStyle name="Normal 47 6 4 4 4" xfId="19838" xr:uid="{00000000-0005-0000-0000-00003FB30000}"/>
    <cellStyle name="Normal 47 6 4 4 4 2" xfId="41480" xr:uid="{00000000-0005-0000-0000-000040B30000}"/>
    <cellStyle name="Normal 47 6 4 4 5" xfId="35469" xr:uid="{00000000-0005-0000-0000-000041B30000}"/>
    <cellStyle name="Normal 47 6 4 5" xfId="14707" xr:uid="{00000000-0005-0000-0000-000042B30000}"/>
    <cellStyle name="Normal 47 6 4 5 2" xfId="17792" xr:uid="{00000000-0005-0000-0000-000043B30000}"/>
    <cellStyle name="Normal 47 6 4 5 2 2" xfId="29759" xr:uid="{00000000-0005-0000-0000-000044B30000}"/>
    <cellStyle name="Normal 47 6 4 5 2 2 2" xfId="51365" xr:uid="{00000000-0005-0000-0000-000045B30000}"/>
    <cellStyle name="Normal 47 6 4 5 2 3" xfId="23792" xr:uid="{00000000-0005-0000-0000-000046B30000}"/>
    <cellStyle name="Normal 47 6 4 5 2 3 2" xfId="45429" xr:uid="{00000000-0005-0000-0000-000047B30000}"/>
    <cellStyle name="Normal 47 6 4 5 2 4" xfId="39446" xr:uid="{00000000-0005-0000-0000-000048B30000}"/>
    <cellStyle name="Normal 47 6 4 5 3" xfId="26777" xr:uid="{00000000-0005-0000-0000-000049B30000}"/>
    <cellStyle name="Normal 47 6 4 5 3 2" xfId="48391" xr:uid="{00000000-0005-0000-0000-00004AB30000}"/>
    <cellStyle name="Normal 47 6 4 5 4" xfId="20810" xr:uid="{00000000-0005-0000-0000-00004BB30000}"/>
    <cellStyle name="Normal 47 6 4 5 4 2" xfId="42452" xr:uid="{00000000-0005-0000-0000-00004CB30000}"/>
    <cellStyle name="Normal 47 6 4 5 5" xfId="36443" xr:uid="{00000000-0005-0000-0000-00004DB30000}"/>
    <cellStyle name="Normal 47 6 4 6" xfId="15820" xr:uid="{00000000-0005-0000-0000-00004EB30000}"/>
    <cellStyle name="Normal 47 6 4 6 2" xfId="27791" xr:uid="{00000000-0005-0000-0000-00004FB30000}"/>
    <cellStyle name="Normal 47 6 4 6 2 2" xfId="49397" xr:uid="{00000000-0005-0000-0000-000050B30000}"/>
    <cellStyle name="Normal 47 6 4 6 3" xfId="21824" xr:uid="{00000000-0005-0000-0000-000051B30000}"/>
    <cellStyle name="Normal 47 6 4 6 3 2" xfId="43461" xr:uid="{00000000-0005-0000-0000-000052B30000}"/>
    <cellStyle name="Normal 47 6 4 6 4" xfId="37474" xr:uid="{00000000-0005-0000-0000-000053B30000}"/>
    <cellStyle name="Normal 47 6 4 7" xfId="24806" xr:uid="{00000000-0005-0000-0000-000054B30000}"/>
    <cellStyle name="Normal 47 6 4 7 2" xfId="46426" xr:uid="{00000000-0005-0000-0000-000055B30000}"/>
    <cellStyle name="Normal 47 6 4 8" xfId="18839" xr:uid="{00000000-0005-0000-0000-000056B30000}"/>
    <cellStyle name="Normal 47 6 4 8 2" xfId="40481" xr:uid="{00000000-0005-0000-0000-000057B30000}"/>
    <cellStyle name="Normal 47 6 4 9" xfId="31721"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1" xr:uid="{00000000-0005-0000-0000-00005DB30000}"/>
    <cellStyle name="Normal 47 6 5 2 2 2 2 2" xfId="50797" xr:uid="{00000000-0005-0000-0000-00005EB30000}"/>
    <cellStyle name="Normal 47 6 5 2 2 2 3" xfId="23224" xr:uid="{00000000-0005-0000-0000-00005FB30000}"/>
    <cellStyle name="Normal 47 6 5 2 2 2 3 2" xfId="44861" xr:uid="{00000000-0005-0000-0000-000060B30000}"/>
    <cellStyle name="Normal 47 6 5 2 2 2 4" xfId="38877" xr:uid="{00000000-0005-0000-0000-000061B30000}"/>
    <cellStyle name="Normal 47 6 5 2 2 3" xfId="26209" xr:uid="{00000000-0005-0000-0000-000062B30000}"/>
    <cellStyle name="Normal 47 6 5 2 2 3 2" xfId="47823" xr:uid="{00000000-0005-0000-0000-000063B30000}"/>
    <cellStyle name="Normal 47 6 5 2 2 4" xfId="20242" xr:uid="{00000000-0005-0000-0000-000064B30000}"/>
    <cellStyle name="Normal 47 6 5 2 2 4 2" xfId="41884" xr:uid="{00000000-0005-0000-0000-000065B30000}"/>
    <cellStyle name="Normal 47 6 5 2 2 5" xfId="35874" xr:uid="{00000000-0005-0000-0000-000066B30000}"/>
    <cellStyle name="Normal 47 6 5 2 3" xfId="15112" xr:uid="{00000000-0005-0000-0000-000067B30000}"/>
    <cellStyle name="Normal 47 6 5 2 3 2" xfId="18197" xr:uid="{00000000-0005-0000-0000-000068B30000}"/>
    <cellStyle name="Normal 47 6 5 2 3 2 2" xfId="30163" xr:uid="{00000000-0005-0000-0000-000069B30000}"/>
    <cellStyle name="Normal 47 6 5 2 3 2 2 2" xfId="51769" xr:uid="{00000000-0005-0000-0000-00006AB30000}"/>
    <cellStyle name="Normal 47 6 5 2 3 2 3" xfId="24196" xr:uid="{00000000-0005-0000-0000-00006BB30000}"/>
    <cellStyle name="Normal 47 6 5 2 3 2 3 2" xfId="45833" xr:uid="{00000000-0005-0000-0000-00006CB30000}"/>
    <cellStyle name="Normal 47 6 5 2 3 2 4" xfId="39851" xr:uid="{00000000-0005-0000-0000-00006DB30000}"/>
    <cellStyle name="Normal 47 6 5 2 3 3" xfId="27181" xr:uid="{00000000-0005-0000-0000-00006EB30000}"/>
    <cellStyle name="Normal 47 6 5 2 3 3 2" xfId="48795" xr:uid="{00000000-0005-0000-0000-00006FB30000}"/>
    <cellStyle name="Normal 47 6 5 2 3 4" xfId="21214" xr:uid="{00000000-0005-0000-0000-000070B30000}"/>
    <cellStyle name="Normal 47 6 5 2 3 4 2" xfId="42856" xr:uid="{00000000-0005-0000-0000-000071B30000}"/>
    <cellStyle name="Normal 47 6 5 2 3 5" xfId="36848" xr:uid="{00000000-0005-0000-0000-000072B30000}"/>
    <cellStyle name="Normal 47 6 5 2 4" xfId="16246" xr:uid="{00000000-0005-0000-0000-000073B30000}"/>
    <cellStyle name="Normal 47 6 5 2 4 2" xfId="28215" xr:uid="{00000000-0005-0000-0000-000074B30000}"/>
    <cellStyle name="Normal 47 6 5 2 4 2 2" xfId="49821" xr:uid="{00000000-0005-0000-0000-000075B30000}"/>
    <cellStyle name="Normal 47 6 5 2 4 3" xfId="22248" xr:uid="{00000000-0005-0000-0000-000076B30000}"/>
    <cellStyle name="Normal 47 6 5 2 4 3 2" xfId="43885" xr:uid="{00000000-0005-0000-0000-000077B30000}"/>
    <cellStyle name="Normal 47 6 5 2 4 4" xfId="37900" xr:uid="{00000000-0005-0000-0000-000078B30000}"/>
    <cellStyle name="Normal 47 6 5 2 5" xfId="25233" xr:uid="{00000000-0005-0000-0000-000079B30000}"/>
    <cellStyle name="Normal 47 6 5 2 5 2" xfId="46850" xr:uid="{00000000-0005-0000-0000-00007AB30000}"/>
    <cellStyle name="Normal 47 6 5 2 6" xfId="19266" xr:uid="{00000000-0005-0000-0000-00007BB30000}"/>
    <cellStyle name="Normal 47 6 5 2 6 2" xfId="40908" xr:uid="{00000000-0005-0000-0000-00007CB30000}"/>
    <cellStyle name="Normal 47 6 5 2 7" xfId="34894"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1" xr:uid="{00000000-0005-0000-0000-000081B30000}"/>
    <cellStyle name="Normal 47 6 5 3 2 2 2 2" xfId="51117" xr:uid="{00000000-0005-0000-0000-000082B30000}"/>
    <cellStyle name="Normal 47 6 5 3 2 2 3" xfId="23544" xr:uid="{00000000-0005-0000-0000-000083B30000}"/>
    <cellStyle name="Normal 47 6 5 3 2 2 3 2" xfId="45181" xr:uid="{00000000-0005-0000-0000-000084B30000}"/>
    <cellStyle name="Normal 47 6 5 3 2 2 4" xfId="39197" xr:uid="{00000000-0005-0000-0000-000085B30000}"/>
    <cellStyle name="Normal 47 6 5 3 2 3" xfId="26529" xr:uid="{00000000-0005-0000-0000-000086B30000}"/>
    <cellStyle name="Normal 47 6 5 3 2 3 2" xfId="48143" xr:uid="{00000000-0005-0000-0000-000087B30000}"/>
    <cellStyle name="Normal 47 6 5 3 2 4" xfId="20562" xr:uid="{00000000-0005-0000-0000-000088B30000}"/>
    <cellStyle name="Normal 47 6 5 3 2 4 2" xfId="42204" xr:uid="{00000000-0005-0000-0000-000089B30000}"/>
    <cellStyle name="Normal 47 6 5 3 2 5" xfId="36194" xr:uid="{00000000-0005-0000-0000-00008AB30000}"/>
    <cellStyle name="Normal 47 6 5 3 3" xfId="15432" xr:uid="{00000000-0005-0000-0000-00008BB30000}"/>
    <cellStyle name="Normal 47 6 5 3 3 2" xfId="18517" xr:uid="{00000000-0005-0000-0000-00008CB30000}"/>
    <cellStyle name="Normal 47 6 5 3 3 2 2" xfId="30483" xr:uid="{00000000-0005-0000-0000-00008DB30000}"/>
    <cellStyle name="Normal 47 6 5 3 3 2 2 2" xfId="52089" xr:uid="{00000000-0005-0000-0000-00008EB30000}"/>
    <cellStyle name="Normal 47 6 5 3 3 2 3" xfId="24516" xr:uid="{00000000-0005-0000-0000-00008FB30000}"/>
    <cellStyle name="Normal 47 6 5 3 3 2 3 2" xfId="46153" xr:uid="{00000000-0005-0000-0000-000090B30000}"/>
    <cellStyle name="Normal 47 6 5 3 3 2 4" xfId="40171" xr:uid="{00000000-0005-0000-0000-000091B30000}"/>
    <cellStyle name="Normal 47 6 5 3 3 3" xfId="27501" xr:uid="{00000000-0005-0000-0000-000092B30000}"/>
    <cellStyle name="Normal 47 6 5 3 3 3 2" xfId="49115" xr:uid="{00000000-0005-0000-0000-000093B30000}"/>
    <cellStyle name="Normal 47 6 5 3 3 4" xfId="21534" xr:uid="{00000000-0005-0000-0000-000094B30000}"/>
    <cellStyle name="Normal 47 6 5 3 3 4 2" xfId="43176" xr:uid="{00000000-0005-0000-0000-000095B30000}"/>
    <cellStyle name="Normal 47 6 5 3 3 5" xfId="37168" xr:uid="{00000000-0005-0000-0000-000096B30000}"/>
    <cellStyle name="Normal 47 6 5 3 4" xfId="16566" xr:uid="{00000000-0005-0000-0000-000097B30000}"/>
    <cellStyle name="Normal 47 6 5 3 4 2" xfId="28535" xr:uid="{00000000-0005-0000-0000-000098B30000}"/>
    <cellStyle name="Normal 47 6 5 3 4 2 2" xfId="50141" xr:uid="{00000000-0005-0000-0000-000099B30000}"/>
    <cellStyle name="Normal 47 6 5 3 4 3" xfId="22568" xr:uid="{00000000-0005-0000-0000-00009AB30000}"/>
    <cellStyle name="Normal 47 6 5 3 4 3 2" xfId="44205" xr:uid="{00000000-0005-0000-0000-00009BB30000}"/>
    <cellStyle name="Normal 47 6 5 3 4 4" xfId="38220" xr:uid="{00000000-0005-0000-0000-00009CB30000}"/>
    <cellStyle name="Normal 47 6 5 3 5" xfId="25553" xr:uid="{00000000-0005-0000-0000-00009DB30000}"/>
    <cellStyle name="Normal 47 6 5 3 5 2" xfId="47170" xr:uid="{00000000-0005-0000-0000-00009EB30000}"/>
    <cellStyle name="Normal 47 6 5 3 6" xfId="19586" xr:uid="{00000000-0005-0000-0000-00009FB30000}"/>
    <cellStyle name="Normal 47 6 5 3 6 2" xfId="41228" xr:uid="{00000000-0005-0000-0000-0000A0B30000}"/>
    <cellStyle name="Normal 47 6 5 3 7" xfId="35214" xr:uid="{00000000-0005-0000-0000-0000A1B30000}"/>
    <cellStyle name="Normal 47 6 5 4" xfId="13817" xr:uid="{00000000-0005-0000-0000-0000A2B30000}"/>
    <cellStyle name="Normal 47 6 5 4 2" xfId="16903" xr:uid="{00000000-0005-0000-0000-0000A3B30000}"/>
    <cellStyle name="Normal 47 6 5 4 2 2" xfId="28871" xr:uid="{00000000-0005-0000-0000-0000A4B30000}"/>
    <cellStyle name="Normal 47 6 5 4 2 2 2" xfId="50477" xr:uid="{00000000-0005-0000-0000-0000A5B30000}"/>
    <cellStyle name="Normal 47 6 5 4 2 3" xfId="22904" xr:uid="{00000000-0005-0000-0000-0000A6B30000}"/>
    <cellStyle name="Normal 47 6 5 4 2 3 2" xfId="44541" xr:uid="{00000000-0005-0000-0000-0000A7B30000}"/>
    <cellStyle name="Normal 47 6 5 4 2 4" xfId="38557" xr:uid="{00000000-0005-0000-0000-0000A8B30000}"/>
    <cellStyle name="Normal 47 6 5 4 3" xfId="25889" xr:uid="{00000000-0005-0000-0000-0000A9B30000}"/>
    <cellStyle name="Normal 47 6 5 4 3 2" xfId="47503" xr:uid="{00000000-0005-0000-0000-0000AAB30000}"/>
    <cellStyle name="Normal 47 6 5 4 4" xfId="19922" xr:uid="{00000000-0005-0000-0000-0000ABB30000}"/>
    <cellStyle name="Normal 47 6 5 4 4 2" xfId="41564" xr:uid="{00000000-0005-0000-0000-0000ACB30000}"/>
    <cellStyle name="Normal 47 6 5 4 5" xfId="35553" xr:uid="{00000000-0005-0000-0000-0000ADB30000}"/>
    <cellStyle name="Normal 47 6 5 5" xfId="14791" xr:uid="{00000000-0005-0000-0000-0000AEB30000}"/>
    <cellStyle name="Normal 47 6 5 5 2" xfId="17876" xr:uid="{00000000-0005-0000-0000-0000AFB30000}"/>
    <cellStyle name="Normal 47 6 5 5 2 2" xfId="29843" xr:uid="{00000000-0005-0000-0000-0000B0B30000}"/>
    <cellStyle name="Normal 47 6 5 5 2 2 2" xfId="51449" xr:uid="{00000000-0005-0000-0000-0000B1B30000}"/>
    <cellStyle name="Normal 47 6 5 5 2 3" xfId="23876" xr:uid="{00000000-0005-0000-0000-0000B2B30000}"/>
    <cellStyle name="Normal 47 6 5 5 2 3 2" xfId="45513" xr:uid="{00000000-0005-0000-0000-0000B3B30000}"/>
    <cellStyle name="Normal 47 6 5 5 2 4" xfId="39530" xr:uid="{00000000-0005-0000-0000-0000B4B30000}"/>
    <cellStyle name="Normal 47 6 5 5 3" xfId="26861" xr:uid="{00000000-0005-0000-0000-0000B5B30000}"/>
    <cellStyle name="Normal 47 6 5 5 3 2" xfId="48475" xr:uid="{00000000-0005-0000-0000-0000B6B30000}"/>
    <cellStyle name="Normal 47 6 5 5 4" xfId="20894" xr:uid="{00000000-0005-0000-0000-0000B7B30000}"/>
    <cellStyle name="Normal 47 6 5 5 4 2" xfId="42536" xr:uid="{00000000-0005-0000-0000-0000B8B30000}"/>
    <cellStyle name="Normal 47 6 5 5 5" xfId="36527" xr:uid="{00000000-0005-0000-0000-0000B9B30000}"/>
    <cellStyle name="Normal 47 6 5 6" xfId="15904" xr:uid="{00000000-0005-0000-0000-0000BAB30000}"/>
    <cellStyle name="Normal 47 6 5 6 2" xfId="27875" xr:uid="{00000000-0005-0000-0000-0000BBB30000}"/>
    <cellStyle name="Normal 47 6 5 6 2 2" xfId="49481" xr:uid="{00000000-0005-0000-0000-0000BCB30000}"/>
    <cellStyle name="Normal 47 6 5 6 3" xfId="21908" xr:uid="{00000000-0005-0000-0000-0000BDB30000}"/>
    <cellStyle name="Normal 47 6 5 6 3 2" xfId="43545" xr:uid="{00000000-0005-0000-0000-0000BEB30000}"/>
    <cellStyle name="Normal 47 6 5 6 4" xfId="37558" xr:uid="{00000000-0005-0000-0000-0000BFB30000}"/>
    <cellStyle name="Normal 47 6 5 7" xfId="24890" xr:uid="{00000000-0005-0000-0000-0000C0B30000}"/>
    <cellStyle name="Normal 47 6 5 7 2" xfId="46510" xr:uid="{00000000-0005-0000-0000-0000C1B30000}"/>
    <cellStyle name="Normal 47 6 5 8" xfId="18923" xr:uid="{00000000-0005-0000-0000-0000C2B30000}"/>
    <cellStyle name="Normal 47 6 5 8 2" xfId="40565" xr:uid="{00000000-0005-0000-0000-0000C3B30000}"/>
    <cellStyle name="Normal 47 6 5 9" xfId="31893"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4" xr:uid="{00000000-0005-0000-0000-0000C9B30000}"/>
    <cellStyle name="Normal 47 6 6 2 2 2 2 2" xfId="50720" xr:uid="{00000000-0005-0000-0000-0000CAB30000}"/>
    <cellStyle name="Normal 47 6 6 2 2 2 3" xfId="23147" xr:uid="{00000000-0005-0000-0000-0000CBB30000}"/>
    <cellStyle name="Normal 47 6 6 2 2 2 3 2" xfId="44784" xr:uid="{00000000-0005-0000-0000-0000CCB30000}"/>
    <cellStyle name="Normal 47 6 6 2 2 2 4" xfId="38800" xr:uid="{00000000-0005-0000-0000-0000CDB30000}"/>
    <cellStyle name="Normal 47 6 6 2 2 3" xfId="26132" xr:uid="{00000000-0005-0000-0000-0000CEB30000}"/>
    <cellStyle name="Normal 47 6 6 2 2 3 2" xfId="47746" xr:uid="{00000000-0005-0000-0000-0000CFB30000}"/>
    <cellStyle name="Normal 47 6 6 2 2 4" xfId="20165" xr:uid="{00000000-0005-0000-0000-0000D0B30000}"/>
    <cellStyle name="Normal 47 6 6 2 2 4 2" xfId="41807" xr:uid="{00000000-0005-0000-0000-0000D1B30000}"/>
    <cellStyle name="Normal 47 6 6 2 2 5" xfId="35797" xr:uid="{00000000-0005-0000-0000-0000D2B30000}"/>
    <cellStyle name="Normal 47 6 6 2 3" xfId="15035" xr:uid="{00000000-0005-0000-0000-0000D3B30000}"/>
    <cellStyle name="Normal 47 6 6 2 3 2" xfId="18120" xr:uid="{00000000-0005-0000-0000-0000D4B30000}"/>
    <cellStyle name="Normal 47 6 6 2 3 2 2" xfId="30086" xr:uid="{00000000-0005-0000-0000-0000D5B30000}"/>
    <cellStyle name="Normal 47 6 6 2 3 2 2 2" xfId="51692" xr:uid="{00000000-0005-0000-0000-0000D6B30000}"/>
    <cellStyle name="Normal 47 6 6 2 3 2 3" xfId="24119" xr:uid="{00000000-0005-0000-0000-0000D7B30000}"/>
    <cellStyle name="Normal 47 6 6 2 3 2 3 2" xfId="45756" xr:uid="{00000000-0005-0000-0000-0000D8B30000}"/>
    <cellStyle name="Normal 47 6 6 2 3 2 4" xfId="39774" xr:uid="{00000000-0005-0000-0000-0000D9B30000}"/>
    <cellStyle name="Normal 47 6 6 2 3 3" xfId="27104" xr:uid="{00000000-0005-0000-0000-0000DAB30000}"/>
    <cellStyle name="Normal 47 6 6 2 3 3 2" xfId="48718" xr:uid="{00000000-0005-0000-0000-0000DBB30000}"/>
    <cellStyle name="Normal 47 6 6 2 3 4" xfId="21137" xr:uid="{00000000-0005-0000-0000-0000DCB30000}"/>
    <cellStyle name="Normal 47 6 6 2 3 4 2" xfId="42779" xr:uid="{00000000-0005-0000-0000-0000DDB30000}"/>
    <cellStyle name="Normal 47 6 6 2 3 5" xfId="36771" xr:uid="{00000000-0005-0000-0000-0000DEB30000}"/>
    <cellStyle name="Normal 47 6 6 2 4" xfId="16169" xr:uid="{00000000-0005-0000-0000-0000DFB30000}"/>
    <cellStyle name="Normal 47 6 6 2 4 2" xfId="28138" xr:uid="{00000000-0005-0000-0000-0000E0B30000}"/>
    <cellStyle name="Normal 47 6 6 2 4 2 2" xfId="49744" xr:uid="{00000000-0005-0000-0000-0000E1B30000}"/>
    <cellStyle name="Normal 47 6 6 2 4 3" xfId="22171" xr:uid="{00000000-0005-0000-0000-0000E2B30000}"/>
    <cellStyle name="Normal 47 6 6 2 4 3 2" xfId="43808" xr:uid="{00000000-0005-0000-0000-0000E3B30000}"/>
    <cellStyle name="Normal 47 6 6 2 4 4" xfId="37823" xr:uid="{00000000-0005-0000-0000-0000E4B30000}"/>
    <cellStyle name="Normal 47 6 6 2 5" xfId="25156" xr:uid="{00000000-0005-0000-0000-0000E5B30000}"/>
    <cellStyle name="Normal 47 6 6 2 5 2" xfId="46773" xr:uid="{00000000-0005-0000-0000-0000E6B30000}"/>
    <cellStyle name="Normal 47 6 6 2 6" xfId="19189" xr:uid="{00000000-0005-0000-0000-0000E7B30000}"/>
    <cellStyle name="Normal 47 6 6 2 6 2" xfId="40831" xr:uid="{00000000-0005-0000-0000-0000E8B30000}"/>
    <cellStyle name="Normal 47 6 6 2 7" xfId="34817"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4" xr:uid="{00000000-0005-0000-0000-0000EDB30000}"/>
    <cellStyle name="Normal 47 6 6 3 2 2 2 2" xfId="51040" xr:uid="{00000000-0005-0000-0000-0000EEB30000}"/>
    <cellStyle name="Normal 47 6 6 3 2 2 3" xfId="23467" xr:uid="{00000000-0005-0000-0000-0000EFB30000}"/>
    <cellStyle name="Normal 47 6 6 3 2 2 3 2" xfId="45104" xr:uid="{00000000-0005-0000-0000-0000F0B30000}"/>
    <cellStyle name="Normal 47 6 6 3 2 2 4" xfId="39120" xr:uid="{00000000-0005-0000-0000-0000F1B30000}"/>
    <cellStyle name="Normal 47 6 6 3 2 3" xfId="26452" xr:uid="{00000000-0005-0000-0000-0000F2B30000}"/>
    <cellStyle name="Normal 47 6 6 3 2 3 2" xfId="48066" xr:uid="{00000000-0005-0000-0000-0000F3B30000}"/>
    <cellStyle name="Normal 47 6 6 3 2 4" xfId="20485" xr:uid="{00000000-0005-0000-0000-0000F4B30000}"/>
    <cellStyle name="Normal 47 6 6 3 2 4 2" xfId="42127" xr:uid="{00000000-0005-0000-0000-0000F5B30000}"/>
    <cellStyle name="Normal 47 6 6 3 2 5" xfId="36117" xr:uid="{00000000-0005-0000-0000-0000F6B30000}"/>
    <cellStyle name="Normal 47 6 6 3 3" xfId="15355" xr:uid="{00000000-0005-0000-0000-0000F7B30000}"/>
    <cellStyle name="Normal 47 6 6 3 3 2" xfId="18440" xr:uid="{00000000-0005-0000-0000-0000F8B30000}"/>
    <cellStyle name="Normal 47 6 6 3 3 2 2" xfId="30406" xr:uid="{00000000-0005-0000-0000-0000F9B30000}"/>
    <cellStyle name="Normal 47 6 6 3 3 2 2 2" xfId="52012" xr:uid="{00000000-0005-0000-0000-0000FAB30000}"/>
    <cellStyle name="Normal 47 6 6 3 3 2 3" xfId="24439" xr:uid="{00000000-0005-0000-0000-0000FBB30000}"/>
    <cellStyle name="Normal 47 6 6 3 3 2 3 2" xfId="46076" xr:uid="{00000000-0005-0000-0000-0000FCB30000}"/>
    <cellStyle name="Normal 47 6 6 3 3 2 4" xfId="40094" xr:uid="{00000000-0005-0000-0000-0000FDB30000}"/>
    <cellStyle name="Normal 47 6 6 3 3 3" xfId="27424" xr:uid="{00000000-0005-0000-0000-0000FEB30000}"/>
    <cellStyle name="Normal 47 6 6 3 3 3 2" xfId="49038" xr:uid="{00000000-0005-0000-0000-0000FFB30000}"/>
    <cellStyle name="Normal 47 6 6 3 3 4" xfId="21457" xr:uid="{00000000-0005-0000-0000-000000B40000}"/>
    <cellStyle name="Normal 47 6 6 3 3 4 2" xfId="43099" xr:uid="{00000000-0005-0000-0000-000001B40000}"/>
    <cellStyle name="Normal 47 6 6 3 3 5" xfId="37091" xr:uid="{00000000-0005-0000-0000-000002B40000}"/>
    <cellStyle name="Normal 47 6 6 3 4" xfId="16489" xr:uid="{00000000-0005-0000-0000-000003B40000}"/>
    <cellStyle name="Normal 47 6 6 3 4 2" xfId="28458" xr:uid="{00000000-0005-0000-0000-000004B40000}"/>
    <cellStyle name="Normal 47 6 6 3 4 2 2" xfId="50064" xr:uid="{00000000-0005-0000-0000-000005B40000}"/>
    <cellStyle name="Normal 47 6 6 3 4 3" xfId="22491" xr:uid="{00000000-0005-0000-0000-000006B40000}"/>
    <cellStyle name="Normal 47 6 6 3 4 3 2" xfId="44128" xr:uid="{00000000-0005-0000-0000-000007B40000}"/>
    <cellStyle name="Normal 47 6 6 3 4 4" xfId="38143" xr:uid="{00000000-0005-0000-0000-000008B40000}"/>
    <cellStyle name="Normal 47 6 6 3 5" xfId="25476" xr:uid="{00000000-0005-0000-0000-000009B40000}"/>
    <cellStyle name="Normal 47 6 6 3 5 2" xfId="47093" xr:uid="{00000000-0005-0000-0000-00000AB40000}"/>
    <cellStyle name="Normal 47 6 6 3 6" xfId="19509" xr:uid="{00000000-0005-0000-0000-00000BB40000}"/>
    <cellStyle name="Normal 47 6 6 3 6 2" xfId="41151" xr:uid="{00000000-0005-0000-0000-00000CB40000}"/>
    <cellStyle name="Normal 47 6 6 3 7" xfId="35137" xr:uid="{00000000-0005-0000-0000-00000DB40000}"/>
    <cellStyle name="Normal 47 6 6 4" xfId="13740" xr:uid="{00000000-0005-0000-0000-00000EB40000}"/>
    <cellStyle name="Normal 47 6 6 4 2" xfId="16826" xr:uid="{00000000-0005-0000-0000-00000FB40000}"/>
    <cellStyle name="Normal 47 6 6 4 2 2" xfId="28794" xr:uid="{00000000-0005-0000-0000-000010B40000}"/>
    <cellStyle name="Normal 47 6 6 4 2 2 2" xfId="50400" xr:uid="{00000000-0005-0000-0000-000011B40000}"/>
    <cellStyle name="Normal 47 6 6 4 2 3" xfId="22827" xr:uid="{00000000-0005-0000-0000-000012B40000}"/>
    <cellStyle name="Normal 47 6 6 4 2 3 2" xfId="44464" xr:uid="{00000000-0005-0000-0000-000013B40000}"/>
    <cellStyle name="Normal 47 6 6 4 2 4" xfId="38480" xr:uid="{00000000-0005-0000-0000-000014B40000}"/>
    <cellStyle name="Normal 47 6 6 4 3" xfId="25812" xr:uid="{00000000-0005-0000-0000-000015B40000}"/>
    <cellStyle name="Normal 47 6 6 4 3 2" xfId="47426" xr:uid="{00000000-0005-0000-0000-000016B40000}"/>
    <cellStyle name="Normal 47 6 6 4 4" xfId="19845" xr:uid="{00000000-0005-0000-0000-000017B40000}"/>
    <cellStyle name="Normal 47 6 6 4 4 2" xfId="41487" xr:uid="{00000000-0005-0000-0000-000018B40000}"/>
    <cellStyle name="Normal 47 6 6 4 5" xfId="35476" xr:uid="{00000000-0005-0000-0000-000019B40000}"/>
    <cellStyle name="Normal 47 6 6 5" xfId="14714" xr:uid="{00000000-0005-0000-0000-00001AB40000}"/>
    <cellStyle name="Normal 47 6 6 5 2" xfId="17799" xr:uid="{00000000-0005-0000-0000-00001BB40000}"/>
    <cellStyle name="Normal 47 6 6 5 2 2" xfId="29766" xr:uid="{00000000-0005-0000-0000-00001CB40000}"/>
    <cellStyle name="Normal 47 6 6 5 2 2 2" xfId="51372" xr:uid="{00000000-0005-0000-0000-00001DB40000}"/>
    <cellStyle name="Normal 47 6 6 5 2 3" xfId="23799" xr:uid="{00000000-0005-0000-0000-00001EB40000}"/>
    <cellStyle name="Normal 47 6 6 5 2 3 2" xfId="45436" xr:uid="{00000000-0005-0000-0000-00001FB40000}"/>
    <cellStyle name="Normal 47 6 6 5 2 4" xfId="39453" xr:uid="{00000000-0005-0000-0000-000020B40000}"/>
    <cellStyle name="Normal 47 6 6 5 3" xfId="26784" xr:uid="{00000000-0005-0000-0000-000021B40000}"/>
    <cellStyle name="Normal 47 6 6 5 3 2" xfId="48398" xr:uid="{00000000-0005-0000-0000-000022B40000}"/>
    <cellStyle name="Normal 47 6 6 5 4" xfId="20817" xr:uid="{00000000-0005-0000-0000-000023B40000}"/>
    <cellStyle name="Normal 47 6 6 5 4 2" xfId="42459" xr:uid="{00000000-0005-0000-0000-000024B40000}"/>
    <cellStyle name="Normal 47 6 6 5 5" xfId="36450" xr:uid="{00000000-0005-0000-0000-000025B40000}"/>
    <cellStyle name="Normal 47 6 6 6" xfId="15827" xr:uid="{00000000-0005-0000-0000-000026B40000}"/>
    <cellStyle name="Normal 47 6 6 6 2" xfId="27798" xr:uid="{00000000-0005-0000-0000-000027B40000}"/>
    <cellStyle name="Normal 47 6 6 6 2 2" xfId="49404" xr:uid="{00000000-0005-0000-0000-000028B40000}"/>
    <cellStyle name="Normal 47 6 6 6 3" xfId="21831" xr:uid="{00000000-0005-0000-0000-000029B40000}"/>
    <cellStyle name="Normal 47 6 6 6 3 2" xfId="43468" xr:uid="{00000000-0005-0000-0000-00002AB40000}"/>
    <cellStyle name="Normal 47 6 6 6 4" xfId="37481" xr:uid="{00000000-0005-0000-0000-00002BB40000}"/>
    <cellStyle name="Normal 47 6 6 7" xfId="24813" xr:uid="{00000000-0005-0000-0000-00002CB40000}"/>
    <cellStyle name="Normal 47 6 6 7 2" xfId="46433" xr:uid="{00000000-0005-0000-0000-00002DB40000}"/>
    <cellStyle name="Normal 47 6 6 8" xfId="18846" xr:uid="{00000000-0005-0000-0000-00002EB40000}"/>
    <cellStyle name="Normal 47 6 6 8 2" xfId="40488" xr:uid="{00000000-0005-0000-0000-00002FB40000}"/>
    <cellStyle name="Normal 47 6 6 9" xfId="31772"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4" xr:uid="{00000000-0005-0000-0000-000035B40000}"/>
    <cellStyle name="Normal 47 6 7 2 2 2 2 2" xfId="50840" xr:uid="{00000000-0005-0000-0000-000036B40000}"/>
    <cellStyle name="Normal 47 6 7 2 2 2 3" xfId="23267" xr:uid="{00000000-0005-0000-0000-000037B40000}"/>
    <cellStyle name="Normal 47 6 7 2 2 2 3 2" xfId="44904" xr:uid="{00000000-0005-0000-0000-000038B40000}"/>
    <cellStyle name="Normal 47 6 7 2 2 2 4" xfId="38920" xr:uid="{00000000-0005-0000-0000-000039B40000}"/>
    <cellStyle name="Normal 47 6 7 2 2 3" xfId="26252" xr:uid="{00000000-0005-0000-0000-00003AB40000}"/>
    <cellStyle name="Normal 47 6 7 2 2 3 2" xfId="47866" xr:uid="{00000000-0005-0000-0000-00003BB40000}"/>
    <cellStyle name="Normal 47 6 7 2 2 4" xfId="20285" xr:uid="{00000000-0005-0000-0000-00003CB40000}"/>
    <cellStyle name="Normal 47 6 7 2 2 4 2" xfId="41927" xr:uid="{00000000-0005-0000-0000-00003DB40000}"/>
    <cellStyle name="Normal 47 6 7 2 2 5" xfId="35917" xr:uid="{00000000-0005-0000-0000-00003EB40000}"/>
    <cellStyle name="Normal 47 6 7 2 3" xfId="15155" xr:uid="{00000000-0005-0000-0000-00003FB40000}"/>
    <cellStyle name="Normal 47 6 7 2 3 2" xfId="18240" xr:uid="{00000000-0005-0000-0000-000040B40000}"/>
    <cellStyle name="Normal 47 6 7 2 3 2 2" xfId="30206" xr:uid="{00000000-0005-0000-0000-000041B40000}"/>
    <cellStyle name="Normal 47 6 7 2 3 2 2 2" xfId="51812" xr:uid="{00000000-0005-0000-0000-000042B40000}"/>
    <cellStyle name="Normal 47 6 7 2 3 2 3" xfId="24239" xr:uid="{00000000-0005-0000-0000-000043B40000}"/>
    <cellStyle name="Normal 47 6 7 2 3 2 3 2" xfId="45876" xr:uid="{00000000-0005-0000-0000-000044B40000}"/>
    <cellStyle name="Normal 47 6 7 2 3 2 4" xfId="39894" xr:uid="{00000000-0005-0000-0000-000045B40000}"/>
    <cellStyle name="Normal 47 6 7 2 3 3" xfId="27224" xr:uid="{00000000-0005-0000-0000-000046B40000}"/>
    <cellStyle name="Normal 47 6 7 2 3 3 2" xfId="48838" xr:uid="{00000000-0005-0000-0000-000047B40000}"/>
    <cellStyle name="Normal 47 6 7 2 3 4" xfId="21257" xr:uid="{00000000-0005-0000-0000-000048B40000}"/>
    <cellStyle name="Normal 47 6 7 2 3 4 2" xfId="42899" xr:uid="{00000000-0005-0000-0000-000049B40000}"/>
    <cellStyle name="Normal 47 6 7 2 3 5" xfId="36891" xr:uid="{00000000-0005-0000-0000-00004AB40000}"/>
    <cellStyle name="Normal 47 6 7 2 4" xfId="16289" xr:uid="{00000000-0005-0000-0000-00004BB40000}"/>
    <cellStyle name="Normal 47 6 7 2 4 2" xfId="28258" xr:uid="{00000000-0005-0000-0000-00004CB40000}"/>
    <cellStyle name="Normal 47 6 7 2 4 2 2" xfId="49864" xr:uid="{00000000-0005-0000-0000-00004DB40000}"/>
    <cellStyle name="Normal 47 6 7 2 4 3" xfId="22291" xr:uid="{00000000-0005-0000-0000-00004EB40000}"/>
    <cellStyle name="Normal 47 6 7 2 4 3 2" xfId="43928" xr:uid="{00000000-0005-0000-0000-00004FB40000}"/>
    <cellStyle name="Normal 47 6 7 2 4 4" xfId="37943" xr:uid="{00000000-0005-0000-0000-000050B40000}"/>
    <cellStyle name="Normal 47 6 7 2 5" xfId="25276" xr:uid="{00000000-0005-0000-0000-000051B40000}"/>
    <cellStyle name="Normal 47 6 7 2 5 2" xfId="46893" xr:uid="{00000000-0005-0000-0000-000052B40000}"/>
    <cellStyle name="Normal 47 6 7 2 6" xfId="19309" xr:uid="{00000000-0005-0000-0000-000053B40000}"/>
    <cellStyle name="Normal 47 6 7 2 6 2" xfId="40951" xr:uid="{00000000-0005-0000-0000-000054B40000}"/>
    <cellStyle name="Normal 47 6 7 2 7" xfId="34937"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4" xr:uid="{00000000-0005-0000-0000-000059B40000}"/>
    <cellStyle name="Normal 47 6 7 3 2 2 2 2" xfId="51160" xr:uid="{00000000-0005-0000-0000-00005AB40000}"/>
    <cellStyle name="Normal 47 6 7 3 2 2 3" xfId="23587" xr:uid="{00000000-0005-0000-0000-00005BB40000}"/>
    <cellStyle name="Normal 47 6 7 3 2 2 3 2" xfId="45224" xr:uid="{00000000-0005-0000-0000-00005CB40000}"/>
    <cellStyle name="Normal 47 6 7 3 2 2 4" xfId="39240" xr:uid="{00000000-0005-0000-0000-00005DB40000}"/>
    <cellStyle name="Normal 47 6 7 3 2 3" xfId="26572" xr:uid="{00000000-0005-0000-0000-00005EB40000}"/>
    <cellStyle name="Normal 47 6 7 3 2 3 2" xfId="48186" xr:uid="{00000000-0005-0000-0000-00005FB40000}"/>
    <cellStyle name="Normal 47 6 7 3 2 4" xfId="20605" xr:uid="{00000000-0005-0000-0000-000060B40000}"/>
    <cellStyle name="Normal 47 6 7 3 2 4 2" xfId="42247" xr:uid="{00000000-0005-0000-0000-000061B40000}"/>
    <cellStyle name="Normal 47 6 7 3 2 5" xfId="36237" xr:uid="{00000000-0005-0000-0000-000062B40000}"/>
    <cellStyle name="Normal 47 6 7 3 3" xfId="15475" xr:uid="{00000000-0005-0000-0000-000063B40000}"/>
    <cellStyle name="Normal 47 6 7 3 3 2" xfId="18560" xr:uid="{00000000-0005-0000-0000-000064B40000}"/>
    <cellStyle name="Normal 47 6 7 3 3 2 2" xfId="30526" xr:uid="{00000000-0005-0000-0000-000065B40000}"/>
    <cellStyle name="Normal 47 6 7 3 3 2 2 2" xfId="52132" xr:uid="{00000000-0005-0000-0000-000066B40000}"/>
    <cellStyle name="Normal 47 6 7 3 3 2 3" xfId="24559" xr:uid="{00000000-0005-0000-0000-000067B40000}"/>
    <cellStyle name="Normal 47 6 7 3 3 2 3 2" xfId="46196" xr:uid="{00000000-0005-0000-0000-000068B40000}"/>
    <cellStyle name="Normal 47 6 7 3 3 2 4" xfId="40214" xr:uid="{00000000-0005-0000-0000-000069B40000}"/>
    <cellStyle name="Normal 47 6 7 3 3 3" xfId="27544" xr:uid="{00000000-0005-0000-0000-00006AB40000}"/>
    <cellStyle name="Normal 47 6 7 3 3 3 2" xfId="49158" xr:uid="{00000000-0005-0000-0000-00006BB40000}"/>
    <cellStyle name="Normal 47 6 7 3 3 4" xfId="21577" xr:uid="{00000000-0005-0000-0000-00006CB40000}"/>
    <cellStyle name="Normal 47 6 7 3 3 4 2" xfId="43219" xr:uid="{00000000-0005-0000-0000-00006DB40000}"/>
    <cellStyle name="Normal 47 6 7 3 3 5" xfId="37211" xr:uid="{00000000-0005-0000-0000-00006EB40000}"/>
    <cellStyle name="Normal 47 6 7 3 4" xfId="16609" xr:uid="{00000000-0005-0000-0000-00006FB40000}"/>
    <cellStyle name="Normal 47 6 7 3 4 2" xfId="28578" xr:uid="{00000000-0005-0000-0000-000070B40000}"/>
    <cellStyle name="Normal 47 6 7 3 4 2 2" xfId="50184" xr:uid="{00000000-0005-0000-0000-000071B40000}"/>
    <cellStyle name="Normal 47 6 7 3 4 3" xfId="22611" xr:uid="{00000000-0005-0000-0000-000072B40000}"/>
    <cellStyle name="Normal 47 6 7 3 4 3 2" xfId="44248" xr:uid="{00000000-0005-0000-0000-000073B40000}"/>
    <cellStyle name="Normal 47 6 7 3 4 4" xfId="38263" xr:uid="{00000000-0005-0000-0000-000074B40000}"/>
    <cellStyle name="Normal 47 6 7 3 5" xfId="25596" xr:uid="{00000000-0005-0000-0000-000075B40000}"/>
    <cellStyle name="Normal 47 6 7 3 5 2" xfId="47213" xr:uid="{00000000-0005-0000-0000-000076B40000}"/>
    <cellStyle name="Normal 47 6 7 3 6" xfId="19629" xr:uid="{00000000-0005-0000-0000-000077B40000}"/>
    <cellStyle name="Normal 47 6 7 3 6 2" xfId="41271" xr:uid="{00000000-0005-0000-0000-000078B40000}"/>
    <cellStyle name="Normal 47 6 7 3 7" xfId="35257" xr:uid="{00000000-0005-0000-0000-000079B40000}"/>
    <cellStyle name="Normal 47 6 7 4" xfId="13860" xr:uid="{00000000-0005-0000-0000-00007AB40000}"/>
    <cellStyle name="Normal 47 6 7 4 2" xfId="16946" xr:uid="{00000000-0005-0000-0000-00007BB40000}"/>
    <cellStyle name="Normal 47 6 7 4 2 2" xfId="28914" xr:uid="{00000000-0005-0000-0000-00007CB40000}"/>
    <cellStyle name="Normal 47 6 7 4 2 2 2" xfId="50520" xr:uid="{00000000-0005-0000-0000-00007DB40000}"/>
    <cellStyle name="Normal 47 6 7 4 2 3" xfId="22947" xr:uid="{00000000-0005-0000-0000-00007EB40000}"/>
    <cellStyle name="Normal 47 6 7 4 2 3 2" xfId="44584" xr:uid="{00000000-0005-0000-0000-00007FB40000}"/>
    <cellStyle name="Normal 47 6 7 4 2 4" xfId="38600" xr:uid="{00000000-0005-0000-0000-000080B40000}"/>
    <cellStyle name="Normal 47 6 7 4 3" xfId="25932" xr:uid="{00000000-0005-0000-0000-000081B40000}"/>
    <cellStyle name="Normal 47 6 7 4 3 2" xfId="47546" xr:uid="{00000000-0005-0000-0000-000082B40000}"/>
    <cellStyle name="Normal 47 6 7 4 4" xfId="19965" xr:uid="{00000000-0005-0000-0000-000083B40000}"/>
    <cellStyle name="Normal 47 6 7 4 4 2" xfId="41607" xr:uid="{00000000-0005-0000-0000-000084B40000}"/>
    <cellStyle name="Normal 47 6 7 4 5" xfId="35596" xr:uid="{00000000-0005-0000-0000-000085B40000}"/>
    <cellStyle name="Normal 47 6 7 5" xfId="14834" xr:uid="{00000000-0005-0000-0000-000086B40000}"/>
    <cellStyle name="Normal 47 6 7 5 2" xfId="17919" xr:uid="{00000000-0005-0000-0000-000087B40000}"/>
    <cellStyle name="Normal 47 6 7 5 2 2" xfId="29886" xr:uid="{00000000-0005-0000-0000-000088B40000}"/>
    <cellStyle name="Normal 47 6 7 5 2 2 2" xfId="51492" xr:uid="{00000000-0005-0000-0000-000089B40000}"/>
    <cellStyle name="Normal 47 6 7 5 2 3" xfId="23919" xr:uid="{00000000-0005-0000-0000-00008AB40000}"/>
    <cellStyle name="Normal 47 6 7 5 2 3 2" xfId="45556" xr:uid="{00000000-0005-0000-0000-00008BB40000}"/>
    <cellStyle name="Normal 47 6 7 5 2 4" xfId="39573" xr:uid="{00000000-0005-0000-0000-00008CB40000}"/>
    <cellStyle name="Normal 47 6 7 5 3" xfId="26904" xr:uid="{00000000-0005-0000-0000-00008DB40000}"/>
    <cellStyle name="Normal 47 6 7 5 3 2" xfId="48518" xr:uid="{00000000-0005-0000-0000-00008EB40000}"/>
    <cellStyle name="Normal 47 6 7 5 4" xfId="20937" xr:uid="{00000000-0005-0000-0000-00008FB40000}"/>
    <cellStyle name="Normal 47 6 7 5 4 2" xfId="42579" xr:uid="{00000000-0005-0000-0000-000090B40000}"/>
    <cellStyle name="Normal 47 6 7 5 5" xfId="36570" xr:uid="{00000000-0005-0000-0000-000091B40000}"/>
    <cellStyle name="Normal 47 6 7 6" xfId="15947" xr:uid="{00000000-0005-0000-0000-000092B40000}"/>
    <cellStyle name="Normal 47 6 7 6 2" xfId="27918" xr:uid="{00000000-0005-0000-0000-000093B40000}"/>
    <cellStyle name="Normal 47 6 7 6 2 2" xfId="49524" xr:uid="{00000000-0005-0000-0000-000094B40000}"/>
    <cellStyle name="Normal 47 6 7 6 3" xfId="21951" xr:uid="{00000000-0005-0000-0000-000095B40000}"/>
    <cellStyle name="Normal 47 6 7 6 3 2" xfId="43588" xr:uid="{00000000-0005-0000-0000-000096B40000}"/>
    <cellStyle name="Normal 47 6 7 6 4" xfId="37601" xr:uid="{00000000-0005-0000-0000-000097B40000}"/>
    <cellStyle name="Normal 47 6 7 7" xfId="24933" xr:uid="{00000000-0005-0000-0000-000098B40000}"/>
    <cellStyle name="Normal 47 6 7 7 2" xfId="46553" xr:uid="{00000000-0005-0000-0000-000099B40000}"/>
    <cellStyle name="Normal 47 6 7 8" xfId="18966" xr:uid="{00000000-0005-0000-0000-00009AB40000}"/>
    <cellStyle name="Normal 47 6 7 8 2" xfId="40608" xr:uid="{00000000-0005-0000-0000-00009BB40000}"/>
    <cellStyle name="Normal 47 6 7 9" xfId="32007"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6" xr:uid="{00000000-0005-0000-0000-0000A0B40000}"/>
    <cellStyle name="Normal 47 6 8 2 2 2 2" xfId="50582" xr:uid="{00000000-0005-0000-0000-0000A1B40000}"/>
    <cellStyle name="Normal 47 6 8 2 2 3" xfId="23009" xr:uid="{00000000-0005-0000-0000-0000A2B40000}"/>
    <cellStyle name="Normal 47 6 8 2 2 3 2" xfId="44646" xr:uid="{00000000-0005-0000-0000-0000A3B40000}"/>
    <cellStyle name="Normal 47 6 8 2 2 4" xfId="38662" xr:uid="{00000000-0005-0000-0000-0000A4B40000}"/>
    <cellStyle name="Normal 47 6 8 2 3" xfId="25994" xr:uid="{00000000-0005-0000-0000-0000A5B40000}"/>
    <cellStyle name="Normal 47 6 8 2 3 2" xfId="47608" xr:uid="{00000000-0005-0000-0000-0000A6B40000}"/>
    <cellStyle name="Normal 47 6 8 2 4" xfId="20027" xr:uid="{00000000-0005-0000-0000-0000A7B40000}"/>
    <cellStyle name="Normal 47 6 8 2 4 2" xfId="41669" xr:uid="{00000000-0005-0000-0000-0000A8B40000}"/>
    <cellStyle name="Normal 47 6 8 2 5" xfId="35659" xr:uid="{00000000-0005-0000-0000-0000A9B40000}"/>
    <cellStyle name="Normal 47 6 8 3" xfId="14897" xr:uid="{00000000-0005-0000-0000-0000AAB40000}"/>
    <cellStyle name="Normal 47 6 8 3 2" xfId="17982" xr:uid="{00000000-0005-0000-0000-0000ABB40000}"/>
    <cellStyle name="Normal 47 6 8 3 2 2" xfId="29948" xr:uid="{00000000-0005-0000-0000-0000ACB40000}"/>
    <cellStyle name="Normal 47 6 8 3 2 2 2" xfId="51554" xr:uid="{00000000-0005-0000-0000-0000ADB40000}"/>
    <cellStyle name="Normal 47 6 8 3 2 3" xfId="23981" xr:uid="{00000000-0005-0000-0000-0000AEB40000}"/>
    <cellStyle name="Normal 47 6 8 3 2 3 2" xfId="45618" xr:uid="{00000000-0005-0000-0000-0000AFB40000}"/>
    <cellStyle name="Normal 47 6 8 3 2 4" xfId="39636" xr:uid="{00000000-0005-0000-0000-0000B0B40000}"/>
    <cellStyle name="Normal 47 6 8 3 3" xfId="26966" xr:uid="{00000000-0005-0000-0000-0000B1B40000}"/>
    <cellStyle name="Normal 47 6 8 3 3 2" xfId="48580" xr:uid="{00000000-0005-0000-0000-0000B2B40000}"/>
    <cellStyle name="Normal 47 6 8 3 4" xfId="20999" xr:uid="{00000000-0005-0000-0000-0000B3B40000}"/>
    <cellStyle name="Normal 47 6 8 3 4 2" xfId="42641" xr:uid="{00000000-0005-0000-0000-0000B4B40000}"/>
    <cellStyle name="Normal 47 6 8 3 5" xfId="36633" xr:uid="{00000000-0005-0000-0000-0000B5B40000}"/>
    <cellStyle name="Normal 47 6 8 4" xfId="16031" xr:uid="{00000000-0005-0000-0000-0000B6B40000}"/>
    <cellStyle name="Normal 47 6 8 4 2" xfId="28000" xr:uid="{00000000-0005-0000-0000-0000B7B40000}"/>
    <cellStyle name="Normal 47 6 8 4 2 2" xfId="49606" xr:uid="{00000000-0005-0000-0000-0000B8B40000}"/>
    <cellStyle name="Normal 47 6 8 4 3" xfId="22033" xr:uid="{00000000-0005-0000-0000-0000B9B40000}"/>
    <cellStyle name="Normal 47 6 8 4 3 2" xfId="43670" xr:uid="{00000000-0005-0000-0000-0000BAB40000}"/>
    <cellStyle name="Normal 47 6 8 4 4" xfId="37685" xr:uid="{00000000-0005-0000-0000-0000BBB40000}"/>
    <cellStyle name="Normal 47 6 8 5" xfId="25018" xr:uid="{00000000-0005-0000-0000-0000BCB40000}"/>
    <cellStyle name="Normal 47 6 8 5 2" xfId="46635" xr:uid="{00000000-0005-0000-0000-0000BDB40000}"/>
    <cellStyle name="Normal 47 6 8 6" xfId="19051" xr:uid="{00000000-0005-0000-0000-0000BEB40000}"/>
    <cellStyle name="Normal 47 6 8 6 2" xfId="40693" xr:uid="{00000000-0005-0000-0000-0000BFB40000}"/>
    <cellStyle name="Normal 47 6 8 7" xfId="34679"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6" xr:uid="{00000000-0005-0000-0000-0000C4B40000}"/>
    <cellStyle name="Normal 47 6 9 2 2 2 2" xfId="50902" xr:uid="{00000000-0005-0000-0000-0000C5B40000}"/>
    <cellStyle name="Normal 47 6 9 2 2 3" xfId="23329" xr:uid="{00000000-0005-0000-0000-0000C6B40000}"/>
    <cellStyle name="Normal 47 6 9 2 2 3 2" xfId="44966" xr:uid="{00000000-0005-0000-0000-0000C7B40000}"/>
    <cellStyle name="Normal 47 6 9 2 2 4" xfId="38982" xr:uid="{00000000-0005-0000-0000-0000C8B40000}"/>
    <cellStyle name="Normal 47 6 9 2 3" xfId="26314" xr:uid="{00000000-0005-0000-0000-0000C9B40000}"/>
    <cellStyle name="Normal 47 6 9 2 3 2" xfId="47928" xr:uid="{00000000-0005-0000-0000-0000CAB40000}"/>
    <cellStyle name="Normal 47 6 9 2 4" xfId="20347" xr:uid="{00000000-0005-0000-0000-0000CBB40000}"/>
    <cellStyle name="Normal 47 6 9 2 4 2" xfId="41989" xr:uid="{00000000-0005-0000-0000-0000CCB40000}"/>
    <cellStyle name="Normal 47 6 9 2 5" xfId="35979" xr:uid="{00000000-0005-0000-0000-0000CDB40000}"/>
    <cellStyle name="Normal 47 6 9 3" xfId="15217" xr:uid="{00000000-0005-0000-0000-0000CEB40000}"/>
    <cellStyle name="Normal 47 6 9 3 2" xfId="18302" xr:uid="{00000000-0005-0000-0000-0000CFB40000}"/>
    <cellStyle name="Normal 47 6 9 3 2 2" xfId="30268" xr:uid="{00000000-0005-0000-0000-0000D0B40000}"/>
    <cellStyle name="Normal 47 6 9 3 2 2 2" xfId="51874" xr:uid="{00000000-0005-0000-0000-0000D1B40000}"/>
    <cellStyle name="Normal 47 6 9 3 2 3" xfId="24301" xr:uid="{00000000-0005-0000-0000-0000D2B40000}"/>
    <cellStyle name="Normal 47 6 9 3 2 3 2" xfId="45938" xr:uid="{00000000-0005-0000-0000-0000D3B40000}"/>
    <cellStyle name="Normal 47 6 9 3 2 4" xfId="39956" xr:uid="{00000000-0005-0000-0000-0000D4B40000}"/>
    <cellStyle name="Normal 47 6 9 3 3" xfId="27286" xr:uid="{00000000-0005-0000-0000-0000D5B40000}"/>
    <cellStyle name="Normal 47 6 9 3 3 2" xfId="48900" xr:uid="{00000000-0005-0000-0000-0000D6B40000}"/>
    <cellStyle name="Normal 47 6 9 3 4" xfId="21319" xr:uid="{00000000-0005-0000-0000-0000D7B40000}"/>
    <cellStyle name="Normal 47 6 9 3 4 2" xfId="42961" xr:uid="{00000000-0005-0000-0000-0000D8B40000}"/>
    <cellStyle name="Normal 47 6 9 3 5" xfId="36953" xr:uid="{00000000-0005-0000-0000-0000D9B40000}"/>
    <cellStyle name="Normal 47 6 9 4" xfId="16351" xr:uid="{00000000-0005-0000-0000-0000DAB40000}"/>
    <cellStyle name="Normal 47 6 9 4 2" xfId="28320" xr:uid="{00000000-0005-0000-0000-0000DBB40000}"/>
    <cellStyle name="Normal 47 6 9 4 2 2" xfId="49926" xr:uid="{00000000-0005-0000-0000-0000DCB40000}"/>
    <cellStyle name="Normal 47 6 9 4 3" xfId="22353" xr:uid="{00000000-0005-0000-0000-0000DDB40000}"/>
    <cellStyle name="Normal 47 6 9 4 3 2" xfId="43990" xr:uid="{00000000-0005-0000-0000-0000DEB40000}"/>
    <cellStyle name="Normal 47 6 9 4 4" xfId="38005" xr:uid="{00000000-0005-0000-0000-0000DFB40000}"/>
    <cellStyle name="Normal 47 6 9 5" xfId="25338" xr:uid="{00000000-0005-0000-0000-0000E0B40000}"/>
    <cellStyle name="Normal 47 6 9 5 2" xfId="46955" xr:uid="{00000000-0005-0000-0000-0000E1B40000}"/>
    <cellStyle name="Normal 47 6 9 6" xfId="19371" xr:uid="{00000000-0005-0000-0000-0000E2B40000}"/>
    <cellStyle name="Normal 47 6 9 6 2" xfId="41013" xr:uid="{00000000-0005-0000-0000-0000E3B40000}"/>
    <cellStyle name="Normal 47 6 9 7" xfId="34999"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7" xr:uid="{00000000-0005-0000-0000-0000E8B40000}"/>
    <cellStyle name="Normal 47 7 10 2 2 2" xfId="50263" xr:uid="{00000000-0005-0000-0000-0000E9B40000}"/>
    <cellStyle name="Normal 47 7 10 2 3" xfId="22690" xr:uid="{00000000-0005-0000-0000-0000EAB40000}"/>
    <cellStyle name="Normal 47 7 10 2 3 2" xfId="44327" xr:uid="{00000000-0005-0000-0000-0000EBB40000}"/>
    <cellStyle name="Normal 47 7 10 2 4" xfId="38342" xr:uid="{00000000-0005-0000-0000-0000ECB40000}"/>
    <cellStyle name="Normal 47 7 10 3" xfId="25675" xr:uid="{00000000-0005-0000-0000-0000EDB40000}"/>
    <cellStyle name="Normal 47 7 10 3 2" xfId="47289" xr:uid="{00000000-0005-0000-0000-0000EEB40000}"/>
    <cellStyle name="Normal 47 7 10 4" xfId="19708" xr:uid="{00000000-0005-0000-0000-0000EFB40000}"/>
    <cellStyle name="Normal 47 7 10 4 2" xfId="41350" xr:uid="{00000000-0005-0000-0000-0000F0B40000}"/>
    <cellStyle name="Normal 47 7 10 5" xfId="35338" xr:uid="{00000000-0005-0000-0000-0000F1B40000}"/>
    <cellStyle name="Normal 47 7 11" xfId="14577" xr:uid="{00000000-0005-0000-0000-0000F2B40000}"/>
    <cellStyle name="Normal 47 7 11 2" xfId="17662" xr:uid="{00000000-0005-0000-0000-0000F3B40000}"/>
    <cellStyle name="Normal 47 7 11 2 2" xfId="29629" xr:uid="{00000000-0005-0000-0000-0000F4B40000}"/>
    <cellStyle name="Normal 47 7 11 2 2 2" xfId="51235" xr:uid="{00000000-0005-0000-0000-0000F5B40000}"/>
    <cellStyle name="Normal 47 7 11 2 3" xfId="23662" xr:uid="{00000000-0005-0000-0000-0000F6B40000}"/>
    <cellStyle name="Normal 47 7 11 2 3 2" xfId="45299" xr:uid="{00000000-0005-0000-0000-0000F7B40000}"/>
    <cellStyle name="Normal 47 7 11 2 4" xfId="39316" xr:uid="{00000000-0005-0000-0000-0000F8B40000}"/>
    <cellStyle name="Normal 47 7 11 3" xfId="26647" xr:uid="{00000000-0005-0000-0000-0000F9B40000}"/>
    <cellStyle name="Normal 47 7 11 3 2" xfId="48261" xr:uid="{00000000-0005-0000-0000-0000FAB40000}"/>
    <cellStyle name="Normal 47 7 11 4" xfId="20680" xr:uid="{00000000-0005-0000-0000-0000FBB40000}"/>
    <cellStyle name="Normal 47 7 11 4 2" xfId="42322" xr:uid="{00000000-0005-0000-0000-0000FCB40000}"/>
    <cellStyle name="Normal 47 7 11 5" xfId="36313" xr:uid="{00000000-0005-0000-0000-0000FDB40000}"/>
    <cellStyle name="Normal 47 7 12" xfId="15690" xr:uid="{00000000-0005-0000-0000-0000FEB40000}"/>
    <cellStyle name="Normal 47 7 12 2" xfId="27661" xr:uid="{00000000-0005-0000-0000-0000FFB40000}"/>
    <cellStyle name="Normal 47 7 12 2 2" xfId="49267" xr:uid="{00000000-0005-0000-0000-000000B50000}"/>
    <cellStyle name="Normal 47 7 12 3" xfId="21694" xr:uid="{00000000-0005-0000-0000-000001B50000}"/>
    <cellStyle name="Normal 47 7 12 3 2" xfId="43331" xr:uid="{00000000-0005-0000-0000-000002B50000}"/>
    <cellStyle name="Normal 47 7 12 4" xfId="37344" xr:uid="{00000000-0005-0000-0000-000003B50000}"/>
    <cellStyle name="Normal 47 7 13" xfId="24676" xr:uid="{00000000-0005-0000-0000-000004B50000}"/>
    <cellStyle name="Normal 47 7 13 2" xfId="46296" xr:uid="{00000000-0005-0000-0000-000005B50000}"/>
    <cellStyle name="Normal 47 7 14" xfId="18709" xr:uid="{00000000-0005-0000-0000-000006B50000}"/>
    <cellStyle name="Normal 47 7 14 2" xfId="40351" xr:uid="{00000000-0005-0000-0000-000007B50000}"/>
    <cellStyle name="Normal 47 7 15" xfId="31274"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6" xr:uid="{00000000-0005-0000-0000-00000DB50000}"/>
    <cellStyle name="Normal 47 7 2 2 2 2 2 2" xfId="50672" xr:uid="{00000000-0005-0000-0000-00000EB50000}"/>
    <cellStyle name="Normal 47 7 2 2 2 2 3" xfId="23099" xr:uid="{00000000-0005-0000-0000-00000FB50000}"/>
    <cellStyle name="Normal 47 7 2 2 2 2 3 2" xfId="44736" xr:uid="{00000000-0005-0000-0000-000010B50000}"/>
    <cellStyle name="Normal 47 7 2 2 2 2 4" xfId="38752" xr:uid="{00000000-0005-0000-0000-000011B50000}"/>
    <cellStyle name="Normal 47 7 2 2 2 3" xfId="26084" xr:uid="{00000000-0005-0000-0000-000012B50000}"/>
    <cellStyle name="Normal 47 7 2 2 2 3 2" xfId="47698" xr:uid="{00000000-0005-0000-0000-000013B50000}"/>
    <cellStyle name="Normal 47 7 2 2 2 4" xfId="20117" xr:uid="{00000000-0005-0000-0000-000014B50000}"/>
    <cellStyle name="Normal 47 7 2 2 2 4 2" xfId="41759" xr:uid="{00000000-0005-0000-0000-000015B50000}"/>
    <cellStyle name="Normal 47 7 2 2 2 5" xfId="35749" xr:uid="{00000000-0005-0000-0000-000016B50000}"/>
    <cellStyle name="Normal 47 7 2 2 3" xfId="14987" xr:uid="{00000000-0005-0000-0000-000017B50000}"/>
    <cellStyle name="Normal 47 7 2 2 3 2" xfId="18072" xr:uid="{00000000-0005-0000-0000-000018B50000}"/>
    <cellStyle name="Normal 47 7 2 2 3 2 2" xfId="30038" xr:uid="{00000000-0005-0000-0000-000019B50000}"/>
    <cellStyle name="Normal 47 7 2 2 3 2 2 2" xfId="51644" xr:uid="{00000000-0005-0000-0000-00001AB50000}"/>
    <cellStyle name="Normal 47 7 2 2 3 2 3" xfId="24071" xr:uid="{00000000-0005-0000-0000-00001BB50000}"/>
    <cellStyle name="Normal 47 7 2 2 3 2 3 2" xfId="45708" xr:uid="{00000000-0005-0000-0000-00001CB50000}"/>
    <cellStyle name="Normal 47 7 2 2 3 2 4" xfId="39726" xr:uid="{00000000-0005-0000-0000-00001DB50000}"/>
    <cellStyle name="Normal 47 7 2 2 3 3" xfId="27056" xr:uid="{00000000-0005-0000-0000-00001EB50000}"/>
    <cellStyle name="Normal 47 7 2 2 3 3 2" xfId="48670" xr:uid="{00000000-0005-0000-0000-00001FB50000}"/>
    <cellStyle name="Normal 47 7 2 2 3 4" xfId="21089" xr:uid="{00000000-0005-0000-0000-000020B50000}"/>
    <cellStyle name="Normal 47 7 2 2 3 4 2" xfId="42731" xr:uid="{00000000-0005-0000-0000-000021B50000}"/>
    <cellStyle name="Normal 47 7 2 2 3 5" xfId="36723" xr:uid="{00000000-0005-0000-0000-000022B50000}"/>
    <cellStyle name="Normal 47 7 2 2 4" xfId="16121" xr:uid="{00000000-0005-0000-0000-000023B50000}"/>
    <cellStyle name="Normal 47 7 2 2 4 2" xfId="28090" xr:uid="{00000000-0005-0000-0000-000024B50000}"/>
    <cellStyle name="Normal 47 7 2 2 4 2 2" xfId="49696" xr:uid="{00000000-0005-0000-0000-000025B50000}"/>
    <cellStyle name="Normal 47 7 2 2 4 3" xfId="22123" xr:uid="{00000000-0005-0000-0000-000026B50000}"/>
    <cellStyle name="Normal 47 7 2 2 4 3 2" xfId="43760" xr:uid="{00000000-0005-0000-0000-000027B50000}"/>
    <cellStyle name="Normal 47 7 2 2 4 4" xfId="37775" xr:uid="{00000000-0005-0000-0000-000028B50000}"/>
    <cellStyle name="Normal 47 7 2 2 5" xfId="25108" xr:uid="{00000000-0005-0000-0000-000029B50000}"/>
    <cellStyle name="Normal 47 7 2 2 5 2" xfId="46725" xr:uid="{00000000-0005-0000-0000-00002AB50000}"/>
    <cellStyle name="Normal 47 7 2 2 6" xfId="19141" xr:uid="{00000000-0005-0000-0000-00002BB50000}"/>
    <cellStyle name="Normal 47 7 2 2 6 2" xfId="40783" xr:uid="{00000000-0005-0000-0000-00002CB50000}"/>
    <cellStyle name="Normal 47 7 2 2 7" xfId="34769"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6" xr:uid="{00000000-0005-0000-0000-000031B50000}"/>
    <cellStyle name="Normal 47 7 2 3 2 2 2 2" xfId="50992" xr:uid="{00000000-0005-0000-0000-000032B50000}"/>
    <cellStyle name="Normal 47 7 2 3 2 2 3" xfId="23419" xr:uid="{00000000-0005-0000-0000-000033B50000}"/>
    <cellStyle name="Normal 47 7 2 3 2 2 3 2" xfId="45056" xr:uid="{00000000-0005-0000-0000-000034B50000}"/>
    <cellStyle name="Normal 47 7 2 3 2 2 4" xfId="39072" xr:uid="{00000000-0005-0000-0000-000035B50000}"/>
    <cellStyle name="Normal 47 7 2 3 2 3" xfId="26404" xr:uid="{00000000-0005-0000-0000-000036B50000}"/>
    <cellStyle name="Normal 47 7 2 3 2 3 2" xfId="48018" xr:uid="{00000000-0005-0000-0000-000037B50000}"/>
    <cellStyle name="Normal 47 7 2 3 2 4" xfId="20437" xr:uid="{00000000-0005-0000-0000-000038B50000}"/>
    <cellStyle name="Normal 47 7 2 3 2 4 2" xfId="42079" xr:uid="{00000000-0005-0000-0000-000039B50000}"/>
    <cellStyle name="Normal 47 7 2 3 2 5" xfId="36069" xr:uid="{00000000-0005-0000-0000-00003AB50000}"/>
    <cellStyle name="Normal 47 7 2 3 3" xfId="15307" xr:uid="{00000000-0005-0000-0000-00003BB50000}"/>
    <cellStyle name="Normal 47 7 2 3 3 2" xfId="18392" xr:uid="{00000000-0005-0000-0000-00003CB50000}"/>
    <cellStyle name="Normal 47 7 2 3 3 2 2" xfId="30358" xr:uid="{00000000-0005-0000-0000-00003DB50000}"/>
    <cellStyle name="Normal 47 7 2 3 3 2 2 2" xfId="51964" xr:uid="{00000000-0005-0000-0000-00003EB50000}"/>
    <cellStyle name="Normal 47 7 2 3 3 2 3" xfId="24391" xr:uid="{00000000-0005-0000-0000-00003FB50000}"/>
    <cellStyle name="Normal 47 7 2 3 3 2 3 2" xfId="46028" xr:uid="{00000000-0005-0000-0000-000040B50000}"/>
    <cellStyle name="Normal 47 7 2 3 3 2 4" xfId="40046" xr:uid="{00000000-0005-0000-0000-000041B50000}"/>
    <cellStyle name="Normal 47 7 2 3 3 3" xfId="27376" xr:uid="{00000000-0005-0000-0000-000042B50000}"/>
    <cellStyle name="Normal 47 7 2 3 3 3 2" xfId="48990" xr:uid="{00000000-0005-0000-0000-000043B50000}"/>
    <cellStyle name="Normal 47 7 2 3 3 4" xfId="21409" xr:uid="{00000000-0005-0000-0000-000044B50000}"/>
    <cellStyle name="Normal 47 7 2 3 3 4 2" xfId="43051" xr:uid="{00000000-0005-0000-0000-000045B50000}"/>
    <cellStyle name="Normal 47 7 2 3 3 5" xfId="37043" xr:uid="{00000000-0005-0000-0000-000046B50000}"/>
    <cellStyle name="Normal 47 7 2 3 4" xfId="16441" xr:uid="{00000000-0005-0000-0000-000047B50000}"/>
    <cellStyle name="Normal 47 7 2 3 4 2" xfId="28410" xr:uid="{00000000-0005-0000-0000-000048B50000}"/>
    <cellStyle name="Normal 47 7 2 3 4 2 2" xfId="50016" xr:uid="{00000000-0005-0000-0000-000049B50000}"/>
    <cellStyle name="Normal 47 7 2 3 4 3" xfId="22443" xr:uid="{00000000-0005-0000-0000-00004AB50000}"/>
    <cellStyle name="Normal 47 7 2 3 4 3 2" xfId="44080" xr:uid="{00000000-0005-0000-0000-00004BB50000}"/>
    <cellStyle name="Normal 47 7 2 3 4 4" xfId="38095" xr:uid="{00000000-0005-0000-0000-00004CB50000}"/>
    <cellStyle name="Normal 47 7 2 3 5" xfId="25428" xr:uid="{00000000-0005-0000-0000-00004DB50000}"/>
    <cellStyle name="Normal 47 7 2 3 5 2" xfId="47045" xr:uid="{00000000-0005-0000-0000-00004EB50000}"/>
    <cellStyle name="Normal 47 7 2 3 6" xfId="19461" xr:uid="{00000000-0005-0000-0000-00004FB50000}"/>
    <cellStyle name="Normal 47 7 2 3 6 2" xfId="41103" xr:uid="{00000000-0005-0000-0000-000050B50000}"/>
    <cellStyle name="Normal 47 7 2 3 7" xfId="35089" xr:uid="{00000000-0005-0000-0000-000051B50000}"/>
    <cellStyle name="Normal 47 7 2 4" xfId="13692" xr:uid="{00000000-0005-0000-0000-000052B50000}"/>
    <cellStyle name="Normal 47 7 2 4 2" xfId="16778" xr:uid="{00000000-0005-0000-0000-000053B50000}"/>
    <cellStyle name="Normal 47 7 2 4 2 2" xfId="28746" xr:uid="{00000000-0005-0000-0000-000054B50000}"/>
    <cellStyle name="Normal 47 7 2 4 2 2 2" xfId="50352" xr:uid="{00000000-0005-0000-0000-000055B50000}"/>
    <cellStyle name="Normal 47 7 2 4 2 3" xfId="22779" xr:uid="{00000000-0005-0000-0000-000056B50000}"/>
    <cellStyle name="Normal 47 7 2 4 2 3 2" xfId="44416" xr:uid="{00000000-0005-0000-0000-000057B50000}"/>
    <cellStyle name="Normal 47 7 2 4 2 4" xfId="38432" xr:uid="{00000000-0005-0000-0000-000058B50000}"/>
    <cellStyle name="Normal 47 7 2 4 3" xfId="25764" xr:uid="{00000000-0005-0000-0000-000059B50000}"/>
    <cellStyle name="Normal 47 7 2 4 3 2" xfId="47378" xr:uid="{00000000-0005-0000-0000-00005AB50000}"/>
    <cellStyle name="Normal 47 7 2 4 4" xfId="19797" xr:uid="{00000000-0005-0000-0000-00005BB50000}"/>
    <cellStyle name="Normal 47 7 2 4 4 2" xfId="41439" xr:uid="{00000000-0005-0000-0000-00005CB50000}"/>
    <cellStyle name="Normal 47 7 2 4 5" xfId="35428" xr:uid="{00000000-0005-0000-0000-00005DB50000}"/>
    <cellStyle name="Normal 47 7 2 5" xfId="14666" xr:uid="{00000000-0005-0000-0000-00005EB50000}"/>
    <cellStyle name="Normal 47 7 2 5 2" xfId="17751" xr:uid="{00000000-0005-0000-0000-00005FB50000}"/>
    <cellStyle name="Normal 47 7 2 5 2 2" xfId="29718" xr:uid="{00000000-0005-0000-0000-000060B50000}"/>
    <cellStyle name="Normal 47 7 2 5 2 2 2" xfId="51324" xr:uid="{00000000-0005-0000-0000-000061B50000}"/>
    <cellStyle name="Normal 47 7 2 5 2 3" xfId="23751" xr:uid="{00000000-0005-0000-0000-000062B50000}"/>
    <cellStyle name="Normal 47 7 2 5 2 3 2" xfId="45388" xr:uid="{00000000-0005-0000-0000-000063B50000}"/>
    <cellStyle name="Normal 47 7 2 5 2 4" xfId="39405" xr:uid="{00000000-0005-0000-0000-000064B50000}"/>
    <cellStyle name="Normal 47 7 2 5 3" xfId="26736" xr:uid="{00000000-0005-0000-0000-000065B50000}"/>
    <cellStyle name="Normal 47 7 2 5 3 2" xfId="48350" xr:uid="{00000000-0005-0000-0000-000066B50000}"/>
    <cellStyle name="Normal 47 7 2 5 4" xfId="20769" xr:uid="{00000000-0005-0000-0000-000067B50000}"/>
    <cellStyle name="Normal 47 7 2 5 4 2" xfId="42411" xr:uid="{00000000-0005-0000-0000-000068B50000}"/>
    <cellStyle name="Normal 47 7 2 5 5" xfId="36402" xr:uid="{00000000-0005-0000-0000-000069B50000}"/>
    <cellStyle name="Normal 47 7 2 6" xfId="15779" xr:uid="{00000000-0005-0000-0000-00006AB50000}"/>
    <cellStyle name="Normal 47 7 2 6 2" xfId="27750" xr:uid="{00000000-0005-0000-0000-00006BB50000}"/>
    <cellStyle name="Normal 47 7 2 6 2 2" xfId="49356" xr:uid="{00000000-0005-0000-0000-00006CB50000}"/>
    <cellStyle name="Normal 47 7 2 6 3" xfId="21783" xr:uid="{00000000-0005-0000-0000-00006DB50000}"/>
    <cellStyle name="Normal 47 7 2 6 3 2" xfId="43420" xr:uid="{00000000-0005-0000-0000-00006EB50000}"/>
    <cellStyle name="Normal 47 7 2 6 4" xfId="37433" xr:uid="{00000000-0005-0000-0000-00006FB50000}"/>
    <cellStyle name="Normal 47 7 2 7" xfId="24765" xr:uid="{00000000-0005-0000-0000-000070B50000}"/>
    <cellStyle name="Normal 47 7 2 7 2" xfId="46385" xr:uid="{00000000-0005-0000-0000-000071B50000}"/>
    <cellStyle name="Normal 47 7 2 8" xfId="18798" xr:uid="{00000000-0005-0000-0000-000072B50000}"/>
    <cellStyle name="Normal 47 7 2 8 2" xfId="40440" xr:uid="{00000000-0005-0000-0000-000073B50000}"/>
    <cellStyle name="Normal 47 7 2 9" xfId="31611"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2" xr:uid="{00000000-0005-0000-0000-000079B50000}"/>
    <cellStyle name="Normal 47 7 3 2 2 2 2 2" xfId="50628" xr:uid="{00000000-0005-0000-0000-00007AB50000}"/>
    <cellStyle name="Normal 47 7 3 2 2 2 3" xfId="23055" xr:uid="{00000000-0005-0000-0000-00007BB50000}"/>
    <cellStyle name="Normal 47 7 3 2 2 2 3 2" xfId="44692" xr:uid="{00000000-0005-0000-0000-00007CB50000}"/>
    <cellStyle name="Normal 47 7 3 2 2 2 4" xfId="38708" xr:uid="{00000000-0005-0000-0000-00007DB50000}"/>
    <cellStyle name="Normal 47 7 3 2 2 3" xfId="26040" xr:uid="{00000000-0005-0000-0000-00007EB50000}"/>
    <cellStyle name="Normal 47 7 3 2 2 3 2" xfId="47654" xr:uid="{00000000-0005-0000-0000-00007FB50000}"/>
    <cellStyle name="Normal 47 7 3 2 2 4" xfId="20073" xr:uid="{00000000-0005-0000-0000-000080B50000}"/>
    <cellStyle name="Normal 47 7 3 2 2 4 2" xfId="41715" xr:uid="{00000000-0005-0000-0000-000081B50000}"/>
    <cellStyle name="Normal 47 7 3 2 2 5" xfId="35705" xr:uid="{00000000-0005-0000-0000-000082B50000}"/>
    <cellStyle name="Normal 47 7 3 2 3" xfId="14943" xr:uid="{00000000-0005-0000-0000-000083B50000}"/>
    <cellStyle name="Normal 47 7 3 2 3 2" xfId="18028" xr:uid="{00000000-0005-0000-0000-000084B50000}"/>
    <cellStyle name="Normal 47 7 3 2 3 2 2" xfId="29994" xr:uid="{00000000-0005-0000-0000-000085B50000}"/>
    <cellStyle name="Normal 47 7 3 2 3 2 2 2" xfId="51600" xr:uid="{00000000-0005-0000-0000-000086B50000}"/>
    <cellStyle name="Normal 47 7 3 2 3 2 3" xfId="24027" xr:uid="{00000000-0005-0000-0000-000087B50000}"/>
    <cellStyle name="Normal 47 7 3 2 3 2 3 2" xfId="45664" xr:uid="{00000000-0005-0000-0000-000088B50000}"/>
    <cellStyle name="Normal 47 7 3 2 3 2 4" xfId="39682" xr:uid="{00000000-0005-0000-0000-000089B50000}"/>
    <cellStyle name="Normal 47 7 3 2 3 3" xfId="27012" xr:uid="{00000000-0005-0000-0000-00008AB50000}"/>
    <cellStyle name="Normal 47 7 3 2 3 3 2" xfId="48626" xr:uid="{00000000-0005-0000-0000-00008BB50000}"/>
    <cellStyle name="Normal 47 7 3 2 3 4" xfId="21045" xr:uid="{00000000-0005-0000-0000-00008CB50000}"/>
    <cellStyle name="Normal 47 7 3 2 3 4 2" xfId="42687" xr:uid="{00000000-0005-0000-0000-00008DB50000}"/>
    <cellStyle name="Normal 47 7 3 2 3 5" xfId="36679" xr:uid="{00000000-0005-0000-0000-00008EB50000}"/>
    <cellStyle name="Normal 47 7 3 2 4" xfId="16077" xr:uid="{00000000-0005-0000-0000-00008FB50000}"/>
    <cellStyle name="Normal 47 7 3 2 4 2" xfId="28046" xr:uid="{00000000-0005-0000-0000-000090B50000}"/>
    <cellStyle name="Normal 47 7 3 2 4 2 2" xfId="49652" xr:uid="{00000000-0005-0000-0000-000091B50000}"/>
    <cellStyle name="Normal 47 7 3 2 4 3" xfId="22079" xr:uid="{00000000-0005-0000-0000-000092B50000}"/>
    <cellStyle name="Normal 47 7 3 2 4 3 2" xfId="43716" xr:uid="{00000000-0005-0000-0000-000093B50000}"/>
    <cellStyle name="Normal 47 7 3 2 4 4" xfId="37731" xr:uid="{00000000-0005-0000-0000-000094B50000}"/>
    <cellStyle name="Normal 47 7 3 2 5" xfId="25064" xr:uid="{00000000-0005-0000-0000-000095B50000}"/>
    <cellStyle name="Normal 47 7 3 2 5 2" xfId="46681" xr:uid="{00000000-0005-0000-0000-000096B50000}"/>
    <cellStyle name="Normal 47 7 3 2 6" xfId="19097" xr:uid="{00000000-0005-0000-0000-000097B50000}"/>
    <cellStyle name="Normal 47 7 3 2 6 2" xfId="40739" xr:uid="{00000000-0005-0000-0000-000098B50000}"/>
    <cellStyle name="Normal 47 7 3 2 7" xfId="34725"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2" xr:uid="{00000000-0005-0000-0000-00009DB50000}"/>
    <cellStyle name="Normal 47 7 3 3 2 2 2 2" xfId="50948" xr:uid="{00000000-0005-0000-0000-00009EB50000}"/>
    <cellStyle name="Normal 47 7 3 3 2 2 3" xfId="23375" xr:uid="{00000000-0005-0000-0000-00009FB50000}"/>
    <cellStyle name="Normal 47 7 3 3 2 2 3 2" xfId="45012" xr:uid="{00000000-0005-0000-0000-0000A0B50000}"/>
    <cellStyle name="Normal 47 7 3 3 2 2 4" xfId="39028" xr:uid="{00000000-0005-0000-0000-0000A1B50000}"/>
    <cellStyle name="Normal 47 7 3 3 2 3" xfId="26360" xr:uid="{00000000-0005-0000-0000-0000A2B50000}"/>
    <cellStyle name="Normal 47 7 3 3 2 3 2" xfId="47974" xr:uid="{00000000-0005-0000-0000-0000A3B50000}"/>
    <cellStyle name="Normal 47 7 3 3 2 4" xfId="20393" xr:uid="{00000000-0005-0000-0000-0000A4B50000}"/>
    <cellStyle name="Normal 47 7 3 3 2 4 2" xfId="42035" xr:uid="{00000000-0005-0000-0000-0000A5B50000}"/>
    <cellStyle name="Normal 47 7 3 3 2 5" xfId="36025" xr:uid="{00000000-0005-0000-0000-0000A6B50000}"/>
    <cellStyle name="Normal 47 7 3 3 3" xfId="15263" xr:uid="{00000000-0005-0000-0000-0000A7B50000}"/>
    <cellStyle name="Normal 47 7 3 3 3 2" xfId="18348" xr:uid="{00000000-0005-0000-0000-0000A8B50000}"/>
    <cellStyle name="Normal 47 7 3 3 3 2 2" xfId="30314" xr:uid="{00000000-0005-0000-0000-0000A9B50000}"/>
    <cellStyle name="Normal 47 7 3 3 3 2 2 2" xfId="51920" xr:uid="{00000000-0005-0000-0000-0000AAB50000}"/>
    <cellStyle name="Normal 47 7 3 3 3 2 3" xfId="24347" xr:uid="{00000000-0005-0000-0000-0000ABB50000}"/>
    <cellStyle name="Normal 47 7 3 3 3 2 3 2" xfId="45984" xr:uid="{00000000-0005-0000-0000-0000ACB50000}"/>
    <cellStyle name="Normal 47 7 3 3 3 2 4" xfId="40002" xr:uid="{00000000-0005-0000-0000-0000ADB50000}"/>
    <cellStyle name="Normal 47 7 3 3 3 3" xfId="27332" xr:uid="{00000000-0005-0000-0000-0000AEB50000}"/>
    <cellStyle name="Normal 47 7 3 3 3 3 2" xfId="48946" xr:uid="{00000000-0005-0000-0000-0000AFB50000}"/>
    <cellStyle name="Normal 47 7 3 3 3 4" xfId="21365" xr:uid="{00000000-0005-0000-0000-0000B0B50000}"/>
    <cellStyle name="Normal 47 7 3 3 3 4 2" xfId="43007" xr:uid="{00000000-0005-0000-0000-0000B1B50000}"/>
    <cellStyle name="Normal 47 7 3 3 3 5" xfId="36999" xr:uid="{00000000-0005-0000-0000-0000B2B50000}"/>
    <cellStyle name="Normal 47 7 3 3 4" xfId="16397" xr:uid="{00000000-0005-0000-0000-0000B3B50000}"/>
    <cellStyle name="Normal 47 7 3 3 4 2" xfId="28366" xr:uid="{00000000-0005-0000-0000-0000B4B50000}"/>
    <cellStyle name="Normal 47 7 3 3 4 2 2" xfId="49972" xr:uid="{00000000-0005-0000-0000-0000B5B50000}"/>
    <cellStyle name="Normal 47 7 3 3 4 3" xfId="22399" xr:uid="{00000000-0005-0000-0000-0000B6B50000}"/>
    <cellStyle name="Normal 47 7 3 3 4 3 2" xfId="44036" xr:uid="{00000000-0005-0000-0000-0000B7B50000}"/>
    <cellStyle name="Normal 47 7 3 3 4 4" xfId="38051" xr:uid="{00000000-0005-0000-0000-0000B8B50000}"/>
    <cellStyle name="Normal 47 7 3 3 5" xfId="25384" xr:uid="{00000000-0005-0000-0000-0000B9B50000}"/>
    <cellStyle name="Normal 47 7 3 3 5 2" xfId="47001" xr:uid="{00000000-0005-0000-0000-0000BAB50000}"/>
    <cellStyle name="Normal 47 7 3 3 6" xfId="19417" xr:uid="{00000000-0005-0000-0000-0000BBB50000}"/>
    <cellStyle name="Normal 47 7 3 3 6 2" xfId="41059" xr:uid="{00000000-0005-0000-0000-0000BCB50000}"/>
    <cellStyle name="Normal 47 7 3 3 7" xfId="35045" xr:uid="{00000000-0005-0000-0000-0000BDB50000}"/>
    <cellStyle name="Normal 47 7 3 4" xfId="13648" xr:uid="{00000000-0005-0000-0000-0000BEB50000}"/>
    <cellStyle name="Normal 47 7 3 4 2" xfId="16734" xr:uid="{00000000-0005-0000-0000-0000BFB50000}"/>
    <cellStyle name="Normal 47 7 3 4 2 2" xfId="28702" xr:uid="{00000000-0005-0000-0000-0000C0B50000}"/>
    <cellStyle name="Normal 47 7 3 4 2 2 2" xfId="50308" xr:uid="{00000000-0005-0000-0000-0000C1B50000}"/>
    <cellStyle name="Normal 47 7 3 4 2 3" xfId="22735" xr:uid="{00000000-0005-0000-0000-0000C2B50000}"/>
    <cellStyle name="Normal 47 7 3 4 2 3 2" xfId="44372" xr:uid="{00000000-0005-0000-0000-0000C3B50000}"/>
    <cellStyle name="Normal 47 7 3 4 2 4" xfId="38388" xr:uid="{00000000-0005-0000-0000-0000C4B50000}"/>
    <cellStyle name="Normal 47 7 3 4 3" xfId="25720" xr:uid="{00000000-0005-0000-0000-0000C5B50000}"/>
    <cellStyle name="Normal 47 7 3 4 3 2" xfId="47334" xr:uid="{00000000-0005-0000-0000-0000C6B50000}"/>
    <cellStyle name="Normal 47 7 3 4 4" xfId="19753" xr:uid="{00000000-0005-0000-0000-0000C7B50000}"/>
    <cellStyle name="Normal 47 7 3 4 4 2" xfId="41395" xr:uid="{00000000-0005-0000-0000-0000C8B50000}"/>
    <cellStyle name="Normal 47 7 3 4 5" xfId="35384" xr:uid="{00000000-0005-0000-0000-0000C9B50000}"/>
    <cellStyle name="Normal 47 7 3 5" xfId="14622" xr:uid="{00000000-0005-0000-0000-0000CAB50000}"/>
    <cellStyle name="Normal 47 7 3 5 2" xfId="17707" xr:uid="{00000000-0005-0000-0000-0000CBB50000}"/>
    <cellStyle name="Normal 47 7 3 5 2 2" xfId="29674" xr:uid="{00000000-0005-0000-0000-0000CCB50000}"/>
    <cellStyle name="Normal 47 7 3 5 2 2 2" xfId="51280" xr:uid="{00000000-0005-0000-0000-0000CDB50000}"/>
    <cellStyle name="Normal 47 7 3 5 2 3" xfId="23707" xr:uid="{00000000-0005-0000-0000-0000CEB50000}"/>
    <cellStyle name="Normal 47 7 3 5 2 3 2" xfId="45344" xr:uid="{00000000-0005-0000-0000-0000CFB50000}"/>
    <cellStyle name="Normal 47 7 3 5 2 4" xfId="39361" xr:uid="{00000000-0005-0000-0000-0000D0B50000}"/>
    <cellStyle name="Normal 47 7 3 5 3" xfId="26692" xr:uid="{00000000-0005-0000-0000-0000D1B50000}"/>
    <cellStyle name="Normal 47 7 3 5 3 2" xfId="48306" xr:uid="{00000000-0005-0000-0000-0000D2B50000}"/>
    <cellStyle name="Normal 47 7 3 5 4" xfId="20725" xr:uid="{00000000-0005-0000-0000-0000D3B50000}"/>
    <cellStyle name="Normal 47 7 3 5 4 2" xfId="42367" xr:uid="{00000000-0005-0000-0000-0000D4B50000}"/>
    <cellStyle name="Normal 47 7 3 5 5" xfId="36358" xr:uid="{00000000-0005-0000-0000-0000D5B50000}"/>
    <cellStyle name="Normal 47 7 3 6" xfId="15735" xr:uid="{00000000-0005-0000-0000-0000D6B50000}"/>
    <cellStyle name="Normal 47 7 3 6 2" xfId="27706" xr:uid="{00000000-0005-0000-0000-0000D7B50000}"/>
    <cellStyle name="Normal 47 7 3 6 2 2" xfId="49312" xr:uid="{00000000-0005-0000-0000-0000D8B50000}"/>
    <cellStyle name="Normal 47 7 3 6 3" xfId="21739" xr:uid="{00000000-0005-0000-0000-0000D9B50000}"/>
    <cellStyle name="Normal 47 7 3 6 3 2" xfId="43376" xr:uid="{00000000-0005-0000-0000-0000DAB50000}"/>
    <cellStyle name="Normal 47 7 3 6 4" xfId="37389" xr:uid="{00000000-0005-0000-0000-0000DBB50000}"/>
    <cellStyle name="Normal 47 7 3 7" xfId="24721" xr:uid="{00000000-0005-0000-0000-0000DCB50000}"/>
    <cellStyle name="Normal 47 7 3 7 2" xfId="46341" xr:uid="{00000000-0005-0000-0000-0000DDB50000}"/>
    <cellStyle name="Normal 47 7 3 8" xfId="18754" xr:uid="{00000000-0005-0000-0000-0000DEB50000}"/>
    <cellStyle name="Normal 47 7 3 8 2" xfId="40396" xr:uid="{00000000-0005-0000-0000-0000DFB50000}"/>
    <cellStyle name="Normal 47 7 3 9" xfId="31454"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8" xr:uid="{00000000-0005-0000-0000-0000E5B50000}"/>
    <cellStyle name="Normal 47 7 4 2 2 2 2 2" xfId="50714" xr:uid="{00000000-0005-0000-0000-0000E6B50000}"/>
    <cellStyle name="Normal 47 7 4 2 2 2 3" xfId="23141" xr:uid="{00000000-0005-0000-0000-0000E7B50000}"/>
    <cellStyle name="Normal 47 7 4 2 2 2 3 2" xfId="44778" xr:uid="{00000000-0005-0000-0000-0000E8B50000}"/>
    <cellStyle name="Normal 47 7 4 2 2 2 4" xfId="38794" xr:uid="{00000000-0005-0000-0000-0000E9B50000}"/>
    <cellStyle name="Normal 47 7 4 2 2 3" xfId="26126" xr:uid="{00000000-0005-0000-0000-0000EAB50000}"/>
    <cellStyle name="Normal 47 7 4 2 2 3 2" xfId="47740" xr:uid="{00000000-0005-0000-0000-0000EBB50000}"/>
    <cellStyle name="Normal 47 7 4 2 2 4" xfId="20159" xr:uid="{00000000-0005-0000-0000-0000ECB50000}"/>
    <cellStyle name="Normal 47 7 4 2 2 4 2" xfId="41801" xr:uid="{00000000-0005-0000-0000-0000EDB50000}"/>
    <cellStyle name="Normal 47 7 4 2 2 5" xfId="35791" xr:uid="{00000000-0005-0000-0000-0000EEB50000}"/>
    <cellStyle name="Normal 47 7 4 2 3" xfId="15029" xr:uid="{00000000-0005-0000-0000-0000EFB50000}"/>
    <cellStyle name="Normal 47 7 4 2 3 2" xfId="18114" xr:uid="{00000000-0005-0000-0000-0000F0B50000}"/>
    <cellStyle name="Normal 47 7 4 2 3 2 2" xfId="30080" xr:uid="{00000000-0005-0000-0000-0000F1B50000}"/>
    <cellStyle name="Normal 47 7 4 2 3 2 2 2" xfId="51686" xr:uid="{00000000-0005-0000-0000-0000F2B50000}"/>
    <cellStyle name="Normal 47 7 4 2 3 2 3" xfId="24113" xr:uid="{00000000-0005-0000-0000-0000F3B50000}"/>
    <cellStyle name="Normal 47 7 4 2 3 2 3 2" xfId="45750" xr:uid="{00000000-0005-0000-0000-0000F4B50000}"/>
    <cellStyle name="Normal 47 7 4 2 3 2 4" xfId="39768" xr:uid="{00000000-0005-0000-0000-0000F5B50000}"/>
    <cellStyle name="Normal 47 7 4 2 3 3" xfId="27098" xr:uid="{00000000-0005-0000-0000-0000F6B50000}"/>
    <cellStyle name="Normal 47 7 4 2 3 3 2" xfId="48712" xr:uid="{00000000-0005-0000-0000-0000F7B50000}"/>
    <cellStyle name="Normal 47 7 4 2 3 4" xfId="21131" xr:uid="{00000000-0005-0000-0000-0000F8B50000}"/>
    <cellStyle name="Normal 47 7 4 2 3 4 2" xfId="42773" xr:uid="{00000000-0005-0000-0000-0000F9B50000}"/>
    <cellStyle name="Normal 47 7 4 2 3 5" xfId="36765" xr:uid="{00000000-0005-0000-0000-0000FAB50000}"/>
    <cellStyle name="Normal 47 7 4 2 4" xfId="16163" xr:uid="{00000000-0005-0000-0000-0000FBB50000}"/>
    <cellStyle name="Normal 47 7 4 2 4 2" xfId="28132" xr:uid="{00000000-0005-0000-0000-0000FCB50000}"/>
    <cellStyle name="Normal 47 7 4 2 4 2 2" xfId="49738" xr:uid="{00000000-0005-0000-0000-0000FDB50000}"/>
    <cellStyle name="Normal 47 7 4 2 4 3" xfId="22165" xr:uid="{00000000-0005-0000-0000-0000FEB50000}"/>
    <cellStyle name="Normal 47 7 4 2 4 3 2" xfId="43802" xr:uid="{00000000-0005-0000-0000-0000FFB50000}"/>
    <cellStyle name="Normal 47 7 4 2 4 4" xfId="37817" xr:uid="{00000000-0005-0000-0000-000000B60000}"/>
    <cellStyle name="Normal 47 7 4 2 5" xfId="25150" xr:uid="{00000000-0005-0000-0000-000001B60000}"/>
    <cellStyle name="Normal 47 7 4 2 5 2" xfId="46767" xr:uid="{00000000-0005-0000-0000-000002B60000}"/>
    <cellStyle name="Normal 47 7 4 2 6" xfId="19183" xr:uid="{00000000-0005-0000-0000-000003B60000}"/>
    <cellStyle name="Normal 47 7 4 2 6 2" xfId="40825" xr:uid="{00000000-0005-0000-0000-000004B60000}"/>
    <cellStyle name="Normal 47 7 4 2 7" xfId="34811"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8" xr:uid="{00000000-0005-0000-0000-000009B60000}"/>
    <cellStyle name="Normal 47 7 4 3 2 2 2 2" xfId="51034" xr:uid="{00000000-0005-0000-0000-00000AB60000}"/>
    <cellStyle name="Normal 47 7 4 3 2 2 3" xfId="23461" xr:uid="{00000000-0005-0000-0000-00000BB60000}"/>
    <cellStyle name="Normal 47 7 4 3 2 2 3 2" xfId="45098" xr:uid="{00000000-0005-0000-0000-00000CB60000}"/>
    <cellStyle name="Normal 47 7 4 3 2 2 4" xfId="39114" xr:uid="{00000000-0005-0000-0000-00000DB60000}"/>
    <cellStyle name="Normal 47 7 4 3 2 3" xfId="26446" xr:uid="{00000000-0005-0000-0000-00000EB60000}"/>
    <cellStyle name="Normal 47 7 4 3 2 3 2" xfId="48060" xr:uid="{00000000-0005-0000-0000-00000FB60000}"/>
    <cellStyle name="Normal 47 7 4 3 2 4" xfId="20479" xr:uid="{00000000-0005-0000-0000-000010B60000}"/>
    <cellStyle name="Normal 47 7 4 3 2 4 2" xfId="42121" xr:uid="{00000000-0005-0000-0000-000011B60000}"/>
    <cellStyle name="Normal 47 7 4 3 2 5" xfId="36111" xr:uid="{00000000-0005-0000-0000-000012B60000}"/>
    <cellStyle name="Normal 47 7 4 3 3" xfId="15349" xr:uid="{00000000-0005-0000-0000-000013B60000}"/>
    <cellStyle name="Normal 47 7 4 3 3 2" xfId="18434" xr:uid="{00000000-0005-0000-0000-000014B60000}"/>
    <cellStyle name="Normal 47 7 4 3 3 2 2" xfId="30400" xr:uid="{00000000-0005-0000-0000-000015B60000}"/>
    <cellStyle name="Normal 47 7 4 3 3 2 2 2" xfId="52006" xr:uid="{00000000-0005-0000-0000-000016B60000}"/>
    <cellStyle name="Normal 47 7 4 3 3 2 3" xfId="24433" xr:uid="{00000000-0005-0000-0000-000017B60000}"/>
    <cellStyle name="Normal 47 7 4 3 3 2 3 2" xfId="46070" xr:uid="{00000000-0005-0000-0000-000018B60000}"/>
    <cellStyle name="Normal 47 7 4 3 3 2 4" xfId="40088" xr:uid="{00000000-0005-0000-0000-000019B60000}"/>
    <cellStyle name="Normal 47 7 4 3 3 3" xfId="27418" xr:uid="{00000000-0005-0000-0000-00001AB60000}"/>
    <cellStyle name="Normal 47 7 4 3 3 3 2" xfId="49032" xr:uid="{00000000-0005-0000-0000-00001BB60000}"/>
    <cellStyle name="Normal 47 7 4 3 3 4" xfId="21451" xr:uid="{00000000-0005-0000-0000-00001CB60000}"/>
    <cellStyle name="Normal 47 7 4 3 3 4 2" xfId="43093" xr:uid="{00000000-0005-0000-0000-00001DB60000}"/>
    <cellStyle name="Normal 47 7 4 3 3 5" xfId="37085" xr:uid="{00000000-0005-0000-0000-00001EB60000}"/>
    <cellStyle name="Normal 47 7 4 3 4" xfId="16483" xr:uid="{00000000-0005-0000-0000-00001FB60000}"/>
    <cellStyle name="Normal 47 7 4 3 4 2" xfId="28452" xr:uid="{00000000-0005-0000-0000-000020B60000}"/>
    <cellStyle name="Normal 47 7 4 3 4 2 2" xfId="50058" xr:uid="{00000000-0005-0000-0000-000021B60000}"/>
    <cellStyle name="Normal 47 7 4 3 4 3" xfId="22485" xr:uid="{00000000-0005-0000-0000-000022B60000}"/>
    <cellStyle name="Normal 47 7 4 3 4 3 2" xfId="44122" xr:uid="{00000000-0005-0000-0000-000023B60000}"/>
    <cellStyle name="Normal 47 7 4 3 4 4" xfId="38137" xr:uid="{00000000-0005-0000-0000-000024B60000}"/>
    <cellStyle name="Normal 47 7 4 3 5" xfId="25470" xr:uid="{00000000-0005-0000-0000-000025B60000}"/>
    <cellStyle name="Normal 47 7 4 3 5 2" xfId="47087" xr:uid="{00000000-0005-0000-0000-000026B60000}"/>
    <cellStyle name="Normal 47 7 4 3 6" xfId="19503" xr:uid="{00000000-0005-0000-0000-000027B60000}"/>
    <cellStyle name="Normal 47 7 4 3 6 2" xfId="41145" xr:uid="{00000000-0005-0000-0000-000028B60000}"/>
    <cellStyle name="Normal 47 7 4 3 7" xfId="35131" xr:uid="{00000000-0005-0000-0000-000029B60000}"/>
    <cellStyle name="Normal 47 7 4 4" xfId="13734" xr:uid="{00000000-0005-0000-0000-00002AB60000}"/>
    <cellStyle name="Normal 47 7 4 4 2" xfId="16820" xr:uid="{00000000-0005-0000-0000-00002BB60000}"/>
    <cellStyle name="Normal 47 7 4 4 2 2" xfId="28788" xr:uid="{00000000-0005-0000-0000-00002CB60000}"/>
    <cellStyle name="Normal 47 7 4 4 2 2 2" xfId="50394" xr:uid="{00000000-0005-0000-0000-00002DB60000}"/>
    <cellStyle name="Normal 47 7 4 4 2 3" xfId="22821" xr:uid="{00000000-0005-0000-0000-00002EB60000}"/>
    <cellStyle name="Normal 47 7 4 4 2 3 2" xfId="44458" xr:uid="{00000000-0005-0000-0000-00002FB60000}"/>
    <cellStyle name="Normal 47 7 4 4 2 4" xfId="38474" xr:uid="{00000000-0005-0000-0000-000030B60000}"/>
    <cellStyle name="Normal 47 7 4 4 3" xfId="25806" xr:uid="{00000000-0005-0000-0000-000031B60000}"/>
    <cellStyle name="Normal 47 7 4 4 3 2" xfId="47420" xr:uid="{00000000-0005-0000-0000-000032B60000}"/>
    <cellStyle name="Normal 47 7 4 4 4" xfId="19839" xr:uid="{00000000-0005-0000-0000-000033B60000}"/>
    <cellStyle name="Normal 47 7 4 4 4 2" xfId="41481" xr:uid="{00000000-0005-0000-0000-000034B60000}"/>
    <cellStyle name="Normal 47 7 4 4 5" xfId="35470" xr:uid="{00000000-0005-0000-0000-000035B60000}"/>
    <cellStyle name="Normal 47 7 4 5" xfId="14708" xr:uid="{00000000-0005-0000-0000-000036B60000}"/>
    <cellStyle name="Normal 47 7 4 5 2" xfId="17793" xr:uid="{00000000-0005-0000-0000-000037B60000}"/>
    <cellStyle name="Normal 47 7 4 5 2 2" xfId="29760" xr:uid="{00000000-0005-0000-0000-000038B60000}"/>
    <cellStyle name="Normal 47 7 4 5 2 2 2" xfId="51366" xr:uid="{00000000-0005-0000-0000-000039B60000}"/>
    <cellStyle name="Normal 47 7 4 5 2 3" xfId="23793" xr:uid="{00000000-0005-0000-0000-00003AB60000}"/>
    <cellStyle name="Normal 47 7 4 5 2 3 2" xfId="45430" xr:uid="{00000000-0005-0000-0000-00003BB60000}"/>
    <cellStyle name="Normal 47 7 4 5 2 4" xfId="39447" xr:uid="{00000000-0005-0000-0000-00003CB60000}"/>
    <cellStyle name="Normal 47 7 4 5 3" xfId="26778" xr:uid="{00000000-0005-0000-0000-00003DB60000}"/>
    <cellStyle name="Normal 47 7 4 5 3 2" xfId="48392" xr:uid="{00000000-0005-0000-0000-00003EB60000}"/>
    <cellStyle name="Normal 47 7 4 5 4" xfId="20811" xr:uid="{00000000-0005-0000-0000-00003FB60000}"/>
    <cellStyle name="Normal 47 7 4 5 4 2" xfId="42453" xr:uid="{00000000-0005-0000-0000-000040B60000}"/>
    <cellStyle name="Normal 47 7 4 5 5" xfId="36444" xr:uid="{00000000-0005-0000-0000-000041B60000}"/>
    <cellStyle name="Normal 47 7 4 6" xfId="15821" xr:uid="{00000000-0005-0000-0000-000042B60000}"/>
    <cellStyle name="Normal 47 7 4 6 2" xfId="27792" xr:uid="{00000000-0005-0000-0000-000043B60000}"/>
    <cellStyle name="Normal 47 7 4 6 2 2" xfId="49398" xr:uid="{00000000-0005-0000-0000-000044B60000}"/>
    <cellStyle name="Normal 47 7 4 6 3" xfId="21825" xr:uid="{00000000-0005-0000-0000-000045B60000}"/>
    <cellStyle name="Normal 47 7 4 6 3 2" xfId="43462" xr:uid="{00000000-0005-0000-0000-000046B60000}"/>
    <cellStyle name="Normal 47 7 4 6 4" xfId="37475" xr:uid="{00000000-0005-0000-0000-000047B60000}"/>
    <cellStyle name="Normal 47 7 4 7" xfId="24807" xr:uid="{00000000-0005-0000-0000-000048B60000}"/>
    <cellStyle name="Normal 47 7 4 7 2" xfId="46427" xr:uid="{00000000-0005-0000-0000-000049B60000}"/>
    <cellStyle name="Normal 47 7 4 8" xfId="18840" xr:uid="{00000000-0005-0000-0000-00004AB60000}"/>
    <cellStyle name="Normal 47 7 4 8 2" xfId="40482" xr:uid="{00000000-0005-0000-0000-00004BB60000}"/>
    <cellStyle name="Normal 47 7 4 9" xfId="31722"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2" xr:uid="{00000000-0005-0000-0000-000051B60000}"/>
    <cellStyle name="Normal 47 7 5 2 2 2 2 2" xfId="50798" xr:uid="{00000000-0005-0000-0000-000052B60000}"/>
    <cellStyle name="Normal 47 7 5 2 2 2 3" xfId="23225" xr:uid="{00000000-0005-0000-0000-000053B60000}"/>
    <cellStyle name="Normal 47 7 5 2 2 2 3 2" xfId="44862" xr:uid="{00000000-0005-0000-0000-000054B60000}"/>
    <cellStyle name="Normal 47 7 5 2 2 2 4" xfId="38878" xr:uid="{00000000-0005-0000-0000-000055B60000}"/>
    <cellStyle name="Normal 47 7 5 2 2 3" xfId="26210" xr:uid="{00000000-0005-0000-0000-000056B60000}"/>
    <cellStyle name="Normal 47 7 5 2 2 3 2" xfId="47824" xr:uid="{00000000-0005-0000-0000-000057B60000}"/>
    <cellStyle name="Normal 47 7 5 2 2 4" xfId="20243" xr:uid="{00000000-0005-0000-0000-000058B60000}"/>
    <cellStyle name="Normal 47 7 5 2 2 4 2" xfId="41885" xr:uid="{00000000-0005-0000-0000-000059B60000}"/>
    <cellStyle name="Normal 47 7 5 2 2 5" xfId="35875" xr:uid="{00000000-0005-0000-0000-00005AB60000}"/>
    <cellStyle name="Normal 47 7 5 2 3" xfId="15113" xr:uid="{00000000-0005-0000-0000-00005BB60000}"/>
    <cellStyle name="Normal 47 7 5 2 3 2" xfId="18198" xr:uid="{00000000-0005-0000-0000-00005CB60000}"/>
    <cellStyle name="Normal 47 7 5 2 3 2 2" xfId="30164" xr:uid="{00000000-0005-0000-0000-00005DB60000}"/>
    <cellStyle name="Normal 47 7 5 2 3 2 2 2" xfId="51770" xr:uid="{00000000-0005-0000-0000-00005EB60000}"/>
    <cellStyle name="Normal 47 7 5 2 3 2 3" xfId="24197" xr:uid="{00000000-0005-0000-0000-00005FB60000}"/>
    <cellStyle name="Normal 47 7 5 2 3 2 3 2" xfId="45834" xr:uid="{00000000-0005-0000-0000-000060B60000}"/>
    <cellStyle name="Normal 47 7 5 2 3 2 4" xfId="39852" xr:uid="{00000000-0005-0000-0000-000061B60000}"/>
    <cellStyle name="Normal 47 7 5 2 3 3" xfId="27182" xr:uid="{00000000-0005-0000-0000-000062B60000}"/>
    <cellStyle name="Normal 47 7 5 2 3 3 2" xfId="48796" xr:uid="{00000000-0005-0000-0000-000063B60000}"/>
    <cellStyle name="Normal 47 7 5 2 3 4" xfId="21215" xr:uid="{00000000-0005-0000-0000-000064B60000}"/>
    <cellStyle name="Normal 47 7 5 2 3 4 2" xfId="42857" xr:uid="{00000000-0005-0000-0000-000065B60000}"/>
    <cellStyle name="Normal 47 7 5 2 3 5" xfId="36849" xr:uid="{00000000-0005-0000-0000-000066B60000}"/>
    <cellStyle name="Normal 47 7 5 2 4" xfId="16247" xr:uid="{00000000-0005-0000-0000-000067B60000}"/>
    <cellStyle name="Normal 47 7 5 2 4 2" xfId="28216" xr:uid="{00000000-0005-0000-0000-000068B60000}"/>
    <cellStyle name="Normal 47 7 5 2 4 2 2" xfId="49822" xr:uid="{00000000-0005-0000-0000-000069B60000}"/>
    <cellStyle name="Normal 47 7 5 2 4 3" xfId="22249" xr:uid="{00000000-0005-0000-0000-00006AB60000}"/>
    <cellStyle name="Normal 47 7 5 2 4 3 2" xfId="43886" xr:uid="{00000000-0005-0000-0000-00006BB60000}"/>
    <cellStyle name="Normal 47 7 5 2 4 4" xfId="37901" xr:uid="{00000000-0005-0000-0000-00006CB60000}"/>
    <cellStyle name="Normal 47 7 5 2 5" xfId="25234" xr:uid="{00000000-0005-0000-0000-00006DB60000}"/>
    <cellStyle name="Normal 47 7 5 2 5 2" xfId="46851" xr:uid="{00000000-0005-0000-0000-00006EB60000}"/>
    <cellStyle name="Normal 47 7 5 2 6" xfId="19267" xr:uid="{00000000-0005-0000-0000-00006FB60000}"/>
    <cellStyle name="Normal 47 7 5 2 6 2" xfId="40909" xr:uid="{00000000-0005-0000-0000-000070B60000}"/>
    <cellStyle name="Normal 47 7 5 2 7" xfId="34895"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2" xr:uid="{00000000-0005-0000-0000-000075B60000}"/>
    <cellStyle name="Normal 47 7 5 3 2 2 2 2" xfId="51118" xr:uid="{00000000-0005-0000-0000-000076B60000}"/>
    <cellStyle name="Normal 47 7 5 3 2 2 3" xfId="23545" xr:uid="{00000000-0005-0000-0000-000077B60000}"/>
    <cellStyle name="Normal 47 7 5 3 2 2 3 2" xfId="45182" xr:uid="{00000000-0005-0000-0000-000078B60000}"/>
    <cellStyle name="Normal 47 7 5 3 2 2 4" xfId="39198" xr:uid="{00000000-0005-0000-0000-000079B60000}"/>
    <cellStyle name="Normal 47 7 5 3 2 3" xfId="26530" xr:uid="{00000000-0005-0000-0000-00007AB60000}"/>
    <cellStyle name="Normal 47 7 5 3 2 3 2" xfId="48144" xr:uid="{00000000-0005-0000-0000-00007BB60000}"/>
    <cellStyle name="Normal 47 7 5 3 2 4" xfId="20563" xr:uid="{00000000-0005-0000-0000-00007CB60000}"/>
    <cellStyle name="Normal 47 7 5 3 2 4 2" xfId="42205" xr:uid="{00000000-0005-0000-0000-00007DB60000}"/>
    <cellStyle name="Normal 47 7 5 3 2 5" xfId="36195" xr:uid="{00000000-0005-0000-0000-00007EB60000}"/>
    <cellStyle name="Normal 47 7 5 3 3" xfId="15433" xr:uid="{00000000-0005-0000-0000-00007FB60000}"/>
    <cellStyle name="Normal 47 7 5 3 3 2" xfId="18518" xr:uid="{00000000-0005-0000-0000-000080B60000}"/>
    <cellStyle name="Normal 47 7 5 3 3 2 2" xfId="30484" xr:uid="{00000000-0005-0000-0000-000081B60000}"/>
    <cellStyle name="Normal 47 7 5 3 3 2 2 2" xfId="52090" xr:uid="{00000000-0005-0000-0000-000082B60000}"/>
    <cellStyle name="Normal 47 7 5 3 3 2 3" xfId="24517" xr:uid="{00000000-0005-0000-0000-000083B60000}"/>
    <cellStyle name="Normal 47 7 5 3 3 2 3 2" xfId="46154" xr:uid="{00000000-0005-0000-0000-000084B60000}"/>
    <cellStyle name="Normal 47 7 5 3 3 2 4" xfId="40172" xr:uid="{00000000-0005-0000-0000-000085B60000}"/>
    <cellStyle name="Normal 47 7 5 3 3 3" xfId="27502" xr:uid="{00000000-0005-0000-0000-000086B60000}"/>
    <cellStyle name="Normal 47 7 5 3 3 3 2" xfId="49116" xr:uid="{00000000-0005-0000-0000-000087B60000}"/>
    <cellStyle name="Normal 47 7 5 3 3 4" xfId="21535" xr:uid="{00000000-0005-0000-0000-000088B60000}"/>
    <cellStyle name="Normal 47 7 5 3 3 4 2" xfId="43177" xr:uid="{00000000-0005-0000-0000-000089B60000}"/>
    <cellStyle name="Normal 47 7 5 3 3 5" xfId="37169" xr:uid="{00000000-0005-0000-0000-00008AB60000}"/>
    <cellStyle name="Normal 47 7 5 3 4" xfId="16567" xr:uid="{00000000-0005-0000-0000-00008BB60000}"/>
    <cellStyle name="Normal 47 7 5 3 4 2" xfId="28536" xr:uid="{00000000-0005-0000-0000-00008CB60000}"/>
    <cellStyle name="Normal 47 7 5 3 4 2 2" xfId="50142" xr:uid="{00000000-0005-0000-0000-00008DB60000}"/>
    <cellStyle name="Normal 47 7 5 3 4 3" xfId="22569" xr:uid="{00000000-0005-0000-0000-00008EB60000}"/>
    <cellStyle name="Normal 47 7 5 3 4 3 2" xfId="44206" xr:uid="{00000000-0005-0000-0000-00008FB60000}"/>
    <cellStyle name="Normal 47 7 5 3 4 4" xfId="38221" xr:uid="{00000000-0005-0000-0000-000090B60000}"/>
    <cellStyle name="Normal 47 7 5 3 5" xfId="25554" xr:uid="{00000000-0005-0000-0000-000091B60000}"/>
    <cellStyle name="Normal 47 7 5 3 5 2" xfId="47171" xr:uid="{00000000-0005-0000-0000-000092B60000}"/>
    <cellStyle name="Normal 47 7 5 3 6" xfId="19587" xr:uid="{00000000-0005-0000-0000-000093B60000}"/>
    <cellStyle name="Normal 47 7 5 3 6 2" xfId="41229" xr:uid="{00000000-0005-0000-0000-000094B60000}"/>
    <cellStyle name="Normal 47 7 5 3 7" xfId="35215" xr:uid="{00000000-0005-0000-0000-000095B60000}"/>
    <cellStyle name="Normal 47 7 5 4" xfId="13818" xr:uid="{00000000-0005-0000-0000-000096B60000}"/>
    <cellStyle name="Normal 47 7 5 4 2" xfId="16904" xr:uid="{00000000-0005-0000-0000-000097B60000}"/>
    <cellStyle name="Normal 47 7 5 4 2 2" xfId="28872" xr:uid="{00000000-0005-0000-0000-000098B60000}"/>
    <cellStyle name="Normal 47 7 5 4 2 2 2" xfId="50478" xr:uid="{00000000-0005-0000-0000-000099B60000}"/>
    <cellStyle name="Normal 47 7 5 4 2 3" xfId="22905" xr:uid="{00000000-0005-0000-0000-00009AB60000}"/>
    <cellStyle name="Normal 47 7 5 4 2 3 2" xfId="44542" xr:uid="{00000000-0005-0000-0000-00009BB60000}"/>
    <cellStyle name="Normal 47 7 5 4 2 4" xfId="38558" xr:uid="{00000000-0005-0000-0000-00009CB60000}"/>
    <cellStyle name="Normal 47 7 5 4 3" xfId="25890" xr:uid="{00000000-0005-0000-0000-00009DB60000}"/>
    <cellStyle name="Normal 47 7 5 4 3 2" xfId="47504" xr:uid="{00000000-0005-0000-0000-00009EB60000}"/>
    <cellStyle name="Normal 47 7 5 4 4" xfId="19923" xr:uid="{00000000-0005-0000-0000-00009FB60000}"/>
    <cellStyle name="Normal 47 7 5 4 4 2" xfId="41565" xr:uid="{00000000-0005-0000-0000-0000A0B60000}"/>
    <cellStyle name="Normal 47 7 5 4 5" xfId="35554" xr:uid="{00000000-0005-0000-0000-0000A1B60000}"/>
    <cellStyle name="Normal 47 7 5 5" xfId="14792" xr:uid="{00000000-0005-0000-0000-0000A2B60000}"/>
    <cellStyle name="Normal 47 7 5 5 2" xfId="17877" xr:uid="{00000000-0005-0000-0000-0000A3B60000}"/>
    <cellStyle name="Normal 47 7 5 5 2 2" xfId="29844" xr:uid="{00000000-0005-0000-0000-0000A4B60000}"/>
    <cellStyle name="Normal 47 7 5 5 2 2 2" xfId="51450" xr:uid="{00000000-0005-0000-0000-0000A5B60000}"/>
    <cellStyle name="Normal 47 7 5 5 2 3" xfId="23877" xr:uid="{00000000-0005-0000-0000-0000A6B60000}"/>
    <cellStyle name="Normal 47 7 5 5 2 3 2" xfId="45514" xr:uid="{00000000-0005-0000-0000-0000A7B60000}"/>
    <cellStyle name="Normal 47 7 5 5 2 4" xfId="39531" xr:uid="{00000000-0005-0000-0000-0000A8B60000}"/>
    <cellStyle name="Normal 47 7 5 5 3" xfId="26862" xr:uid="{00000000-0005-0000-0000-0000A9B60000}"/>
    <cellStyle name="Normal 47 7 5 5 3 2" xfId="48476" xr:uid="{00000000-0005-0000-0000-0000AAB60000}"/>
    <cellStyle name="Normal 47 7 5 5 4" xfId="20895" xr:uid="{00000000-0005-0000-0000-0000ABB60000}"/>
    <cellStyle name="Normal 47 7 5 5 4 2" xfId="42537" xr:uid="{00000000-0005-0000-0000-0000ACB60000}"/>
    <cellStyle name="Normal 47 7 5 5 5" xfId="36528" xr:uid="{00000000-0005-0000-0000-0000ADB60000}"/>
    <cellStyle name="Normal 47 7 5 6" xfId="15905" xr:uid="{00000000-0005-0000-0000-0000AEB60000}"/>
    <cellStyle name="Normal 47 7 5 6 2" xfId="27876" xr:uid="{00000000-0005-0000-0000-0000AFB60000}"/>
    <cellStyle name="Normal 47 7 5 6 2 2" xfId="49482" xr:uid="{00000000-0005-0000-0000-0000B0B60000}"/>
    <cellStyle name="Normal 47 7 5 6 3" xfId="21909" xr:uid="{00000000-0005-0000-0000-0000B1B60000}"/>
    <cellStyle name="Normal 47 7 5 6 3 2" xfId="43546" xr:uid="{00000000-0005-0000-0000-0000B2B60000}"/>
    <cellStyle name="Normal 47 7 5 6 4" xfId="37559" xr:uid="{00000000-0005-0000-0000-0000B3B60000}"/>
    <cellStyle name="Normal 47 7 5 7" xfId="24891" xr:uid="{00000000-0005-0000-0000-0000B4B60000}"/>
    <cellStyle name="Normal 47 7 5 7 2" xfId="46511" xr:uid="{00000000-0005-0000-0000-0000B5B60000}"/>
    <cellStyle name="Normal 47 7 5 8" xfId="18924" xr:uid="{00000000-0005-0000-0000-0000B6B60000}"/>
    <cellStyle name="Normal 47 7 5 8 2" xfId="40566" xr:uid="{00000000-0005-0000-0000-0000B7B60000}"/>
    <cellStyle name="Normal 47 7 5 9" xfId="31894"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3" xr:uid="{00000000-0005-0000-0000-0000BDB60000}"/>
    <cellStyle name="Normal 47 7 6 2 2 2 2 2" xfId="50719" xr:uid="{00000000-0005-0000-0000-0000BEB60000}"/>
    <cellStyle name="Normal 47 7 6 2 2 2 3" xfId="23146" xr:uid="{00000000-0005-0000-0000-0000BFB60000}"/>
    <cellStyle name="Normal 47 7 6 2 2 2 3 2" xfId="44783" xr:uid="{00000000-0005-0000-0000-0000C0B60000}"/>
    <cellStyle name="Normal 47 7 6 2 2 2 4" xfId="38799" xr:uid="{00000000-0005-0000-0000-0000C1B60000}"/>
    <cellStyle name="Normal 47 7 6 2 2 3" xfId="26131" xr:uid="{00000000-0005-0000-0000-0000C2B60000}"/>
    <cellStyle name="Normal 47 7 6 2 2 3 2" xfId="47745" xr:uid="{00000000-0005-0000-0000-0000C3B60000}"/>
    <cellStyle name="Normal 47 7 6 2 2 4" xfId="20164" xr:uid="{00000000-0005-0000-0000-0000C4B60000}"/>
    <cellStyle name="Normal 47 7 6 2 2 4 2" xfId="41806" xr:uid="{00000000-0005-0000-0000-0000C5B60000}"/>
    <cellStyle name="Normal 47 7 6 2 2 5" xfId="35796" xr:uid="{00000000-0005-0000-0000-0000C6B60000}"/>
    <cellStyle name="Normal 47 7 6 2 3" xfId="15034" xr:uid="{00000000-0005-0000-0000-0000C7B60000}"/>
    <cellStyle name="Normal 47 7 6 2 3 2" xfId="18119" xr:uid="{00000000-0005-0000-0000-0000C8B60000}"/>
    <cellStyle name="Normal 47 7 6 2 3 2 2" xfId="30085" xr:uid="{00000000-0005-0000-0000-0000C9B60000}"/>
    <cellStyle name="Normal 47 7 6 2 3 2 2 2" xfId="51691" xr:uid="{00000000-0005-0000-0000-0000CAB60000}"/>
    <cellStyle name="Normal 47 7 6 2 3 2 3" xfId="24118" xr:uid="{00000000-0005-0000-0000-0000CBB60000}"/>
    <cellStyle name="Normal 47 7 6 2 3 2 3 2" xfId="45755" xr:uid="{00000000-0005-0000-0000-0000CCB60000}"/>
    <cellStyle name="Normal 47 7 6 2 3 2 4" xfId="39773" xr:uid="{00000000-0005-0000-0000-0000CDB60000}"/>
    <cellStyle name="Normal 47 7 6 2 3 3" xfId="27103" xr:uid="{00000000-0005-0000-0000-0000CEB60000}"/>
    <cellStyle name="Normal 47 7 6 2 3 3 2" xfId="48717" xr:uid="{00000000-0005-0000-0000-0000CFB60000}"/>
    <cellStyle name="Normal 47 7 6 2 3 4" xfId="21136" xr:uid="{00000000-0005-0000-0000-0000D0B60000}"/>
    <cellStyle name="Normal 47 7 6 2 3 4 2" xfId="42778" xr:uid="{00000000-0005-0000-0000-0000D1B60000}"/>
    <cellStyle name="Normal 47 7 6 2 3 5" xfId="36770" xr:uid="{00000000-0005-0000-0000-0000D2B60000}"/>
    <cellStyle name="Normal 47 7 6 2 4" xfId="16168" xr:uid="{00000000-0005-0000-0000-0000D3B60000}"/>
    <cellStyle name="Normal 47 7 6 2 4 2" xfId="28137" xr:uid="{00000000-0005-0000-0000-0000D4B60000}"/>
    <cellStyle name="Normal 47 7 6 2 4 2 2" xfId="49743" xr:uid="{00000000-0005-0000-0000-0000D5B60000}"/>
    <cellStyle name="Normal 47 7 6 2 4 3" xfId="22170" xr:uid="{00000000-0005-0000-0000-0000D6B60000}"/>
    <cellStyle name="Normal 47 7 6 2 4 3 2" xfId="43807" xr:uid="{00000000-0005-0000-0000-0000D7B60000}"/>
    <cellStyle name="Normal 47 7 6 2 4 4" xfId="37822" xr:uid="{00000000-0005-0000-0000-0000D8B60000}"/>
    <cellStyle name="Normal 47 7 6 2 5" xfId="25155" xr:uid="{00000000-0005-0000-0000-0000D9B60000}"/>
    <cellStyle name="Normal 47 7 6 2 5 2" xfId="46772" xr:uid="{00000000-0005-0000-0000-0000DAB60000}"/>
    <cellStyle name="Normal 47 7 6 2 6" xfId="19188" xr:uid="{00000000-0005-0000-0000-0000DBB60000}"/>
    <cellStyle name="Normal 47 7 6 2 6 2" xfId="40830" xr:uid="{00000000-0005-0000-0000-0000DCB60000}"/>
    <cellStyle name="Normal 47 7 6 2 7" xfId="34816"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3" xr:uid="{00000000-0005-0000-0000-0000E1B60000}"/>
    <cellStyle name="Normal 47 7 6 3 2 2 2 2" xfId="51039" xr:uid="{00000000-0005-0000-0000-0000E2B60000}"/>
    <cellStyle name="Normal 47 7 6 3 2 2 3" xfId="23466" xr:uid="{00000000-0005-0000-0000-0000E3B60000}"/>
    <cellStyle name="Normal 47 7 6 3 2 2 3 2" xfId="45103" xr:uid="{00000000-0005-0000-0000-0000E4B60000}"/>
    <cellStyle name="Normal 47 7 6 3 2 2 4" xfId="39119" xr:uid="{00000000-0005-0000-0000-0000E5B60000}"/>
    <cellStyle name="Normal 47 7 6 3 2 3" xfId="26451" xr:uid="{00000000-0005-0000-0000-0000E6B60000}"/>
    <cellStyle name="Normal 47 7 6 3 2 3 2" xfId="48065" xr:uid="{00000000-0005-0000-0000-0000E7B60000}"/>
    <cellStyle name="Normal 47 7 6 3 2 4" xfId="20484" xr:uid="{00000000-0005-0000-0000-0000E8B60000}"/>
    <cellStyle name="Normal 47 7 6 3 2 4 2" xfId="42126" xr:uid="{00000000-0005-0000-0000-0000E9B60000}"/>
    <cellStyle name="Normal 47 7 6 3 2 5" xfId="36116" xr:uid="{00000000-0005-0000-0000-0000EAB60000}"/>
    <cellStyle name="Normal 47 7 6 3 3" xfId="15354" xr:uid="{00000000-0005-0000-0000-0000EBB60000}"/>
    <cellStyle name="Normal 47 7 6 3 3 2" xfId="18439" xr:uid="{00000000-0005-0000-0000-0000ECB60000}"/>
    <cellStyle name="Normal 47 7 6 3 3 2 2" xfId="30405" xr:uid="{00000000-0005-0000-0000-0000EDB60000}"/>
    <cellStyle name="Normal 47 7 6 3 3 2 2 2" xfId="52011" xr:uid="{00000000-0005-0000-0000-0000EEB60000}"/>
    <cellStyle name="Normal 47 7 6 3 3 2 3" xfId="24438" xr:uid="{00000000-0005-0000-0000-0000EFB60000}"/>
    <cellStyle name="Normal 47 7 6 3 3 2 3 2" xfId="46075" xr:uid="{00000000-0005-0000-0000-0000F0B60000}"/>
    <cellStyle name="Normal 47 7 6 3 3 2 4" xfId="40093" xr:uid="{00000000-0005-0000-0000-0000F1B60000}"/>
    <cellStyle name="Normal 47 7 6 3 3 3" xfId="27423" xr:uid="{00000000-0005-0000-0000-0000F2B60000}"/>
    <cellStyle name="Normal 47 7 6 3 3 3 2" xfId="49037" xr:uid="{00000000-0005-0000-0000-0000F3B60000}"/>
    <cellStyle name="Normal 47 7 6 3 3 4" xfId="21456" xr:uid="{00000000-0005-0000-0000-0000F4B60000}"/>
    <cellStyle name="Normal 47 7 6 3 3 4 2" xfId="43098" xr:uid="{00000000-0005-0000-0000-0000F5B60000}"/>
    <cellStyle name="Normal 47 7 6 3 3 5" xfId="37090" xr:uid="{00000000-0005-0000-0000-0000F6B60000}"/>
    <cellStyle name="Normal 47 7 6 3 4" xfId="16488" xr:uid="{00000000-0005-0000-0000-0000F7B60000}"/>
    <cellStyle name="Normal 47 7 6 3 4 2" xfId="28457" xr:uid="{00000000-0005-0000-0000-0000F8B60000}"/>
    <cellStyle name="Normal 47 7 6 3 4 2 2" xfId="50063" xr:uid="{00000000-0005-0000-0000-0000F9B60000}"/>
    <cellStyle name="Normal 47 7 6 3 4 3" xfId="22490" xr:uid="{00000000-0005-0000-0000-0000FAB60000}"/>
    <cellStyle name="Normal 47 7 6 3 4 3 2" xfId="44127" xr:uid="{00000000-0005-0000-0000-0000FBB60000}"/>
    <cellStyle name="Normal 47 7 6 3 4 4" xfId="38142" xr:uid="{00000000-0005-0000-0000-0000FCB60000}"/>
    <cellStyle name="Normal 47 7 6 3 5" xfId="25475" xr:uid="{00000000-0005-0000-0000-0000FDB60000}"/>
    <cellStyle name="Normal 47 7 6 3 5 2" xfId="47092" xr:uid="{00000000-0005-0000-0000-0000FEB60000}"/>
    <cellStyle name="Normal 47 7 6 3 6" xfId="19508" xr:uid="{00000000-0005-0000-0000-0000FFB60000}"/>
    <cellStyle name="Normal 47 7 6 3 6 2" xfId="41150" xr:uid="{00000000-0005-0000-0000-000000B70000}"/>
    <cellStyle name="Normal 47 7 6 3 7" xfId="35136" xr:uid="{00000000-0005-0000-0000-000001B70000}"/>
    <cellStyle name="Normal 47 7 6 4" xfId="13739" xr:uid="{00000000-0005-0000-0000-000002B70000}"/>
    <cellStyle name="Normal 47 7 6 4 2" xfId="16825" xr:uid="{00000000-0005-0000-0000-000003B70000}"/>
    <cellStyle name="Normal 47 7 6 4 2 2" xfId="28793" xr:uid="{00000000-0005-0000-0000-000004B70000}"/>
    <cellStyle name="Normal 47 7 6 4 2 2 2" xfId="50399" xr:uid="{00000000-0005-0000-0000-000005B70000}"/>
    <cellStyle name="Normal 47 7 6 4 2 3" xfId="22826" xr:uid="{00000000-0005-0000-0000-000006B70000}"/>
    <cellStyle name="Normal 47 7 6 4 2 3 2" xfId="44463" xr:uid="{00000000-0005-0000-0000-000007B70000}"/>
    <cellStyle name="Normal 47 7 6 4 2 4" xfId="38479" xr:uid="{00000000-0005-0000-0000-000008B70000}"/>
    <cellStyle name="Normal 47 7 6 4 3" xfId="25811" xr:uid="{00000000-0005-0000-0000-000009B70000}"/>
    <cellStyle name="Normal 47 7 6 4 3 2" xfId="47425" xr:uid="{00000000-0005-0000-0000-00000AB70000}"/>
    <cellStyle name="Normal 47 7 6 4 4" xfId="19844" xr:uid="{00000000-0005-0000-0000-00000BB70000}"/>
    <cellStyle name="Normal 47 7 6 4 4 2" xfId="41486" xr:uid="{00000000-0005-0000-0000-00000CB70000}"/>
    <cellStyle name="Normal 47 7 6 4 5" xfId="35475" xr:uid="{00000000-0005-0000-0000-00000DB70000}"/>
    <cellStyle name="Normal 47 7 6 5" xfId="14713" xr:uid="{00000000-0005-0000-0000-00000EB70000}"/>
    <cellStyle name="Normal 47 7 6 5 2" xfId="17798" xr:uid="{00000000-0005-0000-0000-00000FB70000}"/>
    <cellStyle name="Normal 47 7 6 5 2 2" xfId="29765" xr:uid="{00000000-0005-0000-0000-000010B70000}"/>
    <cellStyle name="Normal 47 7 6 5 2 2 2" xfId="51371" xr:uid="{00000000-0005-0000-0000-000011B70000}"/>
    <cellStyle name="Normal 47 7 6 5 2 3" xfId="23798" xr:uid="{00000000-0005-0000-0000-000012B70000}"/>
    <cellStyle name="Normal 47 7 6 5 2 3 2" xfId="45435" xr:uid="{00000000-0005-0000-0000-000013B70000}"/>
    <cellStyle name="Normal 47 7 6 5 2 4" xfId="39452" xr:uid="{00000000-0005-0000-0000-000014B70000}"/>
    <cellStyle name="Normal 47 7 6 5 3" xfId="26783" xr:uid="{00000000-0005-0000-0000-000015B70000}"/>
    <cellStyle name="Normal 47 7 6 5 3 2" xfId="48397" xr:uid="{00000000-0005-0000-0000-000016B70000}"/>
    <cellStyle name="Normal 47 7 6 5 4" xfId="20816" xr:uid="{00000000-0005-0000-0000-000017B70000}"/>
    <cellStyle name="Normal 47 7 6 5 4 2" xfId="42458" xr:uid="{00000000-0005-0000-0000-000018B70000}"/>
    <cellStyle name="Normal 47 7 6 5 5" xfId="36449" xr:uid="{00000000-0005-0000-0000-000019B70000}"/>
    <cellStyle name="Normal 47 7 6 6" xfId="15826" xr:uid="{00000000-0005-0000-0000-00001AB70000}"/>
    <cellStyle name="Normal 47 7 6 6 2" xfId="27797" xr:uid="{00000000-0005-0000-0000-00001BB70000}"/>
    <cellStyle name="Normal 47 7 6 6 2 2" xfId="49403" xr:uid="{00000000-0005-0000-0000-00001CB70000}"/>
    <cellStyle name="Normal 47 7 6 6 3" xfId="21830" xr:uid="{00000000-0005-0000-0000-00001DB70000}"/>
    <cellStyle name="Normal 47 7 6 6 3 2" xfId="43467" xr:uid="{00000000-0005-0000-0000-00001EB70000}"/>
    <cellStyle name="Normal 47 7 6 6 4" xfId="37480" xr:uid="{00000000-0005-0000-0000-00001FB70000}"/>
    <cellStyle name="Normal 47 7 6 7" xfId="24812" xr:uid="{00000000-0005-0000-0000-000020B70000}"/>
    <cellStyle name="Normal 47 7 6 7 2" xfId="46432" xr:uid="{00000000-0005-0000-0000-000021B70000}"/>
    <cellStyle name="Normal 47 7 6 8" xfId="18845" xr:uid="{00000000-0005-0000-0000-000022B70000}"/>
    <cellStyle name="Normal 47 7 6 8 2" xfId="40487" xr:uid="{00000000-0005-0000-0000-000023B70000}"/>
    <cellStyle name="Normal 47 7 6 9" xfId="31771"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5" xr:uid="{00000000-0005-0000-0000-000029B70000}"/>
    <cellStyle name="Normal 47 7 7 2 2 2 2 2" xfId="50841" xr:uid="{00000000-0005-0000-0000-00002AB70000}"/>
    <cellStyle name="Normal 47 7 7 2 2 2 3" xfId="23268" xr:uid="{00000000-0005-0000-0000-00002BB70000}"/>
    <cellStyle name="Normal 47 7 7 2 2 2 3 2" xfId="44905" xr:uid="{00000000-0005-0000-0000-00002CB70000}"/>
    <cellStyle name="Normal 47 7 7 2 2 2 4" xfId="38921" xr:uid="{00000000-0005-0000-0000-00002DB70000}"/>
    <cellStyle name="Normal 47 7 7 2 2 3" xfId="26253" xr:uid="{00000000-0005-0000-0000-00002EB70000}"/>
    <cellStyle name="Normal 47 7 7 2 2 3 2" xfId="47867" xr:uid="{00000000-0005-0000-0000-00002FB70000}"/>
    <cellStyle name="Normal 47 7 7 2 2 4" xfId="20286" xr:uid="{00000000-0005-0000-0000-000030B70000}"/>
    <cellStyle name="Normal 47 7 7 2 2 4 2" xfId="41928" xr:uid="{00000000-0005-0000-0000-000031B70000}"/>
    <cellStyle name="Normal 47 7 7 2 2 5" xfId="35918" xr:uid="{00000000-0005-0000-0000-000032B70000}"/>
    <cellStyle name="Normal 47 7 7 2 3" xfId="15156" xr:uid="{00000000-0005-0000-0000-000033B70000}"/>
    <cellStyle name="Normal 47 7 7 2 3 2" xfId="18241" xr:uid="{00000000-0005-0000-0000-000034B70000}"/>
    <cellStyle name="Normal 47 7 7 2 3 2 2" xfId="30207" xr:uid="{00000000-0005-0000-0000-000035B70000}"/>
    <cellStyle name="Normal 47 7 7 2 3 2 2 2" xfId="51813" xr:uid="{00000000-0005-0000-0000-000036B70000}"/>
    <cellStyle name="Normal 47 7 7 2 3 2 3" xfId="24240" xr:uid="{00000000-0005-0000-0000-000037B70000}"/>
    <cellStyle name="Normal 47 7 7 2 3 2 3 2" xfId="45877" xr:uid="{00000000-0005-0000-0000-000038B70000}"/>
    <cellStyle name="Normal 47 7 7 2 3 2 4" xfId="39895" xr:uid="{00000000-0005-0000-0000-000039B70000}"/>
    <cellStyle name="Normal 47 7 7 2 3 3" xfId="27225" xr:uid="{00000000-0005-0000-0000-00003AB70000}"/>
    <cellStyle name="Normal 47 7 7 2 3 3 2" xfId="48839" xr:uid="{00000000-0005-0000-0000-00003BB70000}"/>
    <cellStyle name="Normal 47 7 7 2 3 4" xfId="21258" xr:uid="{00000000-0005-0000-0000-00003CB70000}"/>
    <cellStyle name="Normal 47 7 7 2 3 4 2" xfId="42900" xr:uid="{00000000-0005-0000-0000-00003DB70000}"/>
    <cellStyle name="Normal 47 7 7 2 3 5" xfId="36892" xr:uid="{00000000-0005-0000-0000-00003EB70000}"/>
    <cellStyle name="Normal 47 7 7 2 4" xfId="16290" xr:uid="{00000000-0005-0000-0000-00003FB70000}"/>
    <cellStyle name="Normal 47 7 7 2 4 2" xfId="28259" xr:uid="{00000000-0005-0000-0000-000040B70000}"/>
    <cellStyle name="Normal 47 7 7 2 4 2 2" xfId="49865" xr:uid="{00000000-0005-0000-0000-000041B70000}"/>
    <cellStyle name="Normal 47 7 7 2 4 3" xfId="22292" xr:uid="{00000000-0005-0000-0000-000042B70000}"/>
    <cellStyle name="Normal 47 7 7 2 4 3 2" xfId="43929" xr:uid="{00000000-0005-0000-0000-000043B70000}"/>
    <cellStyle name="Normal 47 7 7 2 4 4" xfId="37944" xr:uid="{00000000-0005-0000-0000-000044B70000}"/>
    <cellStyle name="Normal 47 7 7 2 5" xfId="25277" xr:uid="{00000000-0005-0000-0000-000045B70000}"/>
    <cellStyle name="Normal 47 7 7 2 5 2" xfId="46894" xr:uid="{00000000-0005-0000-0000-000046B70000}"/>
    <cellStyle name="Normal 47 7 7 2 6" xfId="19310" xr:uid="{00000000-0005-0000-0000-000047B70000}"/>
    <cellStyle name="Normal 47 7 7 2 6 2" xfId="40952" xr:uid="{00000000-0005-0000-0000-000048B70000}"/>
    <cellStyle name="Normal 47 7 7 2 7" xfId="34938"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5" xr:uid="{00000000-0005-0000-0000-00004DB70000}"/>
    <cellStyle name="Normal 47 7 7 3 2 2 2 2" xfId="51161" xr:uid="{00000000-0005-0000-0000-00004EB70000}"/>
    <cellStyle name="Normal 47 7 7 3 2 2 3" xfId="23588" xr:uid="{00000000-0005-0000-0000-00004FB70000}"/>
    <cellStyle name="Normal 47 7 7 3 2 2 3 2" xfId="45225" xr:uid="{00000000-0005-0000-0000-000050B70000}"/>
    <cellStyle name="Normal 47 7 7 3 2 2 4" xfId="39241" xr:uid="{00000000-0005-0000-0000-000051B70000}"/>
    <cellStyle name="Normal 47 7 7 3 2 3" xfId="26573" xr:uid="{00000000-0005-0000-0000-000052B70000}"/>
    <cellStyle name="Normal 47 7 7 3 2 3 2" xfId="48187" xr:uid="{00000000-0005-0000-0000-000053B70000}"/>
    <cellStyle name="Normal 47 7 7 3 2 4" xfId="20606" xr:uid="{00000000-0005-0000-0000-000054B70000}"/>
    <cellStyle name="Normal 47 7 7 3 2 4 2" xfId="42248" xr:uid="{00000000-0005-0000-0000-000055B70000}"/>
    <cellStyle name="Normal 47 7 7 3 2 5" xfId="36238" xr:uid="{00000000-0005-0000-0000-000056B70000}"/>
    <cellStyle name="Normal 47 7 7 3 3" xfId="15476" xr:uid="{00000000-0005-0000-0000-000057B70000}"/>
    <cellStyle name="Normal 47 7 7 3 3 2" xfId="18561" xr:uid="{00000000-0005-0000-0000-000058B70000}"/>
    <cellStyle name="Normal 47 7 7 3 3 2 2" xfId="30527" xr:uid="{00000000-0005-0000-0000-000059B70000}"/>
    <cellStyle name="Normal 47 7 7 3 3 2 2 2" xfId="52133" xr:uid="{00000000-0005-0000-0000-00005AB70000}"/>
    <cellStyle name="Normal 47 7 7 3 3 2 3" xfId="24560" xr:uid="{00000000-0005-0000-0000-00005BB70000}"/>
    <cellStyle name="Normal 47 7 7 3 3 2 3 2" xfId="46197" xr:uid="{00000000-0005-0000-0000-00005CB70000}"/>
    <cellStyle name="Normal 47 7 7 3 3 2 4" xfId="40215" xr:uid="{00000000-0005-0000-0000-00005DB70000}"/>
    <cellStyle name="Normal 47 7 7 3 3 3" xfId="27545" xr:uid="{00000000-0005-0000-0000-00005EB70000}"/>
    <cellStyle name="Normal 47 7 7 3 3 3 2" xfId="49159" xr:uid="{00000000-0005-0000-0000-00005FB70000}"/>
    <cellStyle name="Normal 47 7 7 3 3 4" xfId="21578" xr:uid="{00000000-0005-0000-0000-000060B70000}"/>
    <cellStyle name="Normal 47 7 7 3 3 4 2" xfId="43220" xr:uid="{00000000-0005-0000-0000-000061B70000}"/>
    <cellStyle name="Normal 47 7 7 3 3 5" xfId="37212" xr:uid="{00000000-0005-0000-0000-000062B70000}"/>
    <cellStyle name="Normal 47 7 7 3 4" xfId="16610" xr:uid="{00000000-0005-0000-0000-000063B70000}"/>
    <cellStyle name="Normal 47 7 7 3 4 2" xfId="28579" xr:uid="{00000000-0005-0000-0000-000064B70000}"/>
    <cellStyle name="Normal 47 7 7 3 4 2 2" xfId="50185" xr:uid="{00000000-0005-0000-0000-000065B70000}"/>
    <cellStyle name="Normal 47 7 7 3 4 3" xfId="22612" xr:uid="{00000000-0005-0000-0000-000066B70000}"/>
    <cellStyle name="Normal 47 7 7 3 4 3 2" xfId="44249" xr:uid="{00000000-0005-0000-0000-000067B70000}"/>
    <cellStyle name="Normal 47 7 7 3 4 4" xfId="38264" xr:uid="{00000000-0005-0000-0000-000068B70000}"/>
    <cellStyle name="Normal 47 7 7 3 5" xfId="25597" xr:uid="{00000000-0005-0000-0000-000069B70000}"/>
    <cellStyle name="Normal 47 7 7 3 5 2" xfId="47214" xr:uid="{00000000-0005-0000-0000-00006AB70000}"/>
    <cellStyle name="Normal 47 7 7 3 6" xfId="19630" xr:uid="{00000000-0005-0000-0000-00006BB70000}"/>
    <cellStyle name="Normal 47 7 7 3 6 2" xfId="41272" xr:uid="{00000000-0005-0000-0000-00006CB70000}"/>
    <cellStyle name="Normal 47 7 7 3 7" xfId="35258" xr:uid="{00000000-0005-0000-0000-00006DB70000}"/>
    <cellStyle name="Normal 47 7 7 4" xfId="13861" xr:uid="{00000000-0005-0000-0000-00006EB70000}"/>
    <cellStyle name="Normal 47 7 7 4 2" xfId="16947" xr:uid="{00000000-0005-0000-0000-00006FB70000}"/>
    <cellStyle name="Normal 47 7 7 4 2 2" xfId="28915" xr:uid="{00000000-0005-0000-0000-000070B70000}"/>
    <cellStyle name="Normal 47 7 7 4 2 2 2" xfId="50521" xr:uid="{00000000-0005-0000-0000-000071B70000}"/>
    <cellStyle name="Normal 47 7 7 4 2 3" xfId="22948" xr:uid="{00000000-0005-0000-0000-000072B70000}"/>
    <cellStyle name="Normal 47 7 7 4 2 3 2" xfId="44585" xr:uid="{00000000-0005-0000-0000-000073B70000}"/>
    <cellStyle name="Normal 47 7 7 4 2 4" xfId="38601" xr:uid="{00000000-0005-0000-0000-000074B70000}"/>
    <cellStyle name="Normal 47 7 7 4 3" xfId="25933" xr:uid="{00000000-0005-0000-0000-000075B70000}"/>
    <cellStyle name="Normal 47 7 7 4 3 2" xfId="47547" xr:uid="{00000000-0005-0000-0000-000076B70000}"/>
    <cellStyle name="Normal 47 7 7 4 4" xfId="19966" xr:uid="{00000000-0005-0000-0000-000077B70000}"/>
    <cellStyle name="Normal 47 7 7 4 4 2" xfId="41608" xr:uid="{00000000-0005-0000-0000-000078B70000}"/>
    <cellStyle name="Normal 47 7 7 4 5" xfId="35597" xr:uid="{00000000-0005-0000-0000-000079B70000}"/>
    <cellStyle name="Normal 47 7 7 5" xfId="14835" xr:uid="{00000000-0005-0000-0000-00007AB70000}"/>
    <cellStyle name="Normal 47 7 7 5 2" xfId="17920" xr:uid="{00000000-0005-0000-0000-00007BB70000}"/>
    <cellStyle name="Normal 47 7 7 5 2 2" xfId="29887" xr:uid="{00000000-0005-0000-0000-00007CB70000}"/>
    <cellStyle name="Normal 47 7 7 5 2 2 2" xfId="51493" xr:uid="{00000000-0005-0000-0000-00007DB70000}"/>
    <cellStyle name="Normal 47 7 7 5 2 3" xfId="23920" xr:uid="{00000000-0005-0000-0000-00007EB70000}"/>
    <cellStyle name="Normal 47 7 7 5 2 3 2" xfId="45557" xr:uid="{00000000-0005-0000-0000-00007FB70000}"/>
    <cellStyle name="Normal 47 7 7 5 2 4" xfId="39574" xr:uid="{00000000-0005-0000-0000-000080B70000}"/>
    <cellStyle name="Normal 47 7 7 5 3" xfId="26905" xr:uid="{00000000-0005-0000-0000-000081B70000}"/>
    <cellStyle name="Normal 47 7 7 5 3 2" xfId="48519" xr:uid="{00000000-0005-0000-0000-000082B70000}"/>
    <cellStyle name="Normal 47 7 7 5 4" xfId="20938" xr:uid="{00000000-0005-0000-0000-000083B70000}"/>
    <cellStyle name="Normal 47 7 7 5 4 2" xfId="42580" xr:uid="{00000000-0005-0000-0000-000084B70000}"/>
    <cellStyle name="Normal 47 7 7 5 5" xfId="36571" xr:uid="{00000000-0005-0000-0000-000085B70000}"/>
    <cellStyle name="Normal 47 7 7 6" xfId="15948" xr:uid="{00000000-0005-0000-0000-000086B70000}"/>
    <cellStyle name="Normal 47 7 7 6 2" xfId="27919" xr:uid="{00000000-0005-0000-0000-000087B70000}"/>
    <cellStyle name="Normal 47 7 7 6 2 2" xfId="49525" xr:uid="{00000000-0005-0000-0000-000088B70000}"/>
    <cellStyle name="Normal 47 7 7 6 3" xfId="21952" xr:uid="{00000000-0005-0000-0000-000089B70000}"/>
    <cellStyle name="Normal 47 7 7 6 3 2" xfId="43589" xr:uid="{00000000-0005-0000-0000-00008AB70000}"/>
    <cellStyle name="Normal 47 7 7 6 4" xfId="37602" xr:uid="{00000000-0005-0000-0000-00008BB70000}"/>
    <cellStyle name="Normal 47 7 7 7" xfId="24934" xr:uid="{00000000-0005-0000-0000-00008CB70000}"/>
    <cellStyle name="Normal 47 7 7 7 2" xfId="46554" xr:uid="{00000000-0005-0000-0000-00008DB70000}"/>
    <cellStyle name="Normal 47 7 7 8" xfId="18967" xr:uid="{00000000-0005-0000-0000-00008EB70000}"/>
    <cellStyle name="Normal 47 7 7 8 2" xfId="40609" xr:uid="{00000000-0005-0000-0000-00008FB70000}"/>
    <cellStyle name="Normal 47 7 7 9" xfId="32008"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7" xr:uid="{00000000-0005-0000-0000-000094B70000}"/>
    <cellStyle name="Normal 47 7 8 2 2 2 2" xfId="50583" xr:uid="{00000000-0005-0000-0000-000095B70000}"/>
    <cellStyle name="Normal 47 7 8 2 2 3" xfId="23010" xr:uid="{00000000-0005-0000-0000-000096B70000}"/>
    <cellStyle name="Normal 47 7 8 2 2 3 2" xfId="44647" xr:uid="{00000000-0005-0000-0000-000097B70000}"/>
    <cellStyle name="Normal 47 7 8 2 2 4" xfId="38663" xr:uid="{00000000-0005-0000-0000-000098B70000}"/>
    <cellStyle name="Normal 47 7 8 2 3" xfId="25995" xr:uid="{00000000-0005-0000-0000-000099B70000}"/>
    <cellStyle name="Normal 47 7 8 2 3 2" xfId="47609" xr:uid="{00000000-0005-0000-0000-00009AB70000}"/>
    <cellStyle name="Normal 47 7 8 2 4" xfId="20028" xr:uid="{00000000-0005-0000-0000-00009BB70000}"/>
    <cellStyle name="Normal 47 7 8 2 4 2" xfId="41670" xr:uid="{00000000-0005-0000-0000-00009CB70000}"/>
    <cellStyle name="Normal 47 7 8 2 5" xfId="35660" xr:uid="{00000000-0005-0000-0000-00009DB70000}"/>
    <cellStyle name="Normal 47 7 8 3" xfId="14898" xr:uid="{00000000-0005-0000-0000-00009EB70000}"/>
    <cellStyle name="Normal 47 7 8 3 2" xfId="17983" xr:uid="{00000000-0005-0000-0000-00009FB70000}"/>
    <cellStyle name="Normal 47 7 8 3 2 2" xfId="29949" xr:uid="{00000000-0005-0000-0000-0000A0B70000}"/>
    <cellStyle name="Normal 47 7 8 3 2 2 2" xfId="51555" xr:uid="{00000000-0005-0000-0000-0000A1B70000}"/>
    <cellStyle name="Normal 47 7 8 3 2 3" xfId="23982" xr:uid="{00000000-0005-0000-0000-0000A2B70000}"/>
    <cellStyle name="Normal 47 7 8 3 2 3 2" xfId="45619" xr:uid="{00000000-0005-0000-0000-0000A3B70000}"/>
    <cellStyle name="Normal 47 7 8 3 2 4" xfId="39637" xr:uid="{00000000-0005-0000-0000-0000A4B70000}"/>
    <cellStyle name="Normal 47 7 8 3 3" xfId="26967" xr:uid="{00000000-0005-0000-0000-0000A5B70000}"/>
    <cellStyle name="Normal 47 7 8 3 3 2" xfId="48581" xr:uid="{00000000-0005-0000-0000-0000A6B70000}"/>
    <cellStyle name="Normal 47 7 8 3 4" xfId="21000" xr:uid="{00000000-0005-0000-0000-0000A7B70000}"/>
    <cellStyle name="Normal 47 7 8 3 4 2" xfId="42642" xr:uid="{00000000-0005-0000-0000-0000A8B70000}"/>
    <cellStyle name="Normal 47 7 8 3 5" xfId="36634" xr:uid="{00000000-0005-0000-0000-0000A9B70000}"/>
    <cellStyle name="Normal 47 7 8 4" xfId="16032" xr:uid="{00000000-0005-0000-0000-0000AAB70000}"/>
    <cellStyle name="Normal 47 7 8 4 2" xfId="28001" xr:uid="{00000000-0005-0000-0000-0000ABB70000}"/>
    <cellStyle name="Normal 47 7 8 4 2 2" xfId="49607" xr:uid="{00000000-0005-0000-0000-0000ACB70000}"/>
    <cellStyle name="Normal 47 7 8 4 3" xfId="22034" xr:uid="{00000000-0005-0000-0000-0000ADB70000}"/>
    <cellStyle name="Normal 47 7 8 4 3 2" xfId="43671" xr:uid="{00000000-0005-0000-0000-0000AEB70000}"/>
    <cellStyle name="Normal 47 7 8 4 4" xfId="37686" xr:uid="{00000000-0005-0000-0000-0000AFB70000}"/>
    <cellStyle name="Normal 47 7 8 5" xfId="25019" xr:uid="{00000000-0005-0000-0000-0000B0B70000}"/>
    <cellStyle name="Normal 47 7 8 5 2" xfId="46636" xr:uid="{00000000-0005-0000-0000-0000B1B70000}"/>
    <cellStyle name="Normal 47 7 8 6" xfId="19052" xr:uid="{00000000-0005-0000-0000-0000B2B70000}"/>
    <cellStyle name="Normal 47 7 8 6 2" xfId="40694" xr:uid="{00000000-0005-0000-0000-0000B3B70000}"/>
    <cellStyle name="Normal 47 7 8 7" xfId="34680"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7" xr:uid="{00000000-0005-0000-0000-0000B8B70000}"/>
    <cellStyle name="Normal 47 7 9 2 2 2 2" xfId="50903" xr:uid="{00000000-0005-0000-0000-0000B9B70000}"/>
    <cellStyle name="Normal 47 7 9 2 2 3" xfId="23330" xr:uid="{00000000-0005-0000-0000-0000BAB70000}"/>
    <cellStyle name="Normal 47 7 9 2 2 3 2" xfId="44967" xr:uid="{00000000-0005-0000-0000-0000BBB70000}"/>
    <cellStyle name="Normal 47 7 9 2 2 4" xfId="38983" xr:uid="{00000000-0005-0000-0000-0000BCB70000}"/>
    <cellStyle name="Normal 47 7 9 2 3" xfId="26315" xr:uid="{00000000-0005-0000-0000-0000BDB70000}"/>
    <cellStyle name="Normal 47 7 9 2 3 2" xfId="47929" xr:uid="{00000000-0005-0000-0000-0000BEB70000}"/>
    <cellStyle name="Normal 47 7 9 2 4" xfId="20348" xr:uid="{00000000-0005-0000-0000-0000BFB70000}"/>
    <cellStyle name="Normal 47 7 9 2 4 2" xfId="41990" xr:uid="{00000000-0005-0000-0000-0000C0B70000}"/>
    <cellStyle name="Normal 47 7 9 2 5" xfId="35980" xr:uid="{00000000-0005-0000-0000-0000C1B70000}"/>
    <cellStyle name="Normal 47 7 9 3" xfId="15218" xr:uid="{00000000-0005-0000-0000-0000C2B70000}"/>
    <cellStyle name="Normal 47 7 9 3 2" xfId="18303" xr:uid="{00000000-0005-0000-0000-0000C3B70000}"/>
    <cellStyle name="Normal 47 7 9 3 2 2" xfId="30269" xr:uid="{00000000-0005-0000-0000-0000C4B70000}"/>
    <cellStyle name="Normal 47 7 9 3 2 2 2" xfId="51875" xr:uid="{00000000-0005-0000-0000-0000C5B70000}"/>
    <cellStyle name="Normal 47 7 9 3 2 3" xfId="24302" xr:uid="{00000000-0005-0000-0000-0000C6B70000}"/>
    <cellStyle name="Normal 47 7 9 3 2 3 2" xfId="45939" xr:uid="{00000000-0005-0000-0000-0000C7B70000}"/>
    <cellStyle name="Normal 47 7 9 3 2 4" xfId="39957" xr:uid="{00000000-0005-0000-0000-0000C8B70000}"/>
    <cellStyle name="Normal 47 7 9 3 3" xfId="27287" xr:uid="{00000000-0005-0000-0000-0000C9B70000}"/>
    <cellStyle name="Normal 47 7 9 3 3 2" xfId="48901" xr:uid="{00000000-0005-0000-0000-0000CAB70000}"/>
    <cellStyle name="Normal 47 7 9 3 4" xfId="21320" xr:uid="{00000000-0005-0000-0000-0000CBB70000}"/>
    <cellStyle name="Normal 47 7 9 3 4 2" xfId="42962" xr:uid="{00000000-0005-0000-0000-0000CCB70000}"/>
    <cellStyle name="Normal 47 7 9 3 5" xfId="36954" xr:uid="{00000000-0005-0000-0000-0000CDB70000}"/>
    <cellStyle name="Normal 47 7 9 4" xfId="16352" xr:uid="{00000000-0005-0000-0000-0000CEB70000}"/>
    <cellStyle name="Normal 47 7 9 4 2" xfId="28321" xr:uid="{00000000-0005-0000-0000-0000CFB70000}"/>
    <cellStyle name="Normal 47 7 9 4 2 2" xfId="49927" xr:uid="{00000000-0005-0000-0000-0000D0B70000}"/>
    <cellStyle name="Normal 47 7 9 4 3" xfId="22354" xr:uid="{00000000-0005-0000-0000-0000D1B70000}"/>
    <cellStyle name="Normal 47 7 9 4 3 2" xfId="43991" xr:uid="{00000000-0005-0000-0000-0000D2B70000}"/>
    <cellStyle name="Normal 47 7 9 4 4" xfId="38006" xr:uid="{00000000-0005-0000-0000-0000D3B70000}"/>
    <cellStyle name="Normal 47 7 9 5" xfId="25339" xr:uid="{00000000-0005-0000-0000-0000D4B70000}"/>
    <cellStyle name="Normal 47 7 9 5 2" xfId="46956" xr:uid="{00000000-0005-0000-0000-0000D5B70000}"/>
    <cellStyle name="Normal 47 7 9 6" xfId="19372" xr:uid="{00000000-0005-0000-0000-0000D6B70000}"/>
    <cellStyle name="Normal 47 7 9 6 2" xfId="41014" xr:uid="{00000000-0005-0000-0000-0000D7B70000}"/>
    <cellStyle name="Normal 47 7 9 7" xfId="35000"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8" xr:uid="{00000000-0005-0000-0000-0000DCB70000}"/>
    <cellStyle name="Normal 47 8 10 2 2 2" xfId="50264" xr:uid="{00000000-0005-0000-0000-0000DDB70000}"/>
    <cellStyle name="Normal 47 8 10 2 3" xfId="22691" xr:uid="{00000000-0005-0000-0000-0000DEB70000}"/>
    <cellStyle name="Normal 47 8 10 2 3 2" xfId="44328" xr:uid="{00000000-0005-0000-0000-0000DFB70000}"/>
    <cellStyle name="Normal 47 8 10 2 4" xfId="38343" xr:uid="{00000000-0005-0000-0000-0000E0B70000}"/>
    <cellStyle name="Normal 47 8 10 3" xfId="25676" xr:uid="{00000000-0005-0000-0000-0000E1B70000}"/>
    <cellStyle name="Normal 47 8 10 3 2" xfId="47290" xr:uid="{00000000-0005-0000-0000-0000E2B70000}"/>
    <cellStyle name="Normal 47 8 10 4" xfId="19709" xr:uid="{00000000-0005-0000-0000-0000E3B70000}"/>
    <cellStyle name="Normal 47 8 10 4 2" xfId="41351" xr:uid="{00000000-0005-0000-0000-0000E4B70000}"/>
    <cellStyle name="Normal 47 8 10 5" xfId="35339" xr:uid="{00000000-0005-0000-0000-0000E5B70000}"/>
    <cellStyle name="Normal 47 8 11" xfId="14578" xr:uid="{00000000-0005-0000-0000-0000E6B70000}"/>
    <cellStyle name="Normal 47 8 11 2" xfId="17663" xr:uid="{00000000-0005-0000-0000-0000E7B70000}"/>
    <cellStyle name="Normal 47 8 11 2 2" xfId="29630" xr:uid="{00000000-0005-0000-0000-0000E8B70000}"/>
    <cellStyle name="Normal 47 8 11 2 2 2" xfId="51236" xr:uid="{00000000-0005-0000-0000-0000E9B70000}"/>
    <cellStyle name="Normal 47 8 11 2 3" xfId="23663" xr:uid="{00000000-0005-0000-0000-0000EAB70000}"/>
    <cellStyle name="Normal 47 8 11 2 3 2" xfId="45300" xr:uid="{00000000-0005-0000-0000-0000EBB70000}"/>
    <cellStyle name="Normal 47 8 11 2 4" xfId="39317" xr:uid="{00000000-0005-0000-0000-0000ECB70000}"/>
    <cellStyle name="Normal 47 8 11 3" xfId="26648" xr:uid="{00000000-0005-0000-0000-0000EDB70000}"/>
    <cellStyle name="Normal 47 8 11 3 2" xfId="48262" xr:uid="{00000000-0005-0000-0000-0000EEB70000}"/>
    <cellStyle name="Normal 47 8 11 4" xfId="20681" xr:uid="{00000000-0005-0000-0000-0000EFB70000}"/>
    <cellStyle name="Normal 47 8 11 4 2" xfId="42323" xr:uid="{00000000-0005-0000-0000-0000F0B70000}"/>
    <cellStyle name="Normal 47 8 11 5" xfId="36314" xr:uid="{00000000-0005-0000-0000-0000F1B70000}"/>
    <cellStyle name="Normal 47 8 12" xfId="15691" xr:uid="{00000000-0005-0000-0000-0000F2B70000}"/>
    <cellStyle name="Normal 47 8 12 2" xfId="27662" xr:uid="{00000000-0005-0000-0000-0000F3B70000}"/>
    <cellStyle name="Normal 47 8 12 2 2" xfId="49268" xr:uid="{00000000-0005-0000-0000-0000F4B70000}"/>
    <cellStyle name="Normal 47 8 12 3" xfId="21695" xr:uid="{00000000-0005-0000-0000-0000F5B70000}"/>
    <cellStyle name="Normal 47 8 12 3 2" xfId="43332" xr:uid="{00000000-0005-0000-0000-0000F6B70000}"/>
    <cellStyle name="Normal 47 8 12 4" xfId="37345" xr:uid="{00000000-0005-0000-0000-0000F7B70000}"/>
    <cellStyle name="Normal 47 8 13" xfId="24677" xr:uid="{00000000-0005-0000-0000-0000F8B70000}"/>
    <cellStyle name="Normal 47 8 13 2" xfId="46297" xr:uid="{00000000-0005-0000-0000-0000F9B70000}"/>
    <cellStyle name="Normal 47 8 14" xfId="18710" xr:uid="{00000000-0005-0000-0000-0000FAB70000}"/>
    <cellStyle name="Normal 47 8 14 2" xfId="40352" xr:uid="{00000000-0005-0000-0000-0000FBB70000}"/>
    <cellStyle name="Normal 47 8 15" xfId="31275"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7" xr:uid="{00000000-0005-0000-0000-000001B80000}"/>
    <cellStyle name="Normal 47 8 2 2 2 2 2 2" xfId="50673" xr:uid="{00000000-0005-0000-0000-000002B80000}"/>
    <cellStyle name="Normal 47 8 2 2 2 2 3" xfId="23100" xr:uid="{00000000-0005-0000-0000-000003B80000}"/>
    <cellStyle name="Normal 47 8 2 2 2 2 3 2" xfId="44737" xr:uid="{00000000-0005-0000-0000-000004B80000}"/>
    <cellStyle name="Normal 47 8 2 2 2 2 4" xfId="38753" xr:uid="{00000000-0005-0000-0000-000005B80000}"/>
    <cellStyle name="Normal 47 8 2 2 2 3" xfId="26085" xr:uid="{00000000-0005-0000-0000-000006B80000}"/>
    <cellStyle name="Normal 47 8 2 2 2 3 2" xfId="47699" xr:uid="{00000000-0005-0000-0000-000007B80000}"/>
    <cellStyle name="Normal 47 8 2 2 2 4" xfId="20118" xr:uid="{00000000-0005-0000-0000-000008B80000}"/>
    <cellStyle name="Normal 47 8 2 2 2 4 2" xfId="41760" xr:uid="{00000000-0005-0000-0000-000009B80000}"/>
    <cellStyle name="Normal 47 8 2 2 2 5" xfId="35750" xr:uid="{00000000-0005-0000-0000-00000AB80000}"/>
    <cellStyle name="Normal 47 8 2 2 3" xfId="14988" xr:uid="{00000000-0005-0000-0000-00000BB80000}"/>
    <cellStyle name="Normal 47 8 2 2 3 2" xfId="18073" xr:uid="{00000000-0005-0000-0000-00000CB80000}"/>
    <cellStyle name="Normal 47 8 2 2 3 2 2" xfId="30039" xr:uid="{00000000-0005-0000-0000-00000DB80000}"/>
    <cellStyle name="Normal 47 8 2 2 3 2 2 2" xfId="51645" xr:uid="{00000000-0005-0000-0000-00000EB80000}"/>
    <cellStyle name="Normal 47 8 2 2 3 2 3" xfId="24072" xr:uid="{00000000-0005-0000-0000-00000FB80000}"/>
    <cellStyle name="Normal 47 8 2 2 3 2 3 2" xfId="45709" xr:uid="{00000000-0005-0000-0000-000010B80000}"/>
    <cellStyle name="Normal 47 8 2 2 3 2 4" xfId="39727" xr:uid="{00000000-0005-0000-0000-000011B80000}"/>
    <cellStyle name="Normal 47 8 2 2 3 3" xfId="27057" xr:uid="{00000000-0005-0000-0000-000012B80000}"/>
    <cellStyle name="Normal 47 8 2 2 3 3 2" xfId="48671" xr:uid="{00000000-0005-0000-0000-000013B80000}"/>
    <cellStyle name="Normal 47 8 2 2 3 4" xfId="21090" xr:uid="{00000000-0005-0000-0000-000014B80000}"/>
    <cellStyle name="Normal 47 8 2 2 3 4 2" xfId="42732" xr:uid="{00000000-0005-0000-0000-000015B80000}"/>
    <cellStyle name="Normal 47 8 2 2 3 5" xfId="36724" xr:uid="{00000000-0005-0000-0000-000016B80000}"/>
    <cellStyle name="Normal 47 8 2 2 4" xfId="16122" xr:uid="{00000000-0005-0000-0000-000017B80000}"/>
    <cellStyle name="Normal 47 8 2 2 4 2" xfId="28091" xr:uid="{00000000-0005-0000-0000-000018B80000}"/>
    <cellStyle name="Normal 47 8 2 2 4 2 2" xfId="49697" xr:uid="{00000000-0005-0000-0000-000019B80000}"/>
    <cellStyle name="Normal 47 8 2 2 4 3" xfId="22124" xr:uid="{00000000-0005-0000-0000-00001AB80000}"/>
    <cellStyle name="Normal 47 8 2 2 4 3 2" xfId="43761" xr:uid="{00000000-0005-0000-0000-00001BB80000}"/>
    <cellStyle name="Normal 47 8 2 2 4 4" xfId="37776" xr:uid="{00000000-0005-0000-0000-00001CB80000}"/>
    <cellStyle name="Normal 47 8 2 2 5" xfId="25109" xr:uid="{00000000-0005-0000-0000-00001DB80000}"/>
    <cellStyle name="Normal 47 8 2 2 5 2" xfId="46726" xr:uid="{00000000-0005-0000-0000-00001EB80000}"/>
    <cellStyle name="Normal 47 8 2 2 6" xfId="19142" xr:uid="{00000000-0005-0000-0000-00001FB80000}"/>
    <cellStyle name="Normal 47 8 2 2 6 2" xfId="40784" xr:uid="{00000000-0005-0000-0000-000020B80000}"/>
    <cellStyle name="Normal 47 8 2 2 7" xfId="34770"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7" xr:uid="{00000000-0005-0000-0000-000025B80000}"/>
    <cellStyle name="Normal 47 8 2 3 2 2 2 2" xfId="50993" xr:uid="{00000000-0005-0000-0000-000026B80000}"/>
    <cellStyle name="Normal 47 8 2 3 2 2 3" xfId="23420" xr:uid="{00000000-0005-0000-0000-000027B80000}"/>
    <cellStyle name="Normal 47 8 2 3 2 2 3 2" xfId="45057" xr:uid="{00000000-0005-0000-0000-000028B80000}"/>
    <cellStyle name="Normal 47 8 2 3 2 2 4" xfId="39073" xr:uid="{00000000-0005-0000-0000-000029B80000}"/>
    <cellStyle name="Normal 47 8 2 3 2 3" xfId="26405" xr:uid="{00000000-0005-0000-0000-00002AB80000}"/>
    <cellStyle name="Normal 47 8 2 3 2 3 2" xfId="48019" xr:uid="{00000000-0005-0000-0000-00002BB80000}"/>
    <cellStyle name="Normal 47 8 2 3 2 4" xfId="20438" xr:uid="{00000000-0005-0000-0000-00002CB80000}"/>
    <cellStyle name="Normal 47 8 2 3 2 4 2" xfId="42080" xr:uid="{00000000-0005-0000-0000-00002DB80000}"/>
    <cellStyle name="Normal 47 8 2 3 2 5" xfId="36070" xr:uid="{00000000-0005-0000-0000-00002EB80000}"/>
    <cellStyle name="Normal 47 8 2 3 3" xfId="15308" xr:uid="{00000000-0005-0000-0000-00002FB80000}"/>
    <cellStyle name="Normal 47 8 2 3 3 2" xfId="18393" xr:uid="{00000000-0005-0000-0000-000030B80000}"/>
    <cellStyle name="Normal 47 8 2 3 3 2 2" xfId="30359" xr:uid="{00000000-0005-0000-0000-000031B80000}"/>
    <cellStyle name="Normal 47 8 2 3 3 2 2 2" xfId="51965" xr:uid="{00000000-0005-0000-0000-000032B80000}"/>
    <cellStyle name="Normal 47 8 2 3 3 2 3" xfId="24392" xr:uid="{00000000-0005-0000-0000-000033B80000}"/>
    <cellStyle name="Normal 47 8 2 3 3 2 3 2" xfId="46029" xr:uid="{00000000-0005-0000-0000-000034B80000}"/>
    <cellStyle name="Normal 47 8 2 3 3 2 4" xfId="40047" xr:uid="{00000000-0005-0000-0000-000035B80000}"/>
    <cellStyle name="Normal 47 8 2 3 3 3" xfId="27377" xr:uid="{00000000-0005-0000-0000-000036B80000}"/>
    <cellStyle name="Normal 47 8 2 3 3 3 2" xfId="48991" xr:uid="{00000000-0005-0000-0000-000037B80000}"/>
    <cellStyle name="Normal 47 8 2 3 3 4" xfId="21410" xr:uid="{00000000-0005-0000-0000-000038B80000}"/>
    <cellStyle name="Normal 47 8 2 3 3 4 2" xfId="43052" xr:uid="{00000000-0005-0000-0000-000039B80000}"/>
    <cellStyle name="Normal 47 8 2 3 3 5" xfId="37044" xr:uid="{00000000-0005-0000-0000-00003AB80000}"/>
    <cellStyle name="Normal 47 8 2 3 4" xfId="16442" xr:uid="{00000000-0005-0000-0000-00003BB80000}"/>
    <cellStyle name="Normal 47 8 2 3 4 2" xfId="28411" xr:uid="{00000000-0005-0000-0000-00003CB80000}"/>
    <cellStyle name="Normal 47 8 2 3 4 2 2" xfId="50017" xr:uid="{00000000-0005-0000-0000-00003DB80000}"/>
    <cellStyle name="Normal 47 8 2 3 4 3" xfId="22444" xr:uid="{00000000-0005-0000-0000-00003EB80000}"/>
    <cellStyle name="Normal 47 8 2 3 4 3 2" xfId="44081" xr:uid="{00000000-0005-0000-0000-00003FB80000}"/>
    <cellStyle name="Normal 47 8 2 3 4 4" xfId="38096" xr:uid="{00000000-0005-0000-0000-000040B80000}"/>
    <cellStyle name="Normal 47 8 2 3 5" xfId="25429" xr:uid="{00000000-0005-0000-0000-000041B80000}"/>
    <cellStyle name="Normal 47 8 2 3 5 2" xfId="47046" xr:uid="{00000000-0005-0000-0000-000042B80000}"/>
    <cellStyle name="Normal 47 8 2 3 6" xfId="19462" xr:uid="{00000000-0005-0000-0000-000043B80000}"/>
    <cellStyle name="Normal 47 8 2 3 6 2" xfId="41104" xr:uid="{00000000-0005-0000-0000-000044B80000}"/>
    <cellStyle name="Normal 47 8 2 3 7" xfId="35090" xr:uid="{00000000-0005-0000-0000-000045B80000}"/>
    <cellStyle name="Normal 47 8 2 4" xfId="13693" xr:uid="{00000000-0005-0000-0000-000046B80000}"/>
    <cellStyle name="Normal 47 8 2 4 2" xfId="16779" xr:uid="{00000000-0005-0000-0000-000047B80000}"/>
    <cellStyle name="Normal 47 8 2 4 2 2" xfId="28747" xr:uid="{00000000-0005-0000-0000-000048B80000}"/>
    <cellStyle name="Normal 47 8 2 4 2 2 2" xfId="50353" xr:uid="{00000000-0005-0000-0000-000049B80000}"/>
    <cellStyle name="Normal 47 8 2 4 2 3" xfId="22780" xr:uid="{00000000-0005-0000-0000-00004AB80000}"/>
    <cellStyle name="Normal 47 8 2 4 2 3 2" xfId="44417" xr:uid="{00000000-0005-0000-0000-00004BB80000}"/>
    <cellStyle name="Normal 47 8 2 4 2 4" xfId="38433" xr:uid="{00000000-0005-0000-0000-00004CB80000}"/>
    <cellStyle name="Normal 47 8 2 4 3" xfId="25765" xr:uid="{00000000-0005-0000-0000-00004DB80000}"/>
    <cellStyle name="Normal 47 8 2 4 3 2" xfId="47379" xr:uid="{00000000-0005-0000-0000-00004EB80000}"/>
    <cellStyle name="Normal 47 8 2 4 4" xfId="19798" xr:uid="{00000000-0005-0000-0000-00004FB80000}"/>
    <cellStyle name="Normal 47 8 2 4 4 2" xfId="41440" xr:uid="{00000000-0005-0000-0000-000050B80000}"/>
    <cellStyle name="Normal 47 8 2 4 5" xfId="35429" xr:uid="{00000000-0005-0000-0000-000051B80000}"/>
    <cellStyle name="Normal 47 8 2 5" xfId="14667" xr:uid="{00000000-0005-0000-0000-000052B80000}"/>
    <cellStyle name="Normal 47 8 2 5 2" xfId="17752" xr:uid="{00000000-0005-0000-0000-000053B80000}"/>
    <cellStyle name="Normal 47 8 2 5 2 2" xfId="29719" xr:uid="{00000000-0005-0000-0000-000054B80000}"/>
    <cellStyle name="Normal 47 8 2 5 2 2 2" xfId="51325" xr:uid="{00000000-0005-0000-0000-000055B80000}"/>
    <cellStyle name="Normal 47 8 2 5 2 3" xfId="23752" xr:uid="{00000000-0005-0000-0000-000056B80000}"/>
    <cellStyle name="Normal 47 8 2 5 2 3 2" xfId="45389" xr:uid="{00000000-0005-0000-0000-000057B80000}"/>
    <cellStyle name="Normal 47 8 2 5 2 4" xfId="39406" xr:uid="{00000000-0005-0000-0000-000058B80000}"/>
    <cellStyle name="Normal 47 8 2 5 3" xfId="26737" xr:uid="{00000000-0005-0000-0000-000059B80000}"/>
    <cellStyle name="Normal 47 8 2 5 3 2" xfId="48351" xr:uid="{00000000-0005-0000-0000-00005AB80000}"/>
    <cellStyle name="Normal 47 8 2 5 4" xfId="20770" xr:uid="{00000000-0005-0000-0000-00005BB80000}"/>
    <cellStyle name="Normal 47 8 2 5 4 2" xfId="42412" xr:uid="{00000000-0005-0000-0000-00005CB80000}"/>
    <cellStyle name="Normal 47 8 2 5 5" xfId="36403" xr:uid="{00000000-0005-0000-0000-00005DB80000}"/>
    <cellStyle name="Normal 47 8 2 6" xfId="15780" xr:uid="{00000000-0005-0000-0000-00005EB80000}"/>
    <cellStyle name="Normal 47 8 2 6 2" xfId="27751" xr:uid="{00000000-0005-0000-0000-00005FB80000}"/>
    <cellStyle name="Normal 47 8 2 6 2 2" xfId="49357" xr:uid="{00000000-0005-0000-0000-000060B80000}"/>
    <cellStyle name="Normal 47 8 2 6 3" xfId="21784" xr:uid="{00000000-0005-0000-0000-000061B80000}"/>
    <cellStyle name="Normal 47 8 2 6 3 2" xfId="43421" xr:uid="{00000000-0005-0000-0000-000062B80000}"/>
    <cellStyle name="Normal 47 8 2 6 4" xfId="37434" xr:uid="{00000000-0005-0000-0000-000063B80000}"/>
    <cellStyle name="Normal 47 8 2 7" xfId="24766" xr:uid="{00000000-0005-0000-0000-000064B80000}"/>
    <cellStyle name="Normal 47 8 2 7 2" xfId="46386" xr:uid="{00000000-0005-0000-0000-000065B80000}"/>
    <cellStyle name="Normal 47 8 2 8" xfId="18799" xr:uid="{00000000-0005-0000-0000-000066B80000}"/>
    <cellStyle name="Normal 47 8 2 8 2" xfId="40441" xr:uid="{00000000-0005-0000-0000-000067B80000}"/>
    <cellStyle name="Normal 47 8 2 9" xfId="31612"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3" xr:uid="{00000000-0005-0000-0000-00006DB80000}"/>
    <cellStyle name="Normal 47 8 3 2 2 2 2 2" xfId="50629" xr:uid="{00000000-0005-0000-0000-00006EB80000}"/>
    <cellStyle name="Normal 47 8 3 2 2 2 3" xfId="23056" xr:uid="{00000000-0005-0000-0000-00006FB80000}"/>
    <cellStyle name="Normal 47 8 3 2 2 2 3 2" xfId="44693" xr:uid="{00000000-0005-0000-0000-000070B80000}"/>
    <cellStyle name="Normal 47 8 3 2 2 2 4" xfId="38709" xr:uid="{00000000-0005-0000-0000-000071B80000}"/>
    <cellStyle name="Normal 47 8 3 2 2 3" xfId="26041" xr:uid="{00000000-0005-0000-0000-000072B80000}"/>
    <cellStyle name="Normal 47 8 3 2 2 3 2" xfId="47655" xr:uid="{00000000-0005-0000-0000-000073B80000}"/>
    <cellStyle name="Normal 47 8 3 2 2 4" xfId="20074" xr:uid="{00000000-0005-0000-0000-000074B80000}"/>
    <cellStyle name="Normal 47 8 3 2 2 4 2" xfId="41716" xr:uid="{00000000-0005-0000-0000-000075B80000}"/>
    <cellStyle name="Normal 47 8 3 2 2 5" xfId="35706" xr:uid="{00000000-0005-0000-0000-000076B80000}"/>
    <cellStyle name="Normal 47 8 3 2 3" xfId="14944" xr:uid="{00000000-0005-0000-0000-000077B80000}"/>
    <cellStyle name="Normal 47 8 3 2 3 2" xfId="18029" xr:uid="{00000000-0005-0000-0000-000078B80000}"/>
    <cellStyle name="Normal 47 8 3 2 3 2 2" xfId="29995" xr:uid="{00000000-0005-0000-0000-000079B80000}"/>
    <cellStyle name="Normal 47 8 3 2 3 2 2 2" xfId="51601" xr:uid="{00000000-0005-0000-0000-00007AB80000}"/>
    <cellStyle name="Normal 47 8 3 2 3 2 3" xfId="24028" xr:uid="{00000000-0005-0000-0000-00007BB80000}"/>
    <cellStyle name="Normal 47 8 3 2 3 2 3 2" xfId="45665" xr:uid="{00000000-0005-0000-0000-00007CB80000}"/>
    <cellStyle name="Normal 47 8 3 2 3 2 4" xfId="39683" xr:uid="{00000000-0005-0000-0000-00007DB80000}"/>
    <cellStyle name="Normal 47 8 3 2 3 3" xfId="27013" xr:uid="{00000000-0005-0000-0000-00007EB80000}"/>
    <cellStyle name="Normal 47 8 3 2 3 3 2" xfId="48627" xr:uid="{00000000-0005-0000-0000-00007FB80000}"/>
    <cellStyle name="Normal 47 8 3 2 3 4" xfId="21046" xr:uid="{00000000-0005-0000-0000-000080B80000}"/>
    <cellStyle name="Normal 47 8 3 2 3 4 2" xfId="42688" xr:uid="{00000000-0005-0000-0000-000081B80000}"/>
    <cellStyle name="Normal 47 8 3 2 3 5" xfId="36680" xr:uid="{00000000-0005-0000-0000-000082B80000}"/>
    <cellStyle name="Normal 47 8 3 2 4" xfId="16078" xr:uid="{00000000-0005-0000-0000-000083B80000}"/>
    <cellStyle name="Normal 47 8 3 2 4 2" xfId="28047" xr:uid="{00000000-0005-0000-0000-000084B80000}"/>
    <cellStyle name="Normal 47 8 3 2 4 2 2" xfId="49653" xr:uid="{00000000-0005-0000-0000-000085B80000}"/>
    <cellStyle name="Normal 47 8 3 2 4 3" xfId="22080" xr:uid="{00000000-0005-0000-0000-000086B80000}"/>
    <cellStyle name="Normal 47 8 3 2 4 3 2" xfId="43717" xr:uid="{00000000-0005-0000-0000-000087B80000}"/>
    <cellStyle name="Normal 47 8 3 2 4 4" xfId="37732" xr:uid="{00000000-0005-0000-0000-000088B80000}"/>
    <cellStyle name="Normal 47 8 3 2 5" xfId="25065" xr:uid="{00000000-0005-0000-0000-000089B80000}"/>
    <cellStyle name="Normal 47 8 3 2 5 2" xfId="46682" xr:uid="{00000000-0005-0000-0000-00008AB80000}"/>
    <cellStyle name="Normal 47 8 3 2 6" xfId="19098" xr:uid="{00000000-0005-0000-0000-00008BB80000}"/>
    <cellStyle name="Normal 47 8 3 2 6 2" xfId="40740" xr:uid="{00000000-0005-0000-0000-00008CB80000}"/>
    <cellStyle name="Normal 47 8 3 2 7" xfId="34726"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3" xr:uid="{00000000-0005-0000-0000-000091B80000}"/>
    <cellStyle name="Normal 47 8 3 3 2 2 2 2" xfId="50949" xr:uid="{00000000-0005-0000-0000-000092B80000}"/>
    <cellStyle name="Normal 47 8 3 3 2 2 3" xfId="23376" xr:uid="{00000000-0005-0000-0000-000093B80000}"/>
    <cellStyle name="Normal 47 8 3 3 2 2 3 2" xfId="45013" xr:uid="{00000000-0005-0000-0000-000094B80000}"/>
    <cellStyle name="Normal 47 8 3 3 2 2 4" xfId="39029" xr:uid="{00000000-0005-0000-0000-000095B80000}"/>
    <cellStyle name="Normal 47 8 3 3 2 3" xfId="26361" xr:uid="{00000000-0005-0000-0000-000096B80000}"/>
    <cellStyle name="Normal 47 8 3 3 2 3 2" xfId="47975" xr:uid="{00000000-0005-0000-0000-000097B80000}"/>
    <cellStyle name="Normal 47 8 3 3 2 4" xfId="20394" xr:uid="{00000000-0005-0000-0000-000098B80000}"/>
    <cellStyle name="Normal 47 8 3 3 2 4 2" xfId="42036" xr:uid="{00000000-0005-0000-0000-000099B80000}"/>
    <cellStyle name="Normal 47 8 3 3 2 5" xfId="36026" xr:uid="{00000000-0005-0000-0000-00009AB80000}"/>
    <cellStyle name="Normal 47 8 3 3 3" xfId="15264" xr:uid="{00000000-0005-0000-0000-00009BB80000}"/>
    <cellStyle name="Normal 47 8 3 3 3 2" xfId="18349" xr:uid="{00000000-0005-0000-0000-00009CB80000}"/>
    <cellStyle name="Normal 47 8 3 3 3 2 2" xfId="30315" xr:uid="{00000000-0005-0000-0000-00009DB80000}"/>
    <cellStyle name="Normal 47 8 3 3 3 2 2 2" xfId="51921" xr:uid="{00000000-0005-0000-0000-00009EB80000}"/>
    <cellStyle name="Normal 47 8 3 3 3 2 3" xfId="24348" xr:uid="{00000000-0005-0000-0000-00009FB80000}"/>
    <cellStyle name="Normal 47 8 3 3 3 2 3 2" xfId="45985" xr:uid="{00000000-0005-0000-0000-0000A0B80000}"/>
    <cellStyle name="Normal 47 8 3 3 3 2 4" xfId="40003" xr:uid="{00000000-0005-0000-0000-0000A1B80000}"/>
    <cellStyle name="Normal 47 8 3 3 3 3" xfId="27333" xr:uid="{00000000-0005-0000-0000-0000A2B80000}"/>
    <cellStyle name="Normal 47 8 3 3 3 3 2" xfId="48947" xr:uid="{00000000-0005-0000-0000-0000A3B80000}"/>
    <cellStyle name="Normal 47 8 3 3 3 4" xfId="21366" xr:uid="{00000000-0005-0000-0000-0000A4B80000}"/>
    <cellStyle name="Normal 47 8 3 3 3 4 2" xfId="43008" xr:uid="{00000000-0005-0000-0000-0000A5B80000}"/>
    <cellStyle name="Normal 47 8 3 3 3 5" xfId="37000" xr:uid="{00000000-0005-0000-0000-0000A6B80000}"/>
    <cellStyle name="Normal 47 8 3 3 4" xfId="16398" xr:uid="{00000000-0005-0000-0000-0000A7B80000}"/>
    <cellStyle name="Normal 47 8 3 3 4 2" xfId="28367" xr:uid="{00000000-0005-0000-0000-0000A8B80000}"/>
    <cellStyle name="Normal 47 8 3 3 4 2 2" xfId="49973" xr:uid="{00000000-0005-0000-0000-0000A9B80000}"/>
    <cellStyle name="Normal 47 8 3 3 4 3" xfId="22400" xr:uid="{00000000-0005-0000-0000-0000AAB80000}"/>
    <cellStyle name="Normal 47 8 3 3 4 3 2" xfId="44037" xr:uid="{00000000-0005-0000-0000-0000ABB80000}"/>
    <cellStyle name="Normal 47 8 3 3 4 4" xfId="38052" xr:uid="{00000000-0005-0000-0000-0000ACB80000}"/>
    <cellStyle name="Normal 47 8 3 3 5" xfId="25385" xr:uid="{00000000-0005-0000-0000-0000ADB80000}"/>
    <cellStyle name="Normal 47 8 3 3 5 2" xfId="47002" xr:uid="{00000000-0005-0000-0000-0000AEB80000}"/>
    <cellStyle name="Normal 47 8 3 3 6" xfId="19418" xr:uid="{00000000-0005-0000-0000-0000AFB80000}"/>
    <cellStyle name="Normal 47 8 3 3 6 2" xfId="41060" xr:uid="{00000000-0005-0000-0000-0000B0B80000}"/>
    <cellStyle name="Normal 47 8 3 3 7" xfId="35046" xr:uid="{00000000-0005-0000-0000-0000B1B80000}"/>
    <cellStyle name="Normal 47 8 3 4" xfId="13649" xr:uid="{00000000-0005-0000-0000-0000B2B80000}"/>
    <cellStyle name="Normal 47 8 3 4 2" xfId="16735" xr:uid="{00000000-0005-0000-0000-0000B3B80000}"/>
    <cellStyle name="Normal 47 8 3 4 2 2" xfId="28703" xr:uid="{00000000-0005-0000-0000-0000B4B80000}"/>
    <cellStyle name="Normal 47 8 3 4 2 2 2" xfId="50309" xr:uid="{00000000-0005-0000-0000-0000B5B80000}"/>
    <cellStyle name="Normal 47 8 3 4 2 3" xfId="22736" xr:uid="{00000000-0005-0000-0000-0000B6B80000}"/>
    <cellStyle name="Normal 47 8 3 4 2 3 2" xfId="44373" xr:uid="{00000000-0005-0000-0000-0000B7B80000}"/>
    <cellStyle name="Normal 47 8 3 4 2 4" xfId="38389" xr:uid="{00000000-0005-0000-0000-0000B8B80000}"/>
    <cellStyle name="Normal 47 8 3 4 3" xfId="25721" xr:uid="{00000000-0005-0000-0000-0000B9B80000}"/>
    <cellStyle name="Normal 47 8 3 4 3 2" xfId="47335" xr:uid="{00000000-0005-0000-0000-0000BAB80000}"/>
    <cellStyle name="Normal 47 8 3 4 4" xfId="19754" xr:uid="{00000000-0005-0000-0000-0000BBB80000}"/>
    <cellStyle name="Normal 47 8 3 4 4 2" xfId="41396" xr:uid="{00000000-0005-0000-0000-0000BCB80000}"/>
    <cellStyle name="Normal 47 8 3 4 5" xfId="35385" xr:uid="{00000000-0005-0000-0000-0000BDB80000}"/>
    <cellStyle name="Normal 47 8 3 5" xfId="14623" xr:uid="{00000000-0005-0000-0000-0000BEB80000}"/>
    <cellStyle name="Normal 47 8 3 5 2" xfId="17708" xr:uid="{00000000-0005-0000-0000-0000BFB80000}"/>
    <cellStyle name="Normal 47 8 3 5 2 2" xfId="29675" xr:uid="{00000000-0005-0000-0000-0000C0B80000}"/>
    <cellStyle name="Normal 47 8 3 5 2 2 2" xfId="51281" xr:uid="{00000000-0005-0000-0000-0000C1B80000}"/>
    <cellStyle name="Normal 47 8 3 5 2 3" xfId="23708" xr:uid="{00000000-0005-0000-0000-0000C2B80000}"/>
    <cellStyle name="Normal 47 8 3 5 2 3 2" xfId="45345" xr:uid="{00000000-0005-0000-0000-0000C3B80000}"/>
    <cellStyle name="Normal 47 8 3 5 2 4" xfId="39362" xr:uid="{00000000-0005-0000-0000-0000C4B80000}"/>
    <cellStyle name="Normal 47 8 3 5 3" xfId="26693" xr:uid="{00000000-0005-0000-0000-0000C5B80000}"/>
    <cellStyle name="Normal 47 8 3 5 3 2" xfId="48307" xr:uid="{00000000-0005-0000-0000-0000C6B80000}"/>
    <cellStyle name="Normal 47 8 3 5 4" xfId="20726" xr:uid="{00000000-0005-0000-0000-0000C7B80000}"/>
    <cellStyle name="Normal 47 8 3 5 4 2" xfId="42368" xr:uid="{00000000-0005-0000-0000-0000C8B80000}"/>
    <cellStyle name="Normal 47 8 3 5 5" xfId="36359" xr:uid="{00000000-0005-0000-0000-0000C9B80000}"/>
    <cellStyle name="Normal 47 8 3 6" xfId="15736" xr:uid="{00000000-0005-0000-0000-0000CAB80000}"/>
    <cellStyle name="Normal 47 8 3 6 2" xfId="27707" xr:uid="{00000000-0005-0000-0000-0000CBB80000}"/>
    <cellStyle name="Normal 47 8 3 6 2 2" xfId="49313" xr:uid="{00000000-0005-0000-0000-0000CCB80000}"/>
    <cellStyle name="Normal 47 8 3 6 3" xfId="21740" xr:uid="{00000000-0005-0000-0000-0000CDB80000}"/>
    <cellStyle name="Normal 47 8 3 6 3 2" xfId="43377" xr:uid="{00000000-0005-0000-0000-0000CEB80000}"/>
    <cellStyle name="Normal 47 8 3 6 4" xfId="37390" xr:uid="{00000000-0005-0000-0000-0000CFB80000}"/>
    <cellStyle name="Normal 47 8 3 7" xfId="24722" xr:uid="{00000000-0005-0000-0000-0000D0B80000}"/>
    <cellStyle name="Normal 47 8 3 7 2" xfId="46342" xr:uid="{00000000-0005-0000-0000-0000D1B80000}"/>
    <cellStyle name="Normal 47 8 3 8" xfId="18755" xr:uid="{00000000-0005-0000-0000-0000D2B80000}"/>
    <cellStyle name="Normal 47 8 3 8 2" xfId="40397" xr:uid="{00000000-0005-0000-0000-0000D3B80000}"/>
    <cellStyle name="Normal 47 8 3 9" xfId="31455"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09" xr:uid="{00000000-0005-0000-0000-0000D9B80000}"/>
    <cellStyle name="Normal 47 8 4 2 2 2 2 2" xfId="50715" xr:uid="{00000000-0005-0000-0000-0000DAB80000}"/>
    <cellStyle name="Normal 47 8 4 2 2 2 3" xfId="23142" xr:uid="{00000000-0005-0000-0000-0000DBB80000}"/>
    <cellStyle name="Normal 47 8 4 2 2 2 3 2" xfId="44779" xr:uid="{00000000-0005-0000-0000-0000DCB80000}"/>
    <cellStyle name="Normal 47 8 4 2 2 2 4" xfId="38795" xr:uid="{00000000-0005-0000-0000-0000DDB80000}"/>
    <cellStyle name="Normal 47 8 4 2 2 3" xfId="26127" xr:uid="{00000000-0005-0000-0000-0000DEB80000}"/>
    <cellStyle name="Normal 47 8 4 2 2 3 2" xfId="47741" xr:uid="{00000000-0005-0000-0000-0000DFB80000}"/>
    <cellStyle name="Normal 47 8 4 2 2 4" xfId="20160" xr:uid="{00000000-0005-0000-0000-0000E0B80000}"/>
    <cellStyle name="Normal 47 8 4 2 2 4 2" xfId="41802" xr:uid="{00000000-0005-0000-0000-0000E1B80000}"/>
    <cellStyle name="Normal 47 8 4 2 2 5" xfId="35792" xr:uid="{00000000-0005-0000-0000-0000E2B80000}"/>
    <cellStyle name="Normal 47 8 4 2 3" xfId="15030" xr:uid="{00000000-0005-0000-0000-0000E3B80000}"/>
    <cellStyle name="Normal 47 8 4 2 3 2" xfId="18115" xr:uid="{00000000-0005-0000-0000-0000E4B80000}"/>
    <cellStyle name="Normal 47 8 4 2 3 2 2" xfId="30081" xr:uid="{00000000-0005-0000-0000-0000E5B80000}"/>
    <cellStyle name="Normal 47 8 4 2 3 2 2 2" xfId="51687" xr:uid="{00000000-0005-0000-0000-0000E6B80000}"/>
    <cellStyle name="Normal 47 8 4 2 3 2 3" xfId="24114" xr:uid="{00000000-0005-0000-0000-0000E7B80000}"/>
    <cellStyle name="Normal 47 8 4 2 3 2 3 2" xfId="45751" xr:uid="{00000000-0005-0000-0000-0000E8B80000}"/>
    <cellStyle name="Normal 47 8 4 2 3 2 4" xfId="39769" xr:uid="{00000000-0005-0000-0000-0000E9B80000}"/>
    <cellStyle name="Normal 47 8 4 2 3 3" xfId="27099" xr:uid="{00000000-0005-0000-0000-0000EAB80000}"/>
    <cellStyle name="Normal 47 8 4 2 3 3 2" xfId="48713" xr:uid="{00000000-0005-0000-0000-0000EBB80000}"/>
    <cellStyle name="Normal 47 8 4 2 3 4" xfId="21132" xr:uid="{00000000-0005-0000-0000-0000ECB80000}"/>
    <cellStyle name="Normal 47 8 4 2 3 4 2" xfId="42774" xr:uid="{00000000-0005-0000-0000-0000EDB80000}"/>
    <cellStyle name="Normal 47 8 4 2 3 5" xfId="36766" xr:uid="{00000000-0005-0000-0000-0000EEB80000}"/>
    <cellStyle name="Normal 47 8 4 2 4" xfId="16164" xr:uid="{00000000-0005-0000-0000-0000EFB80000}"/>
    <cellStyle name="Normal 47 8 4 2 4 2" xfId="28133" xr:uid="{00000000-0005-0000-0000-0000F0B80000}"/>
    <cellStyle name="Normal 47 8 4 2 4 2 2" xfId="49739" xr:uid="{00000000-0005-0000-0000-0000F1B80000}"/>
    <cellStyle name="Normal 47 8 4 2 4 3" xfId="22166" xr:uid="{00000000-0005-0000-0000-0000F2B80000}"/>
    <cellStyle name="Normal 47 8 4 2 4 3 2" xfId="43803" xr:uid="{00000000-0005-0000-0000-0000F3B80000}"/>
    <cellStyle name="Normal 47 8 4 2 4 4" xfId="37818" xr:uid="{00000000-0005-0000-0000-0000F4B80000}"/>
    <cellStyle name="Normal 47 8 4 2 5" xfId="25151" xr:uid="{00000000-0005-0000-0000-0000F5B80000}"/>
    <cellStyle name="Normal 47 8 4 2 5 2" xfId="46768" xr:uid="{00000000-0005-0000-0000-0000F6B80000}"/>
    <cellStyle name="Normal 47 8 4 2 6" xfId="19184" xr:uid="{00000000-0005-0000-0000-0000F7B80000}"/>
    <cellStyle name="Normal 47 8 4 2 6 2" xfId="40826" xr:uid="{00000000-0005-0000-0000-0000F8B80000}"/>
    <cellStyle name="Normal 47 8 4 2 7" xfId="34812"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29" xr:uid="{00000000-0005-0000-0000-0000FDB80000}"/>
    <cellStyle name="Normal 47 8 4 3 2 2 2 2" xfId="51035" xr:uid="{00000000-0005-0000-0000-0000FEB80000}"/>
    <cellStyle name="Normal 47 8 4 3 2 2 3" xfId="23462" xr:uid="{00000000-0005-0000-0000-0000FFB80000}"/>
    <cellStyle name="Normal 47 8 4 3 2 2 3 2" xfId="45099" xr:uid="{00000000-0005-0000-0000-000000B90000}"/>
    <cellStyle name="Normal 47 8 4 3 2 2 4" xfId="39115" xr:uid="{00000000-0005-0000-0000-000001B90000}"/>
    <cellStyle name="Normal 47 8 4 3 2 3" xfId="26447" xr:uid="{00000000-0005-0000-0000-000002B90000}"/>
    <cellStyle name="Normal 47 8 4 3 2 3 2" xfId="48061" xr:uid="{00000000-0005-0000-0000-000003B90000}"/>
    <cellStyle name="Normal 47 8 4 3 2 4" xfId="20480" xr:uid="{00000000-0005-0000-0000-000004B90000}"/>
    <cellStyle name="Normal 47 8 4 3 2 4 2" xfId="42122" xr:uid="{00000000-0005-0000-0000-000005B90000}"/>
    <cellStyle name="Normal 47 8 4 3 2 5" xfId="36112" xr:uid="{00000000-0005-0000-0000-000006B90000}"/>
    <cellStyle name="Normal 47 8 4 3 3" xfId="15350" xr:uid="{00000000-0005-0000-0000-000007B90000}"/>
    <cellStyle name="Normal 47 8 4 3 3 2" xfId="18435" xr:uid="{00000000-0005-0000-0000-000008B90000}"/>
    <cellStyle name="Normal 47 8 4 3 3 2 2" xfId="30401" xr:uid="{00000000-0005-0000-0000-000009B90000}"/>
    <cellStyle name="Normal 47 8 4 3 3 2 2 2" xfId="52007" xr:uid="{00000000-0005-0000-0000-00000AB90000}"/>
    <cellStyle name="Normal 47 8 4 3 3 2 3" xfId="24434" xr:uid="{00000000-0005-0000-0000-00000BB90000}"/>
    <cellStyle name="Normal 47 8 4 3 3 2 3 2" xfId="46071" xr:uid="{00000000-0005-0000-0000-00000CB90000}"/>
    <cellStyle name="Normal 47 8 4 3 3 2 4" xfId="40089" xr:uid="{00000000-0005-0000-0000-00000DB90000}"/>
    <cellStyle name="Normal 47 8 4 3 3 3" xfId="27419" xr:uid="{00000000-0005-0000-0000-00000EB90000}"/>
    <cellStyle name="Normal 47 8 4 3 3 3 2" xfId="49033" xr:uid="{00000000-0005-0000-0000-00000FB90000}"/>
    <cellStyle name="Normal 47 8 4 3 3 4" xfId="21452" xr:uid="{00000000-0005-0000-0000-000010B90000}"/>
    <cellStyle name="Normal 47 8 4 3 3 4 2" xfId="43094" xr:uid="{00000000-0005-0000-0000-000011B90000}"/>
    <cellStyle name="Normal 47 8 4 3 3 5" xfId="37086" xr:uid="{00000000-0005-0000-0000-000012B90000}"/>
    <cellStyle name="Normal 47 8 4 3 4" xfId="16484" xr:uid="{00000000-0005-0000-0000-000013B90000}"/>
    <cellStyle name="Normal 47 8 4 3 4 2" xfId="28453" xr:uid="{00000000-0005-0000-0000-000014B90000}"/>
    <cellStyle name="Normal 47 8 4 3 4 2 2" xfId="50059" xr:uid="{00000000-0005-0000-0000-000015B90000}"/>
    <cellStyle name="Normal 47 8 4 3 4 3" xfId="22486" xr:uid="{00000000-0005-0000-0000-000016B90000}"/>
    <cellStyle name="Normal 47 8 4 3 4 3 2" xfId="44123" xr:uid="{00000000-0005-0000-0000-000017B90000}"/>
    <cellStyle name="Normal 47 8 4 3 4 4" xfId="38138" xr:uid="{00000000-0005-0000-0000-000018B90000}"/>
    <cellStyle name="Normal 47 8 4 3 5" xfId="25471" xr:uid="{00000000-0005-0000-0000-000019B90000}"/>
    <cellStyle name="Normal 47 8 4 3 5 2" xfId="47088" xr:uid="{00000000-0005-0000-0000-00001AB90000}"/>
    <cellStyle name="Normal 47 8 4 3 6" xfId="19504" xr:uid="{00000000-0005-0000-0000-00001BB90000}"/>
    <cellStyle name="Normal 47 8 4 3 6 2" xfId="41146" xr:uid="{00000000-0005-0000-0000-00001CB90000}"/>
    <cellStyle name="Normal 47 8 4 3 7" xfId="35132" xr:uid="{00000000-0005-0000-0000-00001DB90000}"/>
    <cellStyle name="Normal 47 8 4 4" xfId="13735" xr:uid="{00000000-0005-0000-0000-00001EB90000}"/>
    <cellStyle name="Normal 47 8 4 4 2" xfId="16821" xr:uid="{00000000-0005-0000-0000-00001FB90000}"/>
    <cellStyle name="Normal 47 8 4 4 2 2" xfId="28789" xr:uid="{00000000-0005-0000-0000-000020B90000}"/>
    <cellStyle name="Normal 47 8 4 4 2 2 2" xfId="50395" xr:uid="{00000000-0005-0000-0000-000021B90000}"/>
    <cellStyle name="Normal 47 8 4 4 2 3" xfId="22822" xr:uid="{00000000-0005-0000-0000-000022B90000}"/>
    <cellStyle name="Normal 47 8 4 4 2 3 2" xfId="44459" xr:uid="{00000000-0005-0000-0000-000023B90000}"/>
    <cellStyle name="Normal 47 8 4 4 2 4" xfId="38475" xr:uid="{00000000-0005-0000-0000-000024B90000}"/>
    <cellStyle name="Normal 47 8 4 4 3" xfId="25807" xr:uid="{00000000-0005-0000-0000-000025B90000}"/>
    <cellStyle name="Normal 47 8 4 4 3 2" xfId="47421" xr:uid="{00000000-0005-0000-0000-000026B90000}"/>
    <cellStyle name="Normal 47 8 4 4 4" xfId="19840" xr:uid="{00000000-0005-0000-0000-000027B90000}"/>
    <cellStyle name="Normal 47 8 4 4 4 2" xfId="41482" xr:uid="{00000000-0005-0000-0000-000028B90000}"/>
    <cellStyle name="Normal 47 8 4 4 5" xfId="35471" xr:uid="{00000000-0005-0000-0000-000029B90000}"/>
    <cellStyle name="Normal 47 8 4 5" xfId="14709" xr:uid="{00000000-0005-0000-0000-00002AB90000}"/>
    <cellStyle name="Normal 47 8 4 5 2" xfId="17794" xr:uid="{00000000-0005-0000-0000-00002BB90000}"/>
    <cellStyle name="Normal 47 8 4 5 2 2" xfId="29761" xr:uid="{00000000-0005-0000-0000-00002CB90000}"/>
    <cellStyle name="Normal 47 8 4 5 2 2 2" xfId="51367" xr:uid="{00000000-0005-0000-0000-00002DB90000}"/>
    <cellStyle name="Normal 47 8 4 5 2 3" xfId="23794" xr:uid="{00000000-0005-0000-0000-00002EB90000}"/>
    <cellStyle name="Normal 47 8 4 5 2 3 2" xfId="45431" xr:uid="{00000000-0005-0000-0000-00002FB90000}"/>
    <cellStyle name="Normal 47 8 4 5 2 4" xfId="39448" xr:uid="{00000000-0005-0000-0000-000030B90000}"/>
    <cellStyle name="Normal 47 8 4 5 3" xfId="26779" xr:uid="{00000000-0005-0000-0000-000031B90000}"/>
    <cellStyle name="Normal 47 8 4 5 3 2" xfId="48393" xr:uid="{00000000-0005-0000-0000-000032B90000}"/>
    <cellStyle name="Normal 47 8 4 5 4" xfId="20812" xr:uid="{00000000-0005-0000-0000-000033B90000}"/>
    <cellStyle name="Normal 47 8 4 5 4 2" xfId="42454" xr:uid="{00000000-0005-0000-0000-000034B90000}"/>
    <cellStyle name="Normal 47 8 4 5 5" xfId="36445" xr:uid="{00000000-0005-0000-0000-000035B90000}"/>
    <cellStyle name="Normal 47 8 4 6" xfId="15822" xr:uid="{00000000-0005-0000-0000-000036B90000}"/>
    <cellStyle name="Normal 47 8 4 6 2" xfId="27793" xr:uid="{00000000-0005-0000-0000-000037B90000}"/>
    <cellStyle name="Normal 47 8 4 6 2 2" xfId="49399" xr:uid="{00000000-0005-0000-0000-000038B90000}"/>
    <cellStyle name="Normal 47 8 4 6 3" xfId="21826" xr:uid="{00000000-0005-0000-0000-000039B90000}"/>
    <cellStyle name="Normal 47 8 4 6 3 2" xfId="43463" xr:uid="{00000000-0005-0000-0000-00003AB90000}"/>
    <cellStyle name="Normal 47 8 4 6 4" xfId="37476" xr:uid="{00000000-0005-0000-0000-00003BB90000}"/>
    <cellStyle name="Normal 47 8 4 7" xfId="24808" xr:uid="{00000000-0005-0000-0000-00003CB90000}"/>
    <cellStyle name="Normal 47 8 4 7 2" xfId="46428" xr:uid="{00000000-0005-0000-0000-00003DB90000}"/>
    <cellStyle name="Normal 47 8 4 8" xfId="18841" xr:uid="{00000000-0005-0000-0000-00003EB90000}"/>
    <cellStyle name="Normal 47 8 4 8 2" xfId="40483" xr:uid="{00000000-0005-0000-0000-00003FB90000}"/>
    <cellStyle name="Normal 47 8 4 9" xfId="31723"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3" xr:uid="{00000000-0005-0000-0000-000045B90000}"/>
    <cellStyle name="Normal 47 8 5 2 2 2 2 2" xfId="50799" xr:uid="{00000000-0005-0000-0000-000046B90000}"/>
    <cellStyle name="Normal 47 8 5 2 2 2 3" xfId="23226" xr:uid="{00000000-0005-0000-0000-000047B90000}"/>
    <cellStyle name="Normal 47 8 5 2 2 2 3 2" xfId="44863" xr:uid="{00000000-0005-0000-0000-000048B90000}"/>
    <cellStyle name="Normal 47 8 5 2 2 2 4" xfId="38879" xr:uid="{00000000-0005-0000-0000-000049B90000}"/>
    <cellStyle name="Normal 47 8 5 2 2 3" xfId="26211" xr:uid="{00000000-0005-0000-0000-00004AB90000}"/>
    <cellStyle name="Normal 47 8 5 2 2 3 2" xfId="47825" xr:uid="{00000000-0005-0000-0000-00004BB90000}"/>
    <cellStyle name="Normal 47 8 5 2 2 4" xfId="20244" xr:uid="{00000000-0005-0000-0000-00004CB90000}"/>
    <cellStyle name="Normal 47 8 5 2 2 4 2" xfId="41886" xr:uid="{00000000-0005-0000-0000-00004DB90000}"/>
    <cellStyle name="Normal 47 8 5 2 2 5" xfId="35876" xr:uid="{00000000-0005-0000-0000-00004EB90000}"/>
    <cellStyle name="Normal 47 8 5 2 3" xfId="15114" xr:uid="{00000000-0005-0000-0000-00004FB90000}"/>
    <cellStyle name="Normal 47 8 5 2 3 2" xfId="18199" xr:uid="{00000000-0005-0000-0000-000050B90000}"/>
    <cellStyle name="Normal 47 8 5 2 3 2 2" xfId="30165" xr:uid="{00000000-0005-0000-0000-000051B90000}"/>
    <cellStyle name="Normal 47 8 5 2 3 2 2 2" xfId="51771" xr:uid="{00000000-0005-0000-0000-000052B90000}"/>
    <cellStyle name="Normal 47 8 5 2 3 2 3" xfId="24198" xr:uid="{00000000-0005-0000-0000-000053B90000}"/>
    <cellStyle name="Normal 47 8 5 2 3 2 3 2" xfId="45835" xr:uid="{00000000-0005-0000-0000-000054B90000}"/>
    <cellStyle name="Normal 47 8 5 2 3 2 4" xfId="39853" xr:uid="{00000000-0005-0000-0000-000055B90000}"/>
    <cellStyle name="Normal 47 8 5 2 3 3" xfId="27183" xr:uid="{00000000-0005-0000-0000-000056B90000}"/>
    <cellStyle name="Normal 47 8 5 2 3 3 2" xfId="48797" xr:uid="{00000000-0005-0000-0000-000057B90000}"/>
    <cellStyle name="Normal 47 8 5 2 3 4" xfId="21216" xr:uid="{00000000-0005-0000-0000-000058B90000}"/>
    <cellStyle name="Normal 47 8 5 2 3 4 2" xfId="42858" xr:uid="{00000000-0005-0000-0000-000059B90000}"/>
    <cellStyle name="Normal 47 8 5 2 3 5" xfId="36850" xr:uid="{00000000-0005-0000-0000-00005AB90000}"/>
    <cellStyle name="Normal 47 8 5 2 4" xfId="16248" xr:uid="{00000000-0005-0000-0000-00005BB90000}"/>
    <cellStyle name="Normal 47 8 5 2 4 2" xfId="28217" xr:uid="{00000000-0005-0000-0000-00005CB90000}"/>
    <cellStyle name="Normal 47 8 5 2 4 2 2" xfId="49823" xr:uid="{00000000-0005-0000-0000-00005DB90000}"/>
    <cellStyle name="Normal 47 8 5 2 4 3" xfId="22250" xr:uid="{00000000-0005-0000-0000-00005EB90000}"/>
    <cellStyle name="Normal 47 8 5 2 4 3 2" xfId="43887" xr:uid="{00000000-0005-0000-0000-00005FB90000}"/>
    <cellStyle name="Normal 47 8 5 2 4 4" xfId="37902" xr:uid="{00000000-0005-0000-0000-000060B90000}"/>
    <cellStyle name="Normal 47 8 5 2 5" xfId="25235" xr:uid="{00000000-0005-0000-0000-000061B90000}"/>
    <cellStyle name="Normal 47 8 5 2 5 2" xfId="46852" xr:uid="{00000000-0005-0000-0000-000062B90000}"/>
    <cellStyle name="Normal 47 8 5 2 6" xfId="19268" xr:uid="{00000000-0005-0000-0000-000063B90000}"/>
    <cellStyle name="Normal 47 8 5 2 6 2" xfId="40910" xr:uid="{00000000-0005-0000-0000-000064B90000}"/>
    <cellStyle name="Normal 47 8 5 2 7" xfId="34896"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3" xr:uid="{00000000-0005-0000-0000-000069B90000}"/>
    <cellStyle name="Normal 47 8 5 3 2 2 2 2" xfId="51119" xr:uid="{00000000-0005-0000-0000-00006AB90000}"/>
    <cellStyle name="Normal 47 8 5 3 2 2 3" xfId="23546" xr:uid="{00000000-0005-0000-0000-00006BB90000}"/>
    <cellStyle name="Normal 47 8 5 3 2 2 3 2" xfId="45183" xr:uid="{00000000-0005-0000-0000-00006CB90000}"/>
    <cellStyle name="Normal 47 8 5 3 2 2 4" xfId="39199" xr:uid="{00000000-0005-0000-0000-00006DB90000}"/>
    <cellStyle name="Normal 47 8 5 3 2 3" xfId="26531" xr:uid="{00000000-0005-0000-0000-00006EB90000}"/>
    <cellStyle name="Normal 47 8 5 3 2 3 2" xfId="48145" xr:uid="{00000000-0005-0000-0000-00006FB90000}"/>
    <cellStyle name="Normal 47 8 5 3 2 4" xfId="20564" xr:uid="{00000000-0005-0000-0000-000070B90000}"/>
    <cellStyle name="Normal 47 8 5 3 2 4 2" xfId="42206" xr:uid="{00000000-0005-0000-0000-000071B90000}"/>
    <cellStyle name="Normal 47 8 5 3 2 5" xfId="36196" xr:uid="{00000000-0005-0000-0000-000072B90000}"/>
    <cellStyle name="Normal 47 8 5 3 3" xfId="15434" xr:uid="{00000000-0005-0000-0000-000073B90000}"/>
    <cellStyle name="Normal 47 8 5 3 3 2" xfId="18519" xr:uid="{00000000-0005-0000-0000-000074B90000}"/>
    <cellStyle name="Normal 47 8 5 3 3 2 2" xfId="30485" xr:uid="{00000000-0005-0000-0000-000075B90000}"/>
    <cellStyle name="Normal 47 8 5 3 3 2 2 2" xfId="52091" xr:uid="{00000000-0005-0000-0000-000076B90000}"/>
    <cellStyle name="Normal 47 8 5 3 3 2 3" xfId="24518" xr:uid="{00000000-0005-0000-0000-000077B90000}"/>
    <cellStyle name="Normal 47 8 5 3 3 2 3 2" xfId="46155" xr:uid="{00000000-0005-0000-0000-000078B90000}"/>
    <cellStyle name="Normal 47 8 5 3 3 2 4" xfId="40173" xr:uid="{00000000-0005-0000-0000-000079B90000}"/>
    <cellStyle name="Normal 47 8 5 3 3 3" xfId="27503" xr:uid="{00000000-0005-0000-0000-00007AB90000}"/>
    <cellStyle name="Normal 47 8 5 3 3 3 2" xfId="49117" xr:uid="{00000000-0005-0000-0000-00007BB90000}"/>
    <cellStyle name="Normal 47 8 5 3 3 4" xfId="21536" xr:uid="{00000000-0005-0000-0000-00007CB90000}"/>
    <cellStyle name="Normal 47 8 5 3 3 4 2" xfId="43178" xr:uid="{00000000-0005-0000-0000-00007DB90000}"/>
    <cellStyle name="Normal 47 8 5 3 3 5" xfId="37170" xr:uid="{00000000-0005-0000-0000-00007EB90000}"/>
    <cellStyle name="Normal 47 8 5 3 4" xfId="16568" xr:uid="{00000000-0005-0000-0000-00007FB90000}"/>
    <cellStyle name="Normal 47 8 5 3 4 2" xfId="28537" xr:uid="{00000000-0005-0000-0000-000080B90000}"/>
    <cellStyle name="Normal 47 8 5 3 4 2 2" xfId="50143" xr:uid="{00000000-0005-0000-0000-000081B90000}"/>
    <cellStyle name="Normal 47 8 5 3 4 3" xfId="22570" xr:uid="{00000000-0005-0000-0000-000082B90000}"/>
    <cellStyle name="Normal 47 8 5 3 4 3 2" xfId="44207" xr:uid="{00000000-0005-0000-0000-000083B90000}"/>
    <cellStyle name="Normal 47 8 5 3 4 4" xfId="38222" xr:uid="{00000000-0005-0000-0000-000084B90000}"/>
    <cellStyle name="Normal 47 8 5 3 5" xfId="25555" xr:uid="{00000000-0005-0000-0000-000085B90000}"/>
    <cellStyle name="Normal 47 8 5 3 5 2" xfId="47172" xr:uid="{00000000-0005-0000-0000-000086B90000}"/>
    <cellStyle name="Normal 47 8 5 3 6" xfId="19588" xr:uid="{00000000-0005-0000-0000-000087B90000}"/>
    <cellStyle name="Normal 47 8 5 3 6 2" xfId="41230" xr:uid="{00000000-0005-0000-0000-000088B90000}"/>
    <cellStyle name="Normal 47 8 5 3 7" xfId="35216" xr:uid="{00000000-0005-0000-0000-000089B90000}"/>
    <cellStyle name="Normal 47 8 5 4" xfId="13819" xr:uid="{00000000-0005-0000-0000-00008AB90000}"/>
    <cellStyle name="Normal 47 8 5 4 2" xfId="16905" xr:uid="{00000000-0005-0000-0000-00008BB90000}"/>
    <cellStyle name="Normal 47 8 5 4 2 2" xfId="28873" xr:uid="{00000000-0005-0000-0000-00008CB90000}"/>
    <cellStyle name="Normal 47 8 5 4 2 2 2" xfId="50479" xr:uid="{00000000-0005-0000-0000-00008DB90000}"/>
    <cellStyle name="Normal 47 8 5 4 2 3" xfId="22906" xr:uid="{00000000-0005-0000-0000-00008EB90000}"/>
    <cellStyle name="Normal 47 8 5 4 2 3 2" xfId="44543" xr:uid="{00000000-0005-0000-0000-00008FB90000}"/>
    <cellStyle name="Normal 47 8 5 4 2 4" xfId="38559" xr:uid="{00000000-0005-0000-0000-000090B90000}"/>
    <cellStyle name="Normal 47 8 5 4 3" xfId="25891" xr:uid="{00000000-0005-0000-0000-000091B90000}"/>
    <cellStyle name="Normal 47 8 5 4 3 2" xfId="47505" xr:uid="{00000000-0005-0000-0000-000092B90000}"/>
    <cellStyle name="Normal 47 8 5 4 4" xfId="19924" xr:uid="{00000000-0005-0000-0000-000093B90000}"/>
    <cellStyle name="Normal 47 8 5 4 4 2" xfId="41566" xr:uid="{00000000-0005-0000-0000-000094B90000}"/>
    <cellStyle name="Normal 47 8 5 4 5" xfId="35555" xr:uid="{00000000-0005-0000-0000-000095B90000}"/>
    <cellStyle name="Normal 47 8 5 5" xfId="14793" xr:uid="{00000000-0005-0000-0000-000096B90000}"/>
    <cellStyle name="Normal 47 8 5 5 2" xfId="17878" xr:uid="{00000000-0005-0000-0000-000097B90000}"/>
    <cellStyle name="Normal 47 8 5 5 2 2" xfId="29845" xr:uid="{00000000-0005-0000-0000-000098B90000}"/>
    <cellStyle name="Normal 47 8 5 5 2 2 2" xfId="51451" xr:uid="{00000000-0005-0000-0000-000099B90000}"/>
    <cellStyle name="Normal 47 8 5 5 2 3" xfId="23878" xr:uid="{00000000-0005-0000-0000-00009AB90000}"/>
    <cellStyle name="Normal 47 8 5 5 2 3 2" xfId="45515" xr:uid="{00000000-0005-0000-0000-00009BB90000}"/>
    <cellStyle name="Normal 47 8 5 5 2 4" xfId="39532" xr:uid="{00000000-0005-0000-0000-00009CB90000}"/>
    <cellStyle name="Normal 47 8 5 5 3" xfId="26863" xr:uid="{00000000-0005-0000-0000-00009DB90000}"/>
    <cellStyle name="Normal 47 8 5 5 3 2" xfId="48477" xr:uid="{00000000-0005-0000-0000-00009EB90000}"/>
    <cellStyle name="Normal 47 8 5 5 4" xfId="20896" xr:uid="{00000000-0005-0000-0000-00009FB90000}"/>
    <cellStyle name="Normal 47 8 5 5 4 2" xfId="42538" xr:uid="{00000000-0005-0000-0000-0000A0B90000}"/>
    <cellStyle name="Normal 47 8 5 5 5" xfId="36529" xr:uid="{00000000-0005-0000-0000-0000A1B90000}"/>
    <cellStyle name="Normal 47 8 5 6" xfId="15906" xr:uid="{00000000-0005-0000-0000-0000A2B90000}"/>
    <cellStyle name="Normal 47 8 5 6 2" xfId="27877" xr:uid="{00000000-0005-0000-0000-0000A3B90000}"/>
    <cellStyle name="Normal 47 8 5 6 2 2" xfId="49483" xr:uid="{00000000-0005-0000-0000-0000A4B90000}"/>
    <cellStyle name="Normal 47 8 5 6 3" xfId="21910" xr:uid="{00000000-0005-0000-0000-0000A5B90000}"/>
    <cellStyle name="Normal 47 8 5 6 3 2" xfId="43547" xr:uid="{00000000-0005-0000-0000-0000A6B90000}"/>
    <cellStyle name="Normal 47 8 5 6 4" xfId="37560" xr:uid="{00000000-0005-0000-0000-0000A7B90000}"/>
    <cellStyle name="Normal 47 8 5 7" xfId="24892" xr:uid="{00000000-0005-0000-0000-0000A8B90000}"/>
    <cellStyle name="Normal 47 8 5 7 2" xfId="46512" xr:uid="{00000000-0005-0000-0000-0000A9B90000}"/>
    <cellStyle name="Normal 47 8 5 8" xfId="18925" xr:uid="{00000000-0005-0000-0000-0000AAB90000}"/>
    <cellStyle name="Normal 47 8 5 8 2" xfId="40567" xr:uid="{00000000-0005-0000-0000-0000ABB90000}"/>
    <cellStyle name="Normal 47 8 5 9" xfId="31895"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2" xr:uid="{00000000-0005-0000-0000-0000B1B90000}"/>
    <cellStyle name="Normal 47 8 6 2 2 2 2 2" xfId="50718" xr:uid="{00000000-0005-0000-0000-0000B2B90000}"/>
    <cellStyle name="Normal 47 8 6 2 2 2 3" xfId="23145" xr:uid="{00000000-0005-0000-0000-0000B3B90000}"/>
    <cellStyle name="Normal 47 8 6 2 2 2 3 2" xfId="44782" xr:uid="{00000000-0005-0000-0000-0000B4B90000}"/>
    <cellStyle name="Normal 47 8 6 2 2 2 4" xfId="38798" xr:uid="{00000000-0005-0000-0000-0000B5B90000}"/>
    <cellStyle name="Normal 47 8 6 2 2 3" xfId="26130" xr:uid="{00000000-0005-0000-0000-0000B6B90000}"/>
    <cellStyle name="Normal 47 8 6 2 2 3 2" xfId="47744" xr:uid="{00000000-0005-0000-0000-0000B7B90000}"/>
    <cellStyle name="Normal 47 8 6 2 2 4" xfId="20163" xr:uid="{00000000-0005-0000-0000-0000B8B90000}"/>
    <cellStyle name="Normal 47 8 6 2 2 4 2" xfId="41805" xr:uid="{00000000-0005-0000-0000-0000B9B90000}"/>
    <cellStyle name="Normal 47 8 6 2 2 5" xfId="35795" xr:uid="{00000000-0005-0000-0000-0000BAB90000}"/>
    <cellStyle name="Normal 47 8 6 2 3" xfId="15033" xr:uid="{00000000-0005-0000-0000-0000BBB90000}"/>
    <cellStyle name="Normal 47 8 6 2 3 2" xfId="18118" xr:uid="{00000000-0005-0000-0000-0000BCB90000}"/>
    <cellStyle name="Normal 47 8 6 2 3 2 2" xfId="30084" xr:uid="{00000000-0005-0000-0000-0000BDB90000}"/>
    <cellStyle name="Normal 47 8 6 2 3 2 2 2" xfId="51690" xr:uid="{00000000-0005-0000-0000-0000BEB90000}"/>
    <cellStyle name="Normal 47 8 6 2 3 2 3" xfId="24117" xr:uid="{00000000-0005-0000-0000-0000BFB90000}"/>
    <cellStyle name="Normal 47 8 6 2 3 2 3 2" xfId="45754" xr:uid="{00000000-0005-0000-0000-0000C0B90000}"/>
    <cellStyle name="Normal 47 8 6 2 3 2 4" xfId="39772" xr:uid="{00000000-0005-0000-0000-0000C1B90000}"/>
    <cellStyle name="Normal 47 8 6 2 3 3" xfId="27102" xr:uid="{00000000-0005-0000-0000-0000C2B90000}"/>
    <cellStyle name="Normal 47 8 6 2 3 3 2" xfId="48716" xr:uid="{00000000-0005-0000-0000-0000C3B90000}"/>
    <cellStyle name="Normal 47 8 6 2 3 4" xfId="21135" xr:uid="{00000000-0005-0000-0000-0000C4B90000}"/>
    <cellStyle name="Normal 47 8 6 2 3 4 2" xfId="42777" xr:uid="{00000000-0005-0000-0000-0000C5B90000}"/>
    <cellStyle name="Normal 47 8 6 2 3 5" xfId="36769" xr:uid="{00000000-0005-0000-0000-0000C6B90000}"/>
    <cellStyle name="Normal 47 8 6 2 4" xfId="16167" xr:uid="{00000000-0005-0000-0000-0000C7B90000}"/>
    <cellStyle name="Normal 47 8 6 2 4 2" xfId="28136" xr:uid="{00000000-0005-0000-0000-0000C8B90000}"/>
    <cellStyle name="Normal 47 8 6 2 4 2 2" xfId="49742" xr:uid="{00000000-0005-0000-0000-0000C9B90000}"/>
    <cellStyle name="Normal 47 8 6 2 4 3" xfId="22169" xr:uid="{00000000-0005-0000-0000-0000CAB90000}"/>
    <cellStyle name="Normal 47 8 6 2 4 3 2" xfId="43806" xr:uid="{00000000-0005-0000-0000-0000CBB90000}"/>
    <cellStyle name="Normal 47 8 6 2 4 4" xfId="37821" xr:uid="{00000000-0005-0000-0000-0000CCB90000}"/>
    <cellStyle name="Normal 47 8 6 2 5" xfId="25154" xr:uid="{00000000-0005-0000-0000-0000CDB90000}"/>
    <cellStyle name="Normal 47 8 6 2 5 2" xfId="46771" xr:uid="{00000000-0005-0000-0000-0000CEB90000}"/>
    <cellStyle name="Normal 47 8 6 2 6" xfId="19187" xr:uid="{00000000-0005-0000-0000-0000CFB90000}"/>
    <cellStyle name="Normal 47 8 6 2 6 2" xfId="40829" xr:uid="{00000000-0005-0000-0000-0000D0B90000}"/>
    <cellStyle name="Normal 47 8 6 2 7" xfId="34815"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2" xr:uid="{00000000-0005-0000-0000-0000D5B90000}"/>
    <cellStyle name="Normal 47 8 6 3 2 2 2 2" xfId="51038" xr:uid="{00000000-0005-0000-0000-0000D6B90000}"/>
    <cellStyle name="Normal 47 8 6 3 2 2 3" xfId="23465" xr:uid="{00000000-0005-0000-0000-0000D7B90000}"/>
    <cellStyle name="Normal 47 8 6 3 2 2 3 2" xfId="45102" xr:uid="{00000000-0005-0000-0000-0000D8B90000}"/>
    <cellStyle name="Normal 47 8 6 3 2 2 4" xfId="39118" xr:uid="{00000000-0005-0000-0000-0000D9B90000}"/>
    <cellStyle name="Normal 47 8 6 3 2 3" xfId="26450" xr:uid="{00000000-0005-0000-0000-0000DAB90000}"/>
    <cellStyle name="Normal 47 8 6 3 2 3 2" xfId="48064" xr:uid="{00000000-0005-0000-0000-0000DBB90000}"/>
    <cellStyle name="Normal 47 8 6 3 2 4" xfId="20483" xr:uid="{00000000-0005-0000-0000-0000DCB90000}"/>
    <cellStyle name="Normal 47 8 6 3 2 4 2" xfId="42125" xr:uid="{00000000-0005-0000-0000-0000DDB90000}"/>
    <cellStyle name="Normal 47 8 6 3 2 5" xfId="36115" xr:uid="{00000000-0005-0000-0000-0000DEB90000}"/>
    <cellStyle name="Normal 47 8 6 3 3" xfId="15353" xr:uid="{00000000-0005-0000-0000-0000DFB90000}"/>
    <cellStyle name="Normal 47 8 6 3 3 2" xfId="18438" xr:uid="{00000000-0005-0000-0000-0000E0B90000}"/>
    <cellStyle name="Normal 47 8 6 3 3 2 2" xfId="30404" xr:uid="{00000000-0005-0000-0000-0000E1B90000}"/>
    <cellStyle name="Normal 47 8 6 3 3 2 2 2" xfId="52010" xr:uid="{00000000-0005-0000-0000-0000E2B90000}"/>
    <cellStyle name="Normal 47 8 6 3 3 2 3" xfId="24437" xr:uid="{00000000-0005-0000-0000-0000E3B90000}"/>
    <cellStyle name="Normal 47 8 6 3 3 2 3 2" xfId="46074" xr:uid="{00000000-0005-0000-0000-0000E4B90000}"/>
    <cellStyle name="Normal 47 8 6 3 3 2 4" xfId="40092" xr:uid="{00000000-0005-0000-0000-0000E5B90000}"/>
    <cellStyle name="Normal 47 8 6 3 3 3" xfId="27422" xr:uid="{00000000-0005-0000-0000-0000E6B90000}"/>
    <cellStyle name="Normal 47 8 6 3 3 3 2" xfId="49036" xr:uid="{00000000-0005-0000-0000-0000E7B90000}"/>
    <cellStyle name="Normal 47 8 6 3 3 4" xfId="21455" xr:uid="{00000000-0005-0000-0000-0000E8B90000}"/>
    <cellStyle name="Normal 47 8 6 3 3 4 2" xfId="43097" xr:uid="{00000000-0005-0000-0000-0000E9B90000}"/>
    <cellStyle name="Normal 47 8 6 3 3 5" xfId="37089" xr:uid="{00000000-0005-0000-0000-0000EAB90000}"/>
    <cellStyle name="Normal 47 8 6 3 4" xfId="16487" xr:uid="{00000000-0005-0000-0000-0000EBB90000}"/>
    <cellStyle name="Normal 47 8 6 3 4 2" xfId="28456" xr:uid="{00000000-0005-0000-0000-0000ECB90000}"/>
    <cellStyle name="Normal 47 8 6 3 4 2 2" xfId="50062" xr:uid="{00000000-0005-0000-0000-0000EDB90000}"/>
    <cellStyle name="Normal 47 8 6 3 4 3" xfId="22489" xr:uid="{00000000-0005-0000-0000-0000EEB90000}"/>
    <cellStyle name="Normal 47 8 6 3 4 3 2" xfId="44126" xr:uid="{00000000-0005-0000-0000-0000EFB90000}"/>
    <cellStyle name="Normal 47 8 6 3 4 4" xfId="38141" xr:uid="{00000000-0005-0000-0000-0000F0B90000}"/>
    <cellStyle name="Normal 47 8 6 3 5" xfId="25474" xr:uid="{00000000-0005-0000-0000-0000F1B90000}"/>
    <cellStyle name="Normal 47 8 6 3 5 2" xfId="47091" xr:uid="{00000000-0005-0000-0000-0000F2B90000}"/>
    <cellStyle name="Normal 47 8 6 3 6" xfId="19507" xr:uid="{00000000-0005-0000-0000-0000F3B90000}"/>
    <cellStyle name="Normal 47 8 6 3 6 2" xfId="41149" xr:uid="{00000000-0005-0000-0000-0000F4B90000}"/>
    <cellStyle name="Normal 47 8 6 3 7" xfId="35135" xr:uid="{00000000-0005-0000-0000-0000F5B90000}"/>
    <cellStyle name="Normal 47 8 6 4" xfId="13738" xr:uid="{00000000-0005-0000-0000-0000F6B90000}"/>
    <cellStyle name="Normal 47 8 6 4 2" xfId="16824" xr:uid="{00000000-0005-0000-0000-0000F7B90000}"/>
    <cellStyle name="Normal 47 8 6 4 2 2" xfId="28792" xr:uid="{00000000-0005-0000-0000-0000F8B90000}"/>
    <cellStyle name="Normal 47 8 6 4 2 2 2" xfId="50398" xr:uid="{00000000-0005-0000-0000-0000F9B90000}"/>
    <cellStyle name="Normal 47 8 6 4 2 3" xfId="22825" xr:uid="{00000000-0005-0000-0000-0000FAB90000}"/>
    <cellStyle name="Normal 47 8 6 4 2 3 2" xfId="44462" xr:uid="{00000000-0005-0000-0000-0000FBB90000}"/>
    <cellStyle name="Normal 47 8 6 4 2 4" xfId="38478" xr:uid="{00000000-0005-0000-0000-0000FCB90000}"/>
    <cellStyle name="Normal 47 8 6 4 3" xfId="25810" xr:uid="{00000000-0005-0000-0000-0000FDB90000}"/>
    <cellStyle name="Normal 47 8 6 4 3 2" xfId="47424" xr:uid="{00000000-0005-0000-0000-0000FEB90000}"/>
    <cellStyle name="Normal 47 8 6 4 4" xfId="19843" xr:uid="{00000000-0005-0000-0000-0000FFB90000}"/>
    <cellStyle name="Normal 47 8 6 4 4 2" xfId="41485" xr:uid="{00000000-0005-0000-0000-000000BA0000}"/>
    <cellStyle name="Normal 47 8 6 4 5" xfId="35474" xr:uid="{00000000-0005-0000-0000-000001BA0000}"/>
    <cellStyle name="Normal 47 8 6 5" xfId="14712" xr:uid="{00000000-0005-0000-0000-000002BA0000}"/>
    <cellStyle name="Normal 47 8 6 5 2" xfId="17797" xr:uid="{00000000-0005-0000-0000-000003BA0000}"/>
    <cellStyle name="Normal 47 8 6 5 2 2" xfId="29764" xr:uid="{00000000-0005-0000-0000-000004BA0000}"/>
    <cellStyle name="Normal 47 8 6 5 2 2 2" xfId="51370" xr:uid="{00000000-0005-0000-0000-000005BA0000}"/>
    <cellStyle name="Normal 47 8 6 5 2 3" xfId="23797" xr:uid="{00000000-0005-0000-0000-000006BA0000}"/>
    <cellStyle name="Normal 47 8 6 5 2 3 2" xfId="45434" xr:uid="{00000000-0005-0000-0000-000007BA0000}"/>
    <cellStyle name="Normal 47 8 6 5 2 4" xfId="39451" xr:uid="{00000000-0005-0000-0000-000008BA0000}"/>
    <cellStyle name="Normal 47 8 6 5 3" xfId="26782" xr:uid="{00000000-0005-0000-0000-000009BA0000}"/>
    <cellStyle name="Normal 47 8 6 5 3 2" xfId="48396" xr:uid="{00000000-0005-0000-0000-00000ABA0000}"/>
    <cellStyle name="Normal 47 8 6 5 4" xfId="20815" xr:uid="{00000000-0005-0000-0000-00000BBA0000}"/>
    <cellStyle name="Normal 47 8 6 5 4 2" xfId="42457" xr:uid="{00000000-0005-0000-0000-00000CBA0000}"/>
    <cellStyle name="Normal 47 8 6 5 5" xfId="36448" xr:uid="{00000000-0005-0000-0000-00000DBA0000}"/>
    <cellStyle name="Normal 47 8 6 6" xfId="15825" xr:uid="{00000000-0005-0000-0000-00000EBA0000}"/>
    <cellStyle name="Normal 47 8 6 6 2" xfId="27796" xr:uid="{00000000-0005-0000-0000-00000FBA0000}"/>
    <cellStyle name="Normal 47 8 6 6 2 2" xfId="49402" xr:uid="{00000000-0005-0000-0000-000010BA0000}"/>
    <cellStyle name="Normal 47 8 6 6 3" xfId="21829" xr:uid="{00000000-0005-0000-0000-000011BA0000}"/>
    <cellStyle name="Normal 47 8 6 6 3 2" xfId="43466" xr:uid="{00000000-0005-0000-0000-000012BA0000}"/>
    <cellStyle name="Normal 47 8 6 6 4" xfId="37479" xr:uid="{00000000-0005-0000-0000-000013BA0000}"/>
    <cellStyle name="Normal 47 8 6 7" xfId="24811" xr:uid="{00000000-0005-0000-0000-000014BA0000}"/>
    <cellStyle name="Normal 47 8 6 7 2" xfId="46431" xr:uid="{00000000-0005-0000-0000-000015BA0000}"/>
    <cellStyle name="Normal 47 8 6 8" xfId="18844" xr:uid="{00000000-0005-0000-0000-000016BA0000}"/>
    <cellStyle name="Normal 47 8 6 8 2" xfId="40486" xr:uid="{00000000-0005-0000-0000-000017BA0000}"/>
    <cellStyle name="Normal 47 8 6 9" xfId="31770"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6" xr:uid="{00000000-0005-0000-0000-00001DBA0000}"/>
    <cellStyle name="Normal 47 8 7 2 2 2 2 2" xfId="50842" xr:uid="{00000000-0005-0000-0000-00001EBA0000}"/>
    <cellStyle name="Normal 47 8 7 2 2 2 3" xfId="23269" xr:uid="{00000000-0005-0000-0000-00001FBA0000}"/>
    <cellStyle name="Normal 47 8 7 2 2 2 3 2" xfId="44906" xr:uid="{00000000-0005-0000-0000-000020BA0000}"/>
    <cellStyle name="Normal 47 8 7 2 2 2 4" xfId="38922" xr:uid="{00000000-0005-0000-0000-000021BA0000}"/>
    <cellStyle name="Normal 47 8 7 2 2 3" xfId="26254" xr:uid="{00000000-0005-0000-0000-000022BA0000}"/>
    <cellStyle name="Normal 47 8 7 2 2 3 2" xfId="47868" xr:uid="{00000000-0005-0000-0000-000023BA0000}"/>
    <cellStyle name="Normal 47 8 7 2 2 4" xfId="20287" xr:uid="{00000000-0005-0000-0000-000024BA0000}"/>
    <cellStyle name="Normal 47 8 7 2 2 4 2" xfId="41929" xr:uid="{00000000-0005-0000-0000-000025BA0000}"/>
    <cellStyle name="Normal 47 8 7 2 2 5" xfId="35919" xr:uid="{00000000-0005-0000-0000-000026BA0000}"/>
    <cellStyle name="Normal 47 8 7 2 3" xfId="15157" xr:uid="{00000000-0005-0000-0000-000027BA0000}"/>
    <cellStyle name="Normal 47 8 7 2 3 2" xfId="18242" xr:uid="{00000000-0005-0000-0000-000028BA0000}"/>
    <cellStyle name="Normal 47 8 7 2 3 2 2" xfId="30208" xr:uid="{00000000-0005-0000-0000-000029BA0000}"/>
    <cellStyle name="Normal 47 8 7 2 3 2 2 2" xfId="51814" xr:uid="{00000000-0005-0000-0000-00002ABA0000}"/>
    <cellStyle name="Normal 47 8 7 2 3 2 3" xfId="24241" xr:uid="{00000000-0005-0000-0000-00002BBA0000}"/>
    <cellStyle name="Normal 47 8 7 2 3 2 3 2" xfId="45878" xr:uid="{00000000-0005-0000-0000-00002CBA0000}"/>
    <cellStyle name="Normal 47 8 7 2 3 2 4" xfId="39896" xr:uid="{00000000-0005-0000-0000-00002DBA0000}"/>
    <cellStyle name="Normal 47 8 7 2 3 3" xfId="27226" xr:uid="{00000000-0005-0000-0000-00002EBA0000}"/>
    <cellStyle name="Normal 47 8 7 2 3 3 2" xfId="48840" xr:uid="{00000000-0005-0000-0000-00002FBA0000}"/>
    <cellStyle name="Normal 47 8 7 2 3 4" xfId="21259" xr:uid="{00000000-0005-0000-0000-000030BA0000}"/>
    <cellStyle name="Normal 47 8 7 2 3 4 2" xfId="42901" xr:uid="{00000000-0005-0000-0000-000031BA0000}"/>
    <cellStyle name="Normal 47 8 7 2 3 5" xfId="36893" xr:uid="{00000000-0005-0000-0000-000032BA0000}"/>
    <cellStyle name="Normal 47 8 7 2 4" xfId="16291" xr:uid="{00000000-0005-0000-0000-000033BA0000}"/>
    <cellStyle name="Normal 47 8 7 2 4 2" xfId="28260" xr:uid="{00000000-0005-0000-0000-000034BA0000}"/>
    <cellStyle name="Normal 47 8 7 2 4 2 2" xfId="49866" xr:uid="{00000000-0005-0000-0000-000035BA0000}"/>
    <cellStyle name="Normal 47 8 7 2 4 3" xfId="22293" xr:uid="{00000000-0005-0000-0000-000036BA0000}"/>
    <cellStyle name="Normal 47 8 7 2 4 3 2" xfId="43930" xr:uid="{00000000-0005-0000-0000-000037BA0000}"/>
    <cellStyle name="Normal 47 8 7 2 4 4" xfId="37945" xr:uid="{00000000-0005-0000-0000-000038BA0000}"/>
    <cellStyle name="Normal 47 8 7 2 5" xfId="25278" xr:uid="{00000000-0005-0000-0000-000039BA0000}"/>
    <cellStyle name="Normal 47 8 7 2 5 2" xfId="46895" xr:uid="{00000000-0005-0000-0000-00003ABA0000}"/>
    <cellStyle name="Normal 47 8 7 2 6" xfId="19311" xr:uid="{00000000-0005-0000-0000-00003BBA0000}"/>
    <cellStyle name="Normal 47 8 7 2 6 2" xfId="40953" xr:uid="{00000000-0005-0000-0000-00003CBA0000}"/>
    <cellStyle name="Normal 47 8 7 2 7" xfId="34939"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6" xr:uid="{00000000-0005-0000-0000-000041BA0000}"/>
    <cellStyle name="Normal 47 8 7 3 2 2 2 2" xfId="51162" xr:uid="{00000000-0005-0000-0000-000042BA0000}"/>
    <cellStyle name="Normal 47 8 7 3 2 2 3" xfId="23589" xr:uid="{00000000-0005-0000-0000-000043BA0000}"/>
    <cellStyle name="Normal 47 8 7 3 2 2 3 2" xfId="45226" xr:uid="{00000000-0005-0000-0000-000044BA0000}"/>
    <cellStyle name="Normal 47 8 7 3 2 2 4" xfId="39242" xr:uid="{00000000-0005-0000-0000-000045BA0000}"/>
    <cellStyle name="Normal 47 8 7 3 2 3" xfId="26574" xr:uid="{00000000-0005-0000-0000-000046BA0000}"/>
    <cellStyle name="Normal 47 8 7 3 2 3 2" xfId="48188" xr:uid="{00000000-0005-0000-0000-000047BA0000}"/>
    <cellStyle name="Normal 47 8 7 3 2 4" xfId="20607" xr:uid="{00000000-0005-0000-0000-000048BA0000}"/>
    <cellStyle name="Normal 47 8 7 3 2 4 2" xfId="42249" xr:uid="{00000000-0005-0000-0000-000049BA0000}"/>
    <cellStyle name="Normal 47 8 7 3 2 5" xfId="36239" xr:uid="{00000000-0005-0000-0000-00004ABA0000}"/>
    <cellStyle name="Normal 47 8 7 3 3" xfId="15477" xr:uid="{00000000-0005-0000-0000-00004BBA0000}"/>
    <cellStyle name="Normal 47 8 7 3 3 2" xfId="18562" xr:uid="{00000000-0005-0000-0000-00004CBA0000}"/>
    <cellStyle name="Normal 47 8 7 3 3 2 2" xfId="30528" xr:uid="{00000000-0005-0000-0000-00004DBA0000}"/>
    <cellStyle name="Normal 47 8 7 3 3 2 2 2" xfId="52134" xr:uid="{00000000-0005-0000-0000-00004EBA0000}"/>
    <cellStyle name="Normal 47 8 7 3 3 2 3" xfId="24561" xr:uid="{00000000-0005-0000-0000-00004FBA0000}"/>
    <cellStyle name="Normal 47 8 7 3 3 2 3 2" xfId="46198" xr:uid="{00000000-0005-0000-0000-000050BA0000}"/>
    <cellStyle name="Normal 47 8 7 3 3 2 4" xfId="40216" xr:uid="{00000000-0005-0000-0000-000051BA0000}"/>
    <cellStyle name="Normal 47 8 7 3 3 3" xfId="27546" xr:uid="{00000000-0005-0000-0000-000052BA0000}"/>
    <cellStyle name="Normal 47 8 7 3 3 3 2" xfId="49160" xr:uid="{00000000-0005-0000-0000-000053BA0000}"/>
    <cellStyle name="Normal 47 8 7 3 3 4" xfId="21579" xr:uid="{00000000-0005-0000-0000-000054BA0000}"/>
    <cellStyle name="Normal 47 8 7 3 3 4 2" xfId="43221" xr:uid="{00000000-0005-0000-0000-000055BA0000}"/>
    <cellStyle name="Normal 47 8 7 3 3 5" xfId="37213" xr:uid="{00000000-0005-0000-0000-000056BA0000}"/>
    <cellStyle name="Normal 47 8 7 3 4" xfId="16611" xr:uid="{00000000-0005-0000-0000-000057BA0000}"/>
    <cellStyle name="Normal 47 8 7 3 4 2" xfId="28580" xr:uid="{00000000-0005-0000-0000-000058BA0000}"/>
    <cellStyle name="Normal 47 8 7 3 4 2 2" xfId="50186" xr:uid="{00000000-0005-0000-0000-000059BA0000}"/>
    <cellStyle name="Normal 47 8 7 3 4 3" xfId="22613" xr:uid="{00000000-0005-0000-0000-00005ABA0000}"/>
    <cellStyle name="Normal 47 8 7 3 4 3 2" xfId="44250" xr:uid="{00000000-0005-0000-0000-00005BBA0000}"/>
    <cellStyle name="Normal 47 8 7 3 4 4" xfId="38265" xr:uid="{00000000-0005-0000-0000-00005CBA0000}"/>
    <cellStyle name="Normal 47 8 7 3 5" xfId="25598" xr:uid="{00000000-0005-0000-0000-00005DBA0000}"/>
    <cellStyle name="Normal 47 8 7 3 5 2" xfId="47215" xr:uid="{00000000-0005-0000-0000-00005EBA0000}"/>
    <cellStyle name="Normal 47 8 7 3 6" xfId="19631" xr:uid="{00000000-0005-0000-0000-00005FBA0000}"/>
    <cellStyle name="Normal 47 8 7 3 6 2" xfId="41273" xr:uid="{00000000-0005-0000-0000-000060BA0000}"/>
    <cellStyle name="Normal 47 8 7 3 7" xfId="35259" xr:uid="{00000000-0005-0000-0000-000061BA0000}"/>
    <cellStyle name="Normal 47 8 7 4" xfId="13862" xr:uid="{00000000-0005-0000-0000-000062BA0000}"/>
    <cellStyle name="Normal 47 8 7 4 2" xfId="16948" xr:uid="{00000000-0005-0000-0000-000063BA0000}"/>
    <cellStyle name="Normal 47 8 7 4 2 2" xfId="28916" xr:uid="{00000000-0005-0000-0000-000064BA0000}"/>
    <cellStyle name="Normal 47 8 7 4 2 2 2" xfId="50522" xr:uid="{00000000-0005-0000-0000-000065BA0000}"/>
    <cellStyle name="Normal 47 8 7 4 2 3" xfId="22949" xr:uid="{00000000-0005-0000-0000-000066BA0000}"/>
    <cellStyle name="Normal 47 8 7 4 2 3 2" xfId="44586" xr:uid="{00000000-0005-0000-0000-000067BA0000}"/>
    <cellStyle name="Normal 47 8 7 4 2 4" xfId="38602" xr:uid="{00000000-0005-0000-0000-000068BA0000}"/>
    <cellStyle name="Normal 47 8 7 4 3" xfId="25934" xr:uid="{00000000-0005-0000-0000-000069BA0000}"/>
    <cellStyle name="Normal 47 8 7 4 3 2" xfId="47548" xr:uid="{00000000-0005-0000-0000-00006ABA0000}"/>
    <cellStyle name="Normal 47 8 7 4 4" xfId="19967" xr:uid="{00000000-0005-0000-0000-00006BBA0000}"/>
    <cellStyle name="Normal 47 8 7 4 4 2" xfId="41609" xr:uid="{00000000-0005-0000-0000-00006CBA0000}"/>
    <cellStyle name="Normal 47 8 7 4 5" xfId="35598" xr:uid="{00000000-0005-0000-0000-00006DBA0000}"/>
    <cellStyle name="Normal 47 8 7 5" xfId="14836" xr:uid="{00000000-0005-0000-0000-00006EBA0000}"/>
    <cellStyle name="Normal 47 8 7 5 2" xfId="17921" xr:uid="{00000000-0005-0000-0000-00006FBA0000}"/>
    <cellStyle name="Normal 47 8 7 5 2 2" xfId="29888" xr:uid="{00000000-0005-0000-0000-000070BA0000}"/>
    <cellStyle name="Normal 47 8 7 5 2 2 2" xfId="51494" xr:uid="{00000000-0005-0000-0000-000071BA0000}"/>
    <cellStyle name="Normal 47 8 7 5 2 3" xfId="23921" xr:uid="{00000000-0005-0000-0000-000072BA0000}"/>
    <cellStyle name="Normal 47 8 7 5 2 3 2" xfId="45558" xr:uid="{00000000-0005-0000-0000-000073BA0000}"/>
    <cellStyle name="Normal 47 8 7 5 2 4" xfId="39575" xr:uid="{00000000-0005-0000-0000-000074BA0000}"/>
    <cellStyle name="Normal 47 8 7 5 3" xfId="26906" xr:uid="{00000000-0005-0000-0000-000075BA0000}"/>
    <cellStyle name="Normal 47 8 7 5 3 2" xfId="48520" xr:uid="{00000000-0005-0000-0000-000076BA0000}"/>
    <cellStyle name="Normal 47 8 7 5 4" xfId="20939" xr:uid="{00000000-0005-0000-0000-000077BA0000}"/>
    <cellStyle name="Normal 47 8 7 5 4 2" xfId="42581" xr:uid="{00000000-0005-0000-0000-000078BA0000}"/>
    <cellStyle name="Normal 47 8 7 5 5" xfId="36572" xr:uid="{00000000-0005-0000-0000-000079BA0000}"/>
    <cellStyle name="Normal 47 8 7 6" xfId="15949" xr:uid="{00000000-0005-0000-0000-00007ABA0000}"/>
    <cellStyle name="Normal 47 8 7 6 2" xfId="27920" xr:uid="{00000000-0005-0000-0000-00007BBA0000}"/>
    <cellStyle name="Normal 47 8 7 6 2 2" xfId="49526" xr:uid="{00000000-0005-0000-0000-00007CBA0000}"/>
    <cellStyle name="Normal 47 8 7 6 3" xfId="21953" xr:uid="{00000000-0005-0000-0000-00007DBA0000}"/>
    <cellStyle name="Normal 47 8 7 6 3 2" xfId="43590" xr:uid="{00000000-0005-0000-0000-00007EBA0000}"/>
    <cellStyle name="Normal 47 8 7 6 4" xfId="37603" xr:uid="{00000000-0005-0000-0000-00007FBA0000}"/>
    <cellStyle name="Normal 47 8 7 7" xfId="24935" xr:uid="{00000000-0005-0000-0000-000080BA0000}"/>
    <cellStyle name="Normal 47 8 7 7 2" xfId="46555" xr:uid="{00000000-0005-0000-0000-000081BA0000}"/>
    <cellStyle name="Normal 47 8 7 8" xfId="18968" xr:uid="{00000000-0005-0000-0000-000082BA0000}"/>
    <cellStyle name="Normal 47 8 7 8 2" xfId="40610" xr:uid="{00000000-0005-0000-0000-000083BA0000}"/>
    <cellStyle name="Normal 47 8 7 9" xfId="32009"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8" xr:uid="{00000000-0005-0000-0000-000088BA0000}"/>
    <cellStyle name="Normal 47 8 8 2 2 2 2" xfId="50584" xr:uid="{00000000-0005-0000-0000-000089BA0000}"/>
    <cellStyle name="Normal 47 8 8 2 2 3" xfId="23011" xr:uid="{00000000-0005-0000-0000-00008ABA0000}"/>
    <cellStyle name="Normal 47 8 8 2 2 3 2" xfId="44648" xr:uid="{00000000-0005-0000-0000-00008BBA0000}"/>
    <cellStyle name="Normal 47 8 8 2 2 4" xfId="38664" xr:uid="{00000000-0005-0000-0000-00008CBA0000}"/>
    <cellStyle name="Normal 47 8 8 2 3" xfId="25996" xr:uid="{00000000-0005-0000-0000-00008DBA0000}"/>
    <cellStyle name="Normal 47 8 8 2 3 2" xfId="47610" xr:uid="{00000000-0005-0000-0000-00008EBA0000}"/>
    <cellStyle name="Normal 47 8 8 2 4" xfId="20029" xr:uid="{00000000-0005-0000-0000-00008FBA0000}"/>
    <cellStyle name="Normal 47 8 8 2 4 2" xfId="41671" xr:uid="{00000000-0005-0000-0000-000090BA0000}"/>
    <cellStyle name="Normal 47 8 8 2 5" xfId="35661" xr:uid="{00000000-0005-0000-0000-000091BA0000}"/>
    <cellStyle name="Normal 47 8 8 3" xfId="14899" xr:uid="{00000000-0005-0000-0000-000092BA0000}"/>
    <cellStyle name="Normal 47 8 8 3 2" xfId="17984" xr:uid="{00000000-0005-0000-0000-000093BA0000}"/>
    <cellStyle name="Normal 47 8 8 3 2 2" xfId="29950" xr:uid="{00000000-0005-0000-0000-000094BA0000}"/>
    <cellStyle name="Normal 47 8 8 3 2 2 2" xfId="51556" xr:uid="{00000000-0005-0000-0000-000095BA0000}"/>
    <cellStyle name="Normal 47 8 8 3 2 3" xfId="23983" xr:uid="{00000000-0005-0000-0000-000096BA0000}"/>
    <cellStyle name="Normal 47 8 8 3 2 3 2" xfId="45620" xr:uid="{00000000-0005-0000-0000-000097BA0000}"/>
    <cellStyle name="Normal 47 8 8 3 2 4" xfId="39638" xr:uid="{00000000-0005-0000-0000-000098BA0000}"/>
    <cellStyle name="Normal 47 8 8 3 3" xfId="26968" xr:uid="{00000000-0005-0000-0000-000099BA0000}"/>
    <cellStyle name="Normal 47 8 8 3 3 2" xfId="48582" xr:uid="{00000000-0005-0000-0000-00009ABA0000}"/>
    <cellStyle name="Normal 47 8 8 3 4" xfId="21001" xr:uid="{00000000-0005-0000-0000-00009BBA0000}"/>
    <cellStyle name="Normal 47 8 8 3 4 2" xfId="42643" xr:uid="{00000000-0005-0000-0000-00009CBA0000}"/>
    <cellStyle name="Normal 47 8 8 3 5" xfId="36635" xr:uid="{00000000-0005-0000-0000-00009DBA0000}"/>
    <cellStyle name="Normal 47 8 8 4" xfId="16033" xr:uid="{00000000-0005-0000-0000-00009EBA0000}"/>
    <cellStyle name="Normal 47 8 8 4 2" xfId="28002" xr:uid="{00000000-0005-0000-0000-00009FBA0000}"/>
    <cellStyle name="Normal 47 8 8 4 2 2" xfId="49608" xr:uid="{00000000-0005-0000-0000-0000A0BA0000}"/>
    <cellStyle name="Normal 47 8 8 4 3" xfId="22035" xr:uid="{00000000-0005-0000-0000-0000A1BA0000}"/>
    <cellStyle name="Normal 47 8 8 4 3 2" xfId="43672" xr:uid="{00000000-0005-0000-0000-0000A2BA0000}"/>
    <cellStyle name="Normal 47 8 8 4 4" xfId="37687" xr:uid="{00000000-0005-0000-0000-0000A3BA0000}"/>
    <cellStyle name="Normal 47 8 8 5" xfId="25020" xr:uid="{00000000-0005-0000-0000-0000A4BA0000}"/>
    <cellStyle name="Normal 47 8 8 5 2" xfId="46637" xr:uid="{00000000-0005-0000-0000-0000A5BA0000}"/>
    <cellStyle name="Normal 47 8 8 6" xfId="19053" xr:uid="{00000000-0005-0000-0000-0000A6BA0000}"/>
    <cellStyle name="Normal 47 8 8 6 2" xfId="40695" xr:uid="{00000000-0005-0000-0000-0000A7BA0000}"/>
    <cellStyle name="Normal 47 8 8 7" xfId="34681"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8" xr:uid="{00000000-0005-0000-0000-0000ACBA0000}"/>
    <cellStyle name="Normal 47 8 9 2 2 2 2" xfId="50904" xr:uid="{00000000-0005-0000-0000-0000ADBA0000}"/>
    <cellStyle name="Normal 47 8 9 2 2 3" xfId="23331" xr:uid="{00000000-0005-0000-0000-0000AEBA0000}"/>
    <cellStyle name="Normal 47 8 9 2 2 3 2" xfId="44968" xr:uid="{00000000-0005-0000-0000-0000AFBA0000}"/>
    <cellStyle name="Normal 47 8 9 2 2 4" xfId="38984" xr:uid="{00000000-0005-0000-0000-0000B0BA0000}"/>
    <cellStyle name="Normal 47 8 9 2 3" xfId="26316" xr:uid="{00000000-0005-0000-0000-0000B1BA0000}"/>
    <cellStyle name="Normal 47 8 9 2 3 2" xfId="47930" xr:uid="{00000000-0005-0000-0000-0000B2BA0000}"/>
    <cellStyle name="Normal 47 8 9 2 4" xfId="20349" xr:uid="{00000000-0005-0000-0000-0000B3BA0000}"/>
    <cellStyle name="Normal 47 8 9 2 4 2" xfId="41991" xr:uid="{00000000-0005-0000-0000-0000B4BA0000}"/>
    <cellStyle name="Normal 47 8 9 2 5" xfId="35981" xr:uid="{00000000-0005-0000-0000-0000B5BA0000}"/>
    <cellStyle name="Normal 47 8 9 3" xfId="15219" xr:uid="{00000000-0005-0000-0000-0000B6BA0000}"/>
    <cellStyle name="Normal 47 8 9 3 2" xfId="18304" xr:uid="{00000000-0005-0000-0000-0000B7BA0000}"/>
    <cellStyle name="Normal 47 8 9 3 2 2" xfId="30270" xr:uid="{00000000-0005-0000-0000-0000B8BA0000}"/>
    <cellStyle name="Normal 47 8 9 3 2 2 2" xfId="51876" xr:uid="{00000000-0005-0000-0000-0000B9BA0000}"/>
    <cellStyle name="Normal 47 8 9 3 2 3" xfId="24303" xr:uid="{00000000-0005-0000-0000-0000BABA0000}"/>
    <cellStyle name="Normal 47 8 9 3 2 3 2" xfId="45940" xr:uid="{00000000-0005-0000-0000-0000BBBA0000}"/>
    <cellStyle name="Normal 47 8 9 3 2 4" xfId="39958" xr:uid="{00000000-0005-0000-0000-0000BCBA0000}"/>
    <cellStyle name="Normal 47 8 9 3 3" xfId="27288" xr:uid="{00000000-0005-0000-0000-0000BDBA0000}"/>
    <cellStyle name="Normal 47 8 9 3 3 2" xfId="48902" xr:uid="{00000000-0005-0000-0000-0000BEBA0000}"/>
    <cellStyle name="Normal 47 8 9 3 4" xfId="21321" xr:uid="{00000000-0005-0000-0000-0000BFBA0000}"/>
    <cellStyle name="Normal 47 8 9 3 4 2" xfId="42963" xr:uid="{00000000-0005-0000-0000-0000C0BA0000}"/>
    <cellStyle name="Normal 47 8 9 3 5" xfId="36955" xr:uid="{00000000-0005-0000-0000-0000C1BA0000}"/>
    <cellStyle name="Normal 47 8 9 4" xfId="16353" xr:uid="{00000000-0005-0000-0000-0000C2BA0000}"/>
    <cellStyle name="Normal 47 8 9 4 2" xfId="28322" xr:uid="{00000000-0005-0000-0000-0000C3BA0000}"/>
    <cellStyle name="Normal 47 8 9 4 2 2" xfId="49928" xr:uid="{00000000-0005-0000-0000-0000C4BA0000}"/>
    <cellStyle name="Normal 47 8 9 4 3" xfId="22355" xr:uid="{00000000-0005-0000-0000-0000C5BA0000}"/>
    <cellStyle name="Normal 47 8 9 4 3 2" xfId="43992" xr:uid="{00000000-0005-0000-0000-0000C6BA0000}"/>
    <cellStyle name="Normal 47 8 9 4 4" xfId="38007" xr:uid="{00000000-0005-0000-0000-0000C7BA0000}"/>
    <cellStyle name="Normal 47 8 9 5" xfId="25340" xr:uid="{00000000-0005-0000-0000-0000C8BA0000}"/>
    <cellStyle name="Normal 47 8 9 5 2" xfId="46957" xr:uid="{00000000-0005-0000-0000-0000C9BA0000}"/>
    <cellStyle name="Normal 47 8 9 6" xfId="19373" xr:uid="{00000000-0005-0000-0000-0000CABA0000}"/>
    <cellStyle name="Normal 47 8 9 6 2" xfId="41015" xr:uid="{00000000-0005-0000-0000-0000CBBA0000}"/>
    <cellStyle name="Normal 47 8 9 7" xfId="35001"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59" xr:uid="{00000000-0005-0000-0000-0000D0BA0000}"/>
    <cellStyle name="Normal 47 9 10 2 2 2" xfId="50265" xr:uid="{00000000-0005-0000-0000-0000D1BA0000}"/>
    <cellStyle name="Normal 47 9 10 2 3" xfId="22692" xr:uid="{00000000-0005-0000-0000-0000D2BA0000}"/>
    <cellStyle name="Normal 47 9 10 2 3 2" xfId="44329" xr:uid="{00000000-0005-0000-0000-0000D3BA0000}"/>
    <cellStyle name="Normal 47 9 10 2 4" xfId="38344" xr:uid="{00000000-0005-0000-0000-0000D4BA0000}"/>
    <cellStyle name="Normal 47 9 10 3" xfId="25677" xr:uid="{00000000-0005-0000-0000-0000D5BA0000}"/>
    <cellStyle name="Normal 47 9 10 3 2" xfId="47291" xr:uid="{00000000-0005-0000-0000-0000D6BA0000}"/>
    <cellStyle name="Normal 47 9 10 4" xfId="19710" xr:uid="{00000000-0005-0000-0000-0000D7BA0000}"/>
    <cellStyle name="Normal 47 9 10 4 2" xfId="41352" xr:uid="{00000000-0005-0000-0000-0000D8BA0000}"/>
    <cellStyle name="Normal 47 9 10 5" xfId="35340" xr:uid="{00000000-0005-0000-0000-0000D9BA0000}"/>
    <cellStyle name="Normal 47 9 11" xfId="14579" xr:uid="{00000000-0005-0000-0000-0000DABA0000}"/>
    <cellStyle name="Normal 47 9 11 2" xfId="17664" xr:uid="{00000000-0005-0000-0000-0000DBBA0000}"/>
    <cellStyle name="Normal 47 9 11 2 2" xfId="29631" xr:uid="{00000000-0005-0000-0000-0000DCBA0000}"/>
    <cellStyle name="Normal 47 9 11 2 2 2" xfId="51237" xr:uid="{00000000-0005-0000-0000-0000DDBA0000}"/>
    <cellStyle name="Normal 47 9 11 2 3" xfId="23664" xr:uid="{00000000-0005-0000-0000-0000DEBA0000}"/>
    <cellStyle name="Normal 47 9 11 2 3 2" xfId="45301" xr:uid="{00000000-0005-0000-0000-0000DFBA0000}"/>
    <cellStyle name="Normal 47 9 11 2 4" xfId="39318" xr:uid="{00000000-0005-0000-0000-0000E0BA0000}"/>
    <cellStyle name="Normal 47 9 11 3" xfId="26649" xr:uid="{00000000-0005-0000-0000-0000E1BA0000}"/>
    <cellStyle name="Normal 47 9 11 3 2" xfId="48263" xr:uid="{00000000-0005-0000-0000-0000E2BA0000}"/>
    <cellStyle name="Normal 47 9 11 4" xfId="20682" xr:uid="{00000000-0005-0000-0000-0000E3BA0000}"/>
    <cellStyle name="Normal 47 9 11 4 2" xfId="42324" xr:uid="{00000000-0005-0000-0000-0000E4BA0000}"/>
    <cellStyle name="Normal 47 9 11 5" xfId="36315" xr:uid="{00000000-0005-0000-0000-0000E5BA0000}"/>
    <cellStyle name="Normal 47 9 12" xfId="15692" xr:uid="{00000000-0005-0000-0000-0000E6BA0000}"/>
    <cellStyle name="Normal 47 9 12 2" xfId="27663" xr:uid="{00000000-0005-0000-0000-0000E7BA0000}"/>
    <cellStyle name="Normal 47 9 12 2 2" xfId="49269" xr:uid="{00000000-0005-0000-0000-0000E8BA0000}"/>
    <cellStyle name="Normal 47 9 12 3" xfId="21696" xr:uid="{00000000-0005-0000-0000-0000E9BA0000}"/>
    <cellStyle name="Normal 47 9 12 3 2" xfId="43333" xr:uid="{00000000-0005-0000-0000-0000EABA0000}"/>
    <cellStyle name="Normal 47 9 12 4" xfId="37346" xr:uid="{00000000-0005-0000-0000-0000EBBA0000}"/>
    <cellStyle name="Normal 47 9 13" xfId="24678" xr:uid="{00000000-0005-0000-0000-0000ECBA0000}"/>
    <cellStyle name="Normal 47 9 13 2" xfId="46298" xr:uid="{00000000-0005-0000-0000-0000EDBA0000}"/>
    <cellStyle name="Normal 47 9 14" xfId="18711" xr:uid="{00000000-0005-0000-0000-0000EEBA0000}"/>
    <cellStyle name="Normal 47 9 14 2" xfId="40353" xr:uid="{00000000-0005-0000-0000-0000EFBA0000}"/>
    <cellStyle name="Normal 47 9 15" xfId="31276"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8" xr:uid="{00000000-0005-0000-0000-0000F5BA0000}"/>
    <cellStyle name="Normal 47 9 2 2 2 2 2 2" xfId="50674" xr:uid="{00000000-0005-0000-0000-0000F6BA0000}"/>
    <cellStyle name="Normal 47 9 2 2 2 2 3" xfId="23101" xr:uid="{00000000-0005-0000-0000-0000F7BA0000}"/>
    <cellStyle name="Normal 47 9 2 2 2 2 3 2" xfId="44738" xr:uid="{00000000-0005-0000-0000-0000F8BA0000}"/>
    <cellStyle name="Normal 47 9 2 2 2 2 4" xfId="38754" xr:uid="{00000000-0005-0000-0000-0000F9BA0000}"/>
    <cellStyle name="Normal 47 9 2 2 2 3" xfId="26086" xr:uid="{00000000-0005-0000-0000-0000FABA0000}"/>
    <cellStyle name="Normal 47 9 2 2 2 3 2" xfId="47700" xr:uid="{00000000-0005-0000-0000-0000FBBA0000}"/>
    <cellStyle name="Normal 47 9 2 2 2 4" xfId="20119" xr:uid="{00000000-0005-0000-0000-0000FCBA0000}"/>
    <cellStyle name="Normal 47 9 2 2 2 4 2" xfId="41761" xr:uid="{00000000-0005-0000-0000-0000FDBA0000}"/>
    <cellStyle name="Normal 47 9 2 2 2 5" xfId="35751" xr:uid="{00000000-0005-0000-0000-0000FEBA0000}"/>
    <cellStyle name="Normal 47 9 2 2 3" xfId="14989" xr:uid="{00000000-0005-0000-0000-0000FFBA0000}"/>
    <cellStyle name="Normal 47 9 2 2 3 2" xfId="18074" xr:uid="{00000000-0005-0000-0000-000000BB0000}"/>
    <cellStyle name="Normal 47 9 2 2 3 2 2" xfId="30040" xr:uid="{00000000-0005-0000-0000-000001BB0000}"/>
    <cellStyle name="Normal 47 9 2 2 3 2 2 2" xfId="51646" xr:uid="{00000000-0005-0000-0000-000002BB0000}"/>
    <cellStyle name="Normal 47 9 2 2 3 2 3" xfId="24073" xr:uid="{00000000-0005-0000-0000-000003BB0000}"/>
    <cellStyle name="Normal 47 9 2 2 3 2 3 2" xfId="45710" xr:uid="{00000000-0005-0000-0000-000004BB0000}"/>
    <cellStyle name="Normal 47 9 2 2 3 2 4" xfId="39728" xr:uid="{00000000-0005-0000-0000-000005BB0000}"/>
    <cellStyle name="Normal 47 9 2 2 3 3" xfId="27058" xr:uid="{00000000-0005-0000-0000-000006BB0000}"/>
    <cellStyle name="Normal 47 9 2 2 3 3 2" xfId="48672" xr:uid="{00000000-0005-0000-0000-000007BB0000}"/>
    <cellStyle name="Normal 47 9 2 2 3 4" xfId="21091" xr:uid="{00000000-0005-0000-0000-000008BB0000}"/>
    <cellStyle name="Normal 47 9 2 2 3 4 2" xfId="42733" xr:uid="{00000000-0005-0000-0000-000009BB0000}"/>
    <cellStyle name="Normal 47 9 2 2 3 5" xfId="36725" xr:uid="{00000000-0005-0000-0000-00000ABB0000}"/>
    <cellStyle name="Normal 47 9 2 2 4" xfId="16123" xr:uid="{00000000-0005-0000-0000-00000BBB0000}"/>
    <cellStyle name="Normal 47 9 2 2 4 2" xfId="28092" xr:uid="{00000000-0005-0000-0000-00000CBB0000}"/>
    <cellStyle name="Normal 47 9 2 2 4 2 2" xfId="49698" xr:uid="{00000000-0005-0000-0000-00000DBB0000}"/>
    <cellStyle name="Normal 47 9 2 2 4 3" xfId="22125" xr:uid="{00000000-0005-0000-0000-00000EBB0000}"/>
    <cellStyle name="Normal 47 9 2 2 4 3 2" xfId="43762" xr:uid="{00000000-0005-0000-0000-00000FBB0000}"/>
    <cellStyle name="Normal 47 9 2 2 4 4" xfId="37777" xr:uid="{00000000-0005-0000-0000-000010BB0000}"/>
    <cellStyle name="Normal 47 9 2 2 5" xfId="25110" xr:uid="{00000000-0005-0000-0000-000011BB0000}"/>
    <cellStyle name="Normal 47 9 2 2 5 2" xfId="46727" xr:uid="{00000000-0005-0000-0000-000012BB0000}"/>
    <cellStyle name="Normal 47 9 2 2 6" xfId="19143" xr:uid="{00000000-0005-0000-0000-000013BB0000}"/>
    <cellStyle name="Normal 47 9 2 2 6 2" xfId="40785" xr:uid="{00000000-0005-0000-0000-000014BB0000}"/>
    <cellStyle name="Normal 47 9 2 2 7" xfId="34771"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8" xr:uid="{00000000-0005-0000-0000-000019BB0000}"/>
    <cellStyle name="Normal 47 9 2 3 2 2 2 2" xfId="50994" xr:uid="{00000000-0005-0000-0000-00001ABB0000}"/>
    <cellStyle name="Normal 47 9 2 3 2 2 3" xfId="23421" xr:uid="{00000000-0005-0000-0000-00001BBB0000}"/>
    <cellStyle name="Normal 47 9 2 3 2 2 3 2" xfId="45058" xr:uid="{00000000-0005-0000-0000-00001CBB0000}"/>
    <cellStyle name="Normal 47 9 2 3 2 2 4" xfId="39074" xr:uid="{00000000-0005-0000-0000-00001DBB0000}"/>
    <cellStyle name="Normal 47 9 2 3 2 3" xfId="26406" xr:uid="{00000000-0005-0000-0000-00001EBB0000}"/>
    <cellStyle name="Normal 47 9 2 3 2 3 2" xfId="48020" xr:uid="{00000000-0005-0000-0000-00001FBB0000}"/>
    <cellStyle name="Normal 47 9 2 3 2 4" xfId="20439" xr:uid="{00000000-0005-0000-0000-000020BB0000}"/>
    <cellStyle name="Normal 47 9 2 3 2 4 2" xfId="42081" xr:uid="{00000000-0005-0000-0000-000021BB0000}"/>
    <cellStyle name="Normal 47 9 2 3 2 5" xfId="36071" xr:uid="{00000000-0005-0000-0000-000022BB0000}"/>
    <cellStyle name="Normal 47 9 2 3 3" xfId="15309" xr:uid="{00000000-0005-0000-0000-000023BB0000}"/>
    <cellStyle name="Normal 47 9 2 3 3 2" xfId="18394" xr:uid="{00000000-0005-0000-0000-000024BB0000}"/>
    <cellStyle name="Normal 47 9 2 3 3 2 2" xfId="30360" xr:uid="{00000000-0005-0000-0000-000025BB0000}"/>
    <cellStyle name="Normal 47 9 2 3 3 2 2 2" xfId="51966" xr:uid="{00000000-0005-0000-0000-000026BB0000}"/>
    <cellStyle name="Normal 47 9 2 3 3 2 3" xfId="24393" xr:uid="{00000000-0005-0000-0000-000027BB0000}"/>
    <cellStyle name="Normal 47 9 2 3 3 2 3 2" xfId="46030" xr:uid="{00000000-0005-0000-0000-000028BB0000}"/>
    <cellStyle name="Normal 47 9 2 3 3 2 4" xfId="40048" xr:uid="{00000000-0005-0000-0000-000029BB0000}"/>
    <cellStyle name="Normal 47 9 2 3 3 3" xfId="27378" xr:uid="{00000000-0005-0000-0000-00002ABB0000}"/>
    <cellStyle name="Normal 47 9 2 3 3 3 2" xfId="48992" xr:uid="{00000000-0005-0000-0000-00002BBB0000}"/>
    <cellStyle name="Normal 47 9 2 3 3 4" xfId="21411" xr:uid="{00000000-0005-0000-0000-00002CBB0000}"/>
    <cellStyle name="Normal 47 9 2 3 3 4 2" xfId="43053" xr:uid="{00000000-0005-0000-0000-00002DBB0000}"/>
    <cellStyle name="Normal 47 9 2 3 3 5" xfId="37045" xr:uid="{00000000-0005-0000-0000-00002EBB0000}"/>
    <cellStyle name="Normal 47 9 2 3 4" xfId="16443" xr:uid="{00000000-0005-0000-0000-00002FBB0000}"/>
    <cellStyle name="Normal 47 9 2 3 4 2" xfId="28412" xr:uid="{00000000-0005-0000-0000-000030BB0000}"/>
    <cellStyle name="Normal 47 9 2 3 4 2 2" xfId="50018" xr:uid="{00000000-0005-0000-0000-000031BB0000}"/>
    <cellStyle name="Normal 47 9 2 3 4 3" xfId="22445" xr:uid="{00000000-0005-0000-0000-000032BB0000}"/>
    <cellStyle name="Normal 47 9 2 3 4 3 2" xfId="44082" xr:uid="{00000000-0005-0000-0000-000033BB0000}"/>
    <cellStyle name="Normal 47 9 2 3 4 4" xfId="38097" xr:uid="{00000000-0005-0000-0000-000034BB0000}"/>
    <cellStyle name="Normal 47 9 2 3 5" xfId="25430" xr:uid="{00000000-0005-0000-0000-000035BB0000}"/>
    <cellStyle name="Normal 47 9 2 3 5 2" xfId="47047" xr:uid="{00000000-0005-0000-0000-000036BB0000}"/>
    <cellStyle name="Normal 47 9 2 3 6" xfId="19463" xr:uid="{00000000-0005-0000-0000-000037BB0000}"/>
    <cellStyle name="Normal 47 9 2 3 6 2" xfId="41105" xr:uid="{00000000-0005-0000-0000-000038BB0000}"/>
    <cellStyle name="Normal 47 9 2 3 7" xfId="35091" xr:uid="{00000000-0005-0000-0000-000039BB0000}"/>
    <cellStyle name="Normal 47 9 2 4" xfId="13694" xr:uid="{00000000-0005-0000-0000-00003ABB0000}"/>
    <cellStyle name="Normal 47 9 2 4 2" xfId="16780" xr:uid="{00000000-0005-0000-0000-00003BBB0000}"/>
    <cellStyle name="Normal 47 9 2 4 2 2" xfId="28748" xr:uid="{00000000-0005-0000-0000-00003CBB0000}"/>
    <cellStyle name="Normal 47 9 2 4 2 2 2" xfId="50354" xr:uid="{00000000-0005-0000-0000-00003DBB0000}"/>
    <cellStyle name="Normal 47 9 2 4 2 3" xfId="22781" xr:uid="{00000000-0005-0000-0000-00003EBB0000}"/>
    <cellStyle name="Normal 47 9 2 4 2 3 2" xfId="44418" xr:uid="{00000000-0005-0000-0000-00003FBB0000}"/>
    <cellStyle name="Normal 47 9 2 4 2 4" xfId="38434" xr:uid="{00000000-0005-0000-0000-000040BB0000}"/>
    <cellStyle name="Normal 47 9 2 4 3" xfId="25766" xr:uid="{00000000-0005-0000-0000-000041BB0000}"/>
    <cellStyle name="Normal 47 9 2 4 3 2" xfId="47380" xr:uid="{00000000-0005-0000-0000-000042BB0000}"/>
    <cellStyle name="Normal 47 9 2 4 4" xfId="19799" xr:uid="{00000000-0005-0000-0000-000043BB0000}"/>
    <cellStyle name="Normal 47 9 2 4 4 2" xfId="41441" xr:uid="{00000000-0005-0000-0000-000044BB0000}"/>
    <cellStyle name="Normal 47 9 2 4 5" xfId="35430" xr:uid="{00000000-0005-0000-0000-000045BB0000}"/>
    <cellStyle name="Normal 47 9 2 5" xfId="14668" xr:uid="{00000000-0005-0000-0000-000046BB0000}"/>
    <cellStyle name="Normal 47 9 2 5 2" xfId="17753" xr:uid="{00000000-0005-0000-0000-000047BB0000}"/>
    <cellStyle name="Normal 47 9 2 5 2 2" xfId="29720" xr:uid="{00000000-0005-0000-0000-000048BB0000}"/>
    <cellStyle name="Normal 47 9 2 5 2 2 2" xfId="51326" xr:uid="{00000000-0005-0000-0000-000049BB0000}"/>
    <cellStyle name="Normal 47 9 2 5 2 3" xfId="23753" xr:uid="{00000000-0005-0000-0000-00004ABB0000}"/>
    <cellStyle name="Normal 47 9 2 5 2 3 2" xfId="45390" xr:uid="{00000000-0005-0000-0000-00004BBB0000}"/>
    <cellStyle name="Normal 47 9 2 5 2 4" xfId="39407" xr:uid="{00000000-0005-0000-0000-00004CBB0000}"/>
    <cellStyle name="Normal 47 9 2 5 3" xfId="26738" xr:uid="{00000000-0005-0000-0000-00004DBB0000}"/>
    <cellStyle name="Normal 47 9 2 5 3 2" xfId="48352" xr:uid="{00000000-0005-0000-0000-00004EBB0000}"/>
    <cellStyle name="Normal 47 9 2 5 4" xfId="20771" xr:uid="{00000000-0005-0000-0000-00004FBB0000}"/>
    <cellStyle name="Normal 47 9 2 5 4 2" xfId="42413" xr:uid="{00000000-0005-0000-0000-000050BB0000}"/>
    <cellStyle name="Normal 47 9 2 5 5" xfId="36404" xr:uid="{00000000-0005-0000-0000-000051BB0000}"/>
    <cellStyle name="Normal 47 9 2 6" xfId="15781" xr:uid="{00000000-0005-0000-0000-000052BB0000}"/>
    <cellStyle name="Normal 47 9 2 6 2" xfId="27752" xr:uid="{00000000-0005-0000-0000-000053BB0000}"/>
    <cellStyle name="Normal 47 9 2 6 2 2" xfId="49358" xr:uid="{00000000-0005-0000-0000-000054BB0000}"/>
    <cellStyle name="Normal 47 9 2 6 3" xfId="21785" xr:uid="{00000000-0005-0000-0000-000055BB0000}"/>
    <cellStyle name="Normal 47 9 2 6 3 2" xfId="43422" xr:uid="{00000000-0005-0000-0000-000056BB0000}"/>
    <cellStyle name="Normal 47 9 2 6 4" xfId="37435" xr:uid="{00000000-0005-0000-0000-000057BB0000}"/>
    <cellStyle name="Normal 47 9 2 7" xfId="24767" xr:uid="{00000000-0005-0000-0000-000058BB0000}"/>
    <cellStyle name="Normal 47 9 2 7 2" xfId="46387" xr:uid="{00000000-0005-0000-0000-000059BB0000}"/>
    <cellStyle name="Normal 47 9 2 8" xfId="18800" xr:uid="{00000000-0005-0000-0000-00005ABB0000}"/>
    <cellStyle name="Normal 47 9 2 8 2" xfId="40442" xr:uid="{00000000-0005-0000-0000-00005BBB0000}"/>
    <cellStyle name="Normal 47 9 2 9" xfId="31613"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4" xr:uid="{00000000-0005-0000-0000-000061BB0000}"/>
    <cellStyle name="Normal 47 9 3 2 2 2 2 2" xfId="50630" xr:uid="{00000000-0005-0000-0000-000062BB0000}"/>
    <cellStyle name="Normal 47 9 3 2 2 2 3" xfId="23057" xr:uid="{00000000-0005-0000-0000-000063BB0000}"/>
    <cellStyle name="Normal 47 9 3 2 2 2 3 2" xfId="44694" xr:uid="{00000000-0005-0000-0000-000064BB0000}"/>
    <cellStyle name="Normal 47 9 3 2 2 2 4" xfId="38710" xr:uid="{00000000-0005-0000-0000-000065BB0000}"/>
    <cellStyle name="Normal 47 9 3 2 2 3" xfId="26042" xr:uid="{00000000-0005-0000-0000-000066BB0000}"/>
    <cellStyle name="Normal 47 9 3 2 2 3 2" xfId="47656" xr:uid="{00000000-0005-0000-0000-000067BB0000}"/>
    <cellStyle name="Normal 47 9 3 2 2 4" xfId="20075" xr:uid="{00000000-0005-0000-0000-000068BB0000}"/>
    <cellStyle name="Normal 47 9 3 2 2 4 2" xfId="41717" xr:uid="{00000000-0005-0000-0000-000069BB0000}"/>
    <cellStyle name="Normal 47 9 3 2 2 5" xfId="35707" xr:uid="{00000000-0005-0000-0000-00006ABB0000}"/>
    <cellStyle name="Normal 47 9 3 2 3" xfId="14945" xr:uid="{00000000-0005-0000-0000-00006BBB0000}"/>
    <cellStyle name="Normal 47 9 3 2 3 2" xfId="18030" xr:uid="{00000000-0005-0000-0000-00006CBB0000}"/>
    <cellStyle name="Normal 47 9 3 2 3 2 2" xfId="29996" xr:uid="{00000000-0005-0000-0000-00006DBB0000}"/>
    <cellStyle name="Normal 47 9 3 2 3 2 2 2" xfId="51602" xr:uid="{00000000-0005-0000-0000-00006EBB0000}"/>
    <cellStyle name="Normal 47 9 3 2 3 2 3" xfId="24029" xr:uid="{00000000-0005-0000-0000-00006FBB0000}"/>
    <cellStyle name="Normal 47 9 3 2 3 2 3 2" xfId="45666" xr:uid="{00000000-0005-0000-0000-000070BB0000}"/>
    <cellStyle name="Normal 47 9 3 2 3 2 4" xfId="39684" xr:uid="{00000000-0005-0000-0000-000071BB0000}"/>
    <cellStyle name="Normal 47 9 3 2 3 3" xfId="27014" xr:uid="{00000000-0005-0000-0000-000072BB0000}"/>
    <cellStyle name="Normal 47 9 3 2 3 3 2" xfId="48628" xr:uid="{00000000-0005-0000-0000-000073BB0000}"/>
    <cellStyle name="Normal 47 9 3 2 3 4" xfId="21047" xr:uid="{00000000-0005-0000-0000-000074BB0000}"/>
    <cellStyle name="Normal 47 9 3 2 3 4 2" xfId="42689" xr:uid="{00000000-0005-0000-0000-000075BB0000}"/>
    <cellStyle name="Normal 47 9 3 2 3 5" xfId="36681" xr:uid="{00000000-0005-0000-0000-000076BB0000}"/>
    <cellStyle name="Normal 47 9 3 2 4" xfId="16079" xr:uid="{00000000-0005-0000-0000-000077BB0000}"/>
    <cellStyle name="Normal 47 9 3 2 4 2" xfId="28048" xr:uid="{00000000-0005-0000-0000-000078BB0000}"/>
    <cellStyle name="Normal 47 9 3 2 4 2 2" xfId="49654" xr:uid="{00000000-0005-0000-0000-000079BB0000}"/>
    <cellStyle name="Normal 47 9 3 2 4 3" xfId="22081" xr:uid="{00000000-0005-0000-0000-00007ABB0000}"/>
    <cellStyle name="Normal 47 9 3 2 4 3 2" xfId="43718" xr:uid="{00000000-0005-0000-0000-00007BBB0000}"/>
    <cellStyle name="Normal 47 9 3 2 4 4" xfId="37733" xr:uid="{00000000-0005-0000-0000-00007CBB0000}"/>
    <cellStyle name="Normal 47 9 3 2 5" xfId="25066" xr:uid="{00000000-0005-0000-0000-00007DBB0000}"/>
    <cellStyle name="Normal 47 9 3 2 5 2" xfId="46683" xr:uid="{00000000-0005-0000-0000-00007EBB0000}"/>
    <cellStyle name="Normal 47 9 3 2 6" xfId="19099" xr:uid="{00000000-0005-0000-0000-00007FBB0000}"/>
    <cellStyle name="Normal 47 9 3 2 6 2" xfId="40741" xr:uid="{00000000-0005-0000-0000-000080BB0000}"/>
    <cellStyle name="Normal 47 9 3 2 7" xfId="34727"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4" xr:uid="{00000000-0005-0000-0000-000085BB0000}"/>
    <cellStyle name="Normal 47 9 3 3 2 2 2 2" xfId="50950" xr:uid="{00000000-0005-0000-0000-000086BB0000}"/>
    <cellStyle name="Normal 47 9 3 3 2 2 3" xfId="23377" xr:uid="{00000000-0005-0000-0000-000087BB0000}"/>
    <cellStyle name="Normal 47 9 3 3 2 2 3 2" xfId="45014" xr:uid="{00000000-0005-0000-0000-000088BB0000}"/>
    <cellStyle name="Normal 47 9 3 3 2 2 4" xfId="39030" xr:uid="{00000000-0005-0000-0000-000089BB0000}"/>
    <cellStyle name="Normal 47 9 3 3 2 3" xfId="26362" xr:uid="{00000000-0005-0000-0000-00008ABB0000}"/>
    <cellStyle name="Normal 47 9 3 3 2 3 2" xfId="47976" xr:uid="{00000000-0005-0000-0000-00008BBB0000}"/>
    <cellStyle name="Normal 47 9 3 3 2 4" xfId="20395" xr:uid="{00000000-0005-0000-0000-00008CBB0000}"/>
    <cellStyle name="Normal 47 9 3 3 2 4 2" xfId="42037" xr:uid="{00000000-0005-0000-0000-00008DBB0000}"/>
    <cellStyle name="Normal 47 9 3 3 2 5" xfId="36027" xr:uid="{00000000-0005-0000-0000-00008EBB0000}"/>
    <cellStyle name="Normal 47 9 3 3 3" xfId="15265" xr:uid="{00000000-0005-0000-0000-00008FBB0000}"/>
    <cellStyle name="Normal 47 9 3 3 3 2" xfId="18350" xr:uid="{00000000-0005-0000-0000-000090BB0000}"/>
    <cellStyle name="Normal 47 9 3 3 3 2 2" xfId="30316" xr:uid="{00000000-0005-0000-0000-000091BB0000}"/>
    <cellStyle name="Normal 47 9 3 3 3 2 2 2" xfId="51922" xr:uid="{00000000-0005-0000-0000-000092BB0000}"/>
    <cellStyle name="Normal 47 9 3 3 3 2 3" xfId="24349" xr:uid="{00000000-0005-0000-0000-000093BB0000}"/>
    <cellStyle name="Normal 47 9 3 3 3 2 3 2" xfId="45986" xr:uid="{00000000-0005-0000-0000-000094BB0000}"/>
    <cellStyle name="Normal 47 9 3 3 3 2 4" xfId="40004" xr:uid="{00000000-0005-0000-0000-000095BB0000}"/>
    <cellStyle name="Normal 47 9 3 3 3 3" xfId="27334" xr:uid="{00000000-0005-0000-0000-000096BB0000}"/>
    <cellStyle name="Normal 47 9 3 3 3 3 2" xfId="48948" xr:uid="{00000000-0005-0000-0000-000097BB0000}"/>
    <cellStyle name="Normal 47 9 3 3 3 4" xfId="21367" xr:uid="{00000000-0005-0000-0000-000098BB0000}"/>
    <cellStyle name="Normal 47 9 3 3 3 4 2" xfId="43009" xr:uid="{00000000-0005-0000-0000-000099BB0000}"/>
    <cellStyle name="Normal 47 9 3 3 3 5" xfId="37001" xr:uid="{00000000-0005-0000-0000-00009ABB0000}"/>
    <cellStyle name="Normal 47 9 3 3 4" xfId="16399" xr:uid="{00000000-0005-0000-0000-00009BBB0000}"/>
    <cellStyle name="Normal 47 9 3 3 4 2" xfId="28368" xr:uid="{00000000-0005-0000-0000-00009CBB0000}"/>
    <cellStyle name="Normal 47 9 3 3 4 2 2" xfId="49974" xr:uid="{00000000-0005-0000-0000-00009DBB0000}"/>
    <cellStyle name="Normal 47 9 3 3 4 3" xfId="22401" xr:uid="{00000000-0005-0000-0000-00009EBB0000}"/>
    <cellStyle name="Normal 47 9 3 3 4 3 2" xfId="44038" xr:uid="{00000000-0005-0000-0000-00009FBB0000}"/>
    <cellStyle name="Normal 47 9 3 3 4 4" xfId="38053" xr:uid="{00000000-0005-0000-0000-0000A0BB0000}"/>
    <cellStyle name="Normal 47 9 3 3 5" xfId="25386" xr:uid="{00000000-0005-0000-0000-0000A1BB0000}"/>
    <cellStyle name="Normal 47 9 3 3 5 2" xfId="47003" xr:uid="{00000000-0005-0000-0000-0000A2BB0000}"/>
    <cellStyle name="Normal 47 9 3 3 6" xfId="19419" xr:uid="{00000000-0005-0000-0000-0000A3BB0000}"/>
    <cellStyle name="Normal 47 9 3 3 6 2" xfId="41061" xr:uid="{00000000-0005-0000-0000-0000A4BB0000}"/>
    <cellStyle name="Normal 47 9 3 3 7" xfId="35047" xr:uid="{00000000-0005-0000-0000-0000A5BB0000}"/>
    <cellStyle name="Normal 47 9 3 4" xfId="13650" xr:uid="{00000000-0005-0000-0000-0000A6BB0000}"/>
    <cellStyle name="Normal 47 9 3 4 2" xfId="16736" xr:uid="{00000000-0005-0000-0000-0000A7BB0000}"/>
    <cellStyle name="Normal 47 9 3 4 2 2" xfId="28704" xr:uid="{00000000-0005-0000-0000-0000A8BB0000}"/>
    <cellStyle name="Normal 47 9 3 4 2 2 2" xfId="50310" xr:uid="{00000000-0005-0000-0000-0000A9BB0000}"/>
    <cellStyle name="Normal 47 9 3 4 2 3" xfId="22737" xr:uid="{00000000-0005-0000-0000-0000AABB0000}"/>
    <cellStyle name="Normal 47 9 3 4 2 3 2" xfId="44374" xr:uid="{00000000-0005-0000-0000-0000ABBB0000}"/>
    <cellStyle name="Normal 47 9 3 4 2 4" xfId="38390" xr:uid="{00000000-0005-0000-0000-0000ACBB0000}"/>
    <cellStyle name="Normal 47 9 3 4 3" xfId="25722" xr:uid="{00000000-0005-0000-0000-0000ADBB0000}"/>
    <cellStyle name="Normal 47 9 3 4 3 2" xfId="47336" xr:uid="{00000000-0005-0000-0000-0000AEBB0000}"/>
    <cellStyle name="Normal 47 9 3 4 4" xfId="19755" xr:uid="{00000000-0005-0000-0000-0000AFBB0000}"/>
    <cellStyle name="Normal 47 9 3 4 4 2" xfId="41397" xr:uid="{00000000-0005-0000-0000-0000B0BB0000}"/>
    <cellStyle name="Normal 47 9 3 4 5" xfId="35386" xr:uid="{00000000-0005-0000-0000-0000B1BB0000}"/>
    <cellStyle name="Normal 47 9 3 5" xfId="14624" xr:uid="{00000000-0005-0000-0000-0000B2BB0000}"/>
    <cellStyle name="Normal 47 9 3 5 2" xfId="17709" xr:uid="{00000000-0005-0000-0000-0000B3BB0000}"/>
    <cellStyle name="Normal 47 9 3 5 2 2" xfId="29676" xr:uid="{00000000-0005-0000-0000-0000B4BB0000}"/>
    <cellStyle name="Normal 47 9 3 5 2 2 2" xfId="51282" xr:uid="{00000000-0005-0000-0000-0000B5BB0000}"/>
    <cellStyle name="Normal 47 9 3 5 2 3" xfId="23709" xr:uid="{00000000-0005-0000-0000-0000B6BB0000}"/>
    <cellStyle name="Normal 47 9 3 5 2 3 2" xfId="45346" xr:uid="{00000000-0005-0000-0000-0000B7BB0000}"/>
    <cellStyle name="Normal 47 9 3 5 2 4" xfId="39363" xr:uid="{00000000-0005-0000-0000-0000B8BB0000}"/>
    <cellStyle name="Normal 47 9 3 5 3" xfId="26694" xr:uid="{00000000-0005-0000-0000-0000B9BB0000}"/>
    <cellStyle name="Normal 47 9 3 5 3 2" xfId="48308" xr:uid="{00000000-0005-0000-0000-0000BABB0000}"/>
    <cellStyle name="Normal 47 9 3 5 4" xfId="20727" xr:uid="{00000000-0005-0000-0000-0000BBBB0000}"/>
    <cellStyle name="Normal 47 9 3 5 4 2" xfId="42369" xr:uid="{00000000-0005-0000-0000-0000BCBB0000}"/>
    <cellStyle name="Normal 47 9 3 5 5" xfId="36360" xr:uid="{00000000-0005-0000-0000-0000BDBB0000}"/>
    <cellStyle name="Normal 47 9 3 6" xfId="15737" xr:uid="{00000000-0005-0000-0000-0000BEBB0000}"/>
    <cellStyle name="Normal 47 9 3 6 2" xfId="27708" xr:uid="{00000000-0005-0000-0000-0000BFBB0000}"/>
    <cellStyle name="Normal 47 9 3 6 2 2" xfId="49314" xr:uid="{00000000-0005-0000-0000-0000C0BB0000}"/>
    <cellStyle name="Normal 47 9 3 6 3" xfId="21741" xr:uid="{00000000-0005-0000-0000-0000C1BB0000}"/>
    <cellStyle name="Normal 47 9 3 6 3 2" xfId="43378" xr:uid="{00000000-0005-0000-0000-0000C2BB0000}"/>
    <cellStyle name="Normal 47 9 3 6 4" xfId="37391" xr:uid="{00000000-0005-0000-0000-0000C3BB0000}"/>
    <cellStyle name="Normal 47 9 3 7" xfId="24723" xr:uid="{00000000-0005-0000-0000-0000C4BB0000}"/>
    <cellStyle name="Normal 47 9 3 7 2" xfId="46343" xr:uid="{00000000-0005-0000-0000-0000C5BB0000}"/>
    <cellStyle name="Normal 47 9 3 8" xfId="18756" xr:uid="{00000000-0005-0000-0000-0000C6BB0000}"/>
    <cellStyle name="Normal 47 9 3 8 2" xfId="40398" xr:uid="{00000000-0005-0000-0000-0000C7BB0000}"/>
    <cellStyle name="Normal 47 9 3 9" xfId="31456"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0" xr:uid="{00000000-0005-0000-0000-0000CDBB0000}"/>
    <cellStyle name="Normal 47 9 4 2 2 2 2 2" xfId="50716" xr:uid="{00000000-0005-0000-0000-0000CEBB0000}"/>
    <cellStyle name="Normal 47 9 4 2 2 2 3" xfId="23143" xr:uid="{00000000-0005-0000-0000-0000CFBB0000}"/>
    <cellStyle name="Normal 47 9 4 2 2 2 3 2" xfId="44780" xr:uid="{00000000-0005-0000-0000-0000D0BB0000}"/>
    <cellStyle name="Normal 47 9 4 2 2 2 4" xfId="38796" xr:uid="{00000000-0005-0000-0000-0000D1BB0000}"/>
    <cellStyle name="Normal 47 9 4 2 2 3" xfId="26128" xr:uid="{00000000-0005-0000-0000-0000D2BB0000}"/>
    <cellStyle name="Normal 47 9 4 2 2 3 2" xfId="47742" xr:uid="{00000000-0005-0000-0000-0000D3BB0000}"/>
    <cellStyle name="Normal 47 9 4 2 2 4" xfId="20161" xr:uid="{00000000-0005-0000-0000-0000D4BB0000}"/>
    <cellStyle name="Normal 47 9 4 2 2 4 2" xfId="41803" xr:uid="{00000000-0005-0000-0000-0000D5BB0000}"/>
    <cellStyle name="Normal 47 9 4 2 2 5" xfId="35793" xr:uid="{00000000-0005-0000-0000-0000D6BB0000}"/>
    <cellStyle name="Normal 47 9 4 2 3" xfId="15031" xr:uid="{00000000-0005-0000-0000-0000D7BB0000}"/>
    <cellStyle name="Normal 47 9 4 2 3 2" xfId="18116" xr:uid="{00000000-0005-0000-0000-0000D8BB0000}"/>
    <cellStyle name="Normal 47 9 4 2 3 2 2" xfId="30082" xr:uid="{00000000-0005-0000-0000-0000D9BB0000}"/>
    <cellStyle name="Normal 47 9 4 2 3 2 2 2" xfId="51688" xr:uid="{00000000-0005-0000-0000-0000DABB0000}"/>
    <cellStyle name="Normal 47 9 4 2 3 2 3" xfId="24115" xr:uid="{00000000-0005-0000-0000-0000DBBB0000}"/>
    <cellStyle name="Normal 47 9 4 2 3 2 3 2" xfId="45752" xr:uid="{00000000-0005-0000-0000-0000DCBB0000}"/>
    <cellStyle name="Normal 47 9 4 2 3 2 4" xfId="39770" xr:uid="{00000000-0005-0000-0000-0000DDBB0000}"/>
    <cellStyle name="Normal 47 9 4 2 3 3" xfId="27100" xr:uid="{00000000-0005-0000-0000-0000DEBB0000}"/>
    <cellStyle name="Normal 47 9 4 2 3 3 2" xfId="48714" xr:uid="{00000000-0005-0000-0000-0000DFBB0000}"/>
    <cellStyle name="Normal 47 9 4 2 3 4" xfId="21133" xr:uid="{00000000-0005-0000-0000-0000E0BB0000}"/>
    <cellStyle name="Normal 47 9 4 2 3 4 2" xfId="42775" xr:uid="{00000000-0005-0000-0000-0000E1BB0000}"/>
    <cellStyle name="Normal 47 9 4 2 3 5" xfId="36767" xr:uid="{00000000-0005-0000-0000-0000E2BB0000}"/>
    <cellStyle name="Normal 47 9 4 2 4" xfId="16165" xr:uid="{00000000-0005-0000-0000-0000E3BB0000}"/>
    <cellStyle name="Normal 47 9 4 2 4 2" xfId="28134" xr:uid="{00000000-0005-0000-0000-0000E4BB0000}"/>
    <cellStyle name="Normal 47 9 4 2 4 2 2" xfId="49740" xr:uid="{00000000-0005-0000-0000-0000E5BB0000}"/>
    <cellStyle name="Normal 47 9 4 2 4 3" xfId="22167" xr:uid="{00000000-0005-0000-0000-0000E6BB0000}"/>
    <cellStyle name="Normal 47 9 4 2 4 3 2" xfId="43804" xr:uid="{00000000-0005-0000-0000-0000E7BB0000}"/>
    <cellStyle name="Normal 47 9 4 2 4 4" xfId="37819" xr:uid="{00000000-0005-0000-0000-0000E8BB0000}"/>
    <cellStyle name="Normal 47 9 4 2 5" xfId="25152" xr:uid="{00000000-0005-0000-0000-0000E9BB0000}"/>
    <cellStyle name="Normal 47 9 4 2 5 2" xfId="46769" xr:uid="{00000000-0005-0000-0000-0000EABB0000}"/>
    <cellStyle name="Normal 47 9 4 2 6" xfId="19185" xr:uid="{00000000-0005-0000-0000-0000EBBB0000}"/>
    <cellStyle name="Normal 47 9 4 2 6 2" xfId="40827" xr:uid="{00000000-0005-0000-0000-0000ECBB0000}"/>
    <cellStyle name="Normal 47 9 4 2 7" xfId="34813"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0" xr:uid="{00000000-0005-0000-0000-0000F1BB0000}"/>
    <cellStyle name="Normal 47 9 4 3 2 2 2 2" xfId="51036" xr:uid="{00000000-0005-0000-0000-0000F2BB0000}"/>
    <cellStyle name="Normal 47 9 4 3 2 2 3" xfId="23463" xr:uid="{00000000-0005-0000-0000-0000F3BB0000}"/>
    <cellStyle name="Normal 47 9 4 3 2 2 3 2" xfId="45100" xr:uid="{00000000-0005-0000-0000-0000F4BB0000}"/>
    <cellStyle name="Normal 47 9 4 3 2 2 4" xfId="39116" xr:uid="{00000000-0005-0000-0000-0000F5BB0000}"/>
    <cellStyle name="Normal 47 9 4 3 2 3" xfId="26448" xr:uid="{00000000-0005-0000-0000-0000F6BB0000}"/>
    <cellStyle name="Normal 47 9 4 3 2 3 2" xfId="48062" xr:uid="{00000000-0005-0000-0000-0000F7BB0000}"/>
    <cellStyle name="Normal 47 9 4 3 2 4" xfId="20481" xr:uid="{00000000-0005-0000-0000-0000F8BB0000}"/>
    <cellStyle name="Normal 47 9 4 3 2 4 2" xfId="42123" xr:uid="{00000000-0005-0000-0000-0000F9BB0000}"/>
    <cellStyle name="Normal 47 9 4 3 2 5" xfId="36113" xr:uid="{00000000-0005-0000-0000-0000FABB0000}"/>
    <cellStyle name="Normal 47 9 4 3 3" xfId="15351" xr:uid="{00000000-0005-0000-0000-0000FBBB0000}"/>
    <cellStyle name="Normal 47 9 4 3 3 2" xfId="18436" xr:uid="{00000000-0005-0000-0000-0000FCBB0000}"/>
    <cellStyle name="Normal 47 9 4 3 3 2 2" xfId="30402" xr:uid="{00000000-0005-0000-0000-0000FDBB0000}"/>
    <cellStyle name="Normal 47 9 4 3 3 2 2 2" xfId="52008" xr:uid="{00000000-0005-0000-0000-0000FEBB0000}"/>
    <cellStyle name="Normal 47 9 4 3 3 2 3" xfId="24435" xr:uid="{00000000-0005-0000-0000-0000FFBB0000}"/>
    <cellStyle name="Normal 47 9 4 3 3 2 3 2" xfId="46072" xr:uid="{00000000-0005-0000-0000-000000BC0000}"/>
    <cellStyle name="Normal 47 9 4 3 3 2 4" xfId="40090" xr:uid="{00000000-0005-0000-0000-000001BC0000}"/>
    <cellStyle name="Normal 47 9 4 3 3 3" xfId="27420" xr:uid="{00000000-0005-0000-0000-000002BC0000}"/>
    <cellStyle name="Normal 47 9 4 3 3 3 2" xfId="49034" xr:uid="{00000000-0005-0000-0000-000003BC0000}"/>
    <cellStyle name="Normal 47 9 4 3 3 4" xfId="21453" xr:uid="{00000000-0005-0000-0000-000004BC0000}"/>
    <cellStyle name="Normal 47 9 4 3 3 4 2" xfId="43095" xr:uid="{00000000-0005-0000-0000-000005BC0000}"/>
    <cellStyle name="Normal 47 9 4 3 3 5" xfId="37087" xr:uid="{00000000-0005-0000-0000-000006BC0000}"/>
    <cellStyle name="Normal 47 9 4 3 4" xfId="16485" xr:uid="{00000000-0005-0000-0000-000007BC0000}"/>
    <cellStyle name="Normal 47 9 4 3 4 2" xfId="28454" xr:uid="{00000000-0005-0000-0000-000008BC0000}"/>
    <cellStyle name="Normal 47 9 4 3 4 2 2" xfId="50060" xr:uid="{00000000-0005-0000-0000-000009BC0000}"/>
    <cellStyle name="Normal 47 9 4 3 4 3" xfId="22487" xr:uid="{00000000-0005-0000-0000-00000ABC0000}"/>
    <cellStyle name="Normal 47 9 4 3 4 3 2" xfId="44124" xr:uid="{00000000-0005-0000-0000-00000BBC0000}"/>
    <cellStyle name="Normal 47 9 4 3 4 4" xfId="38139" xr:uid="{00000000-0005-0000-0000-00000CBC0000}"/>
    <cellStyle name="Normal 47 9 4 3 5" xfId="25472" xr:uid="{00000000-0005-0000-0000-00000DBC0000}"/>
    <cellStyle name="Normal 47 9 4 3 5 2" xfId="47089" xr:uid="{00000000-0005-0000-0000-00000EBC0000}"/>
    <cellStyle name="Normal 47 9 4 3 6" xfId="19505" xr:uid="{00000000-0005-0000-0000-00000FBC0000}"/>
    <cellStyle name="Normal 47 9 4 3 6 2" xfId="41147" xr:uid="{00000000-0005-0000-0000-000010BC0000}"/>
    <cellStyle name="Normal 47 9 4 3 7" xfId="35133" xr:uid="{00000000-0005-0000-0000-000011BC0000}"/>
    <cellStyle name="Normal 47 9 4 4" xfId="13736" xr:uid="{00000000-0005-0000-0000-000012BC0000}"/>
    <cellStyle name="Normal 47 9 4 4 2" xfId="16822" xr:uid="{00000000-0005-0000-0000-000013BC0000}"/>
    <cellStyle name="Normal 47 9 4 4 2 2" xfId="28790" xr:uid="{00000000-0005-0000-0000-000014BC0000}"/>
    <cellStyle name="Normal 47 9 4 4 2 2 2" xfId="50396" xr:uid="{00000000-0005-0000-0000-000015BC0000}"/>
    <cellStyle name="Normal 47 9 4 4 2 3" xfId="22823" xr:uid="{00000000-0005-0000-0000-000016BC0000}"/>
    <cellStyle name="Normal 47 9 4 4 2 3 2" xfId="44460" xr:uid="{00000000-0005-0000-0000-000017BC0000}"/>
    <cellStyle name="Normal 47 9 4 4 2 4" xfId="38476" xr:uid="{00000000-0005-0000-0000-000018BC0000}"/>
    <cellStyle name="Normal 47 9 4 4 3" xfId="25808" xr:uid="{00000000-0005-0000-0000-000019BC0000}"/>
    <cellStyle name="Normal 47 9 4 4 3 2" xfId="47422" xr:uid="{00000000-0005-0000-0000-00001ABC0000}"/>
    <cellStyle name="Normal 47 9 4 4 4" xfId="19841" xr:uid="{00000000-0005-0000-0000-00001BBC0000}"/>
    <cellStyle name="Normal 47 9 4 4 4 2" xfId="41483" xr:uid="{00000000-0005-0000-0000-00001CBC0000}"/>
    <cellStyle name="Normal 47 9 4 4 5" xfId="35472" xr:uid="{00000000-0005-0000-0000-00001DBC0000}"/>
    <cellStyle name="Normal 47 9 4 5" xfId="14710" xr:uid="{00000000-0005-0000-0000-00001EBC0000}"/>
    <cellStyle name="Normal 47 9 4 5 2" xfId="17795" xr:uid="{00000000-0005-0000-0000-00001FBC0000}"/>
    <cellStyle name="Normal 47 9 4 5 2 2" xfId="29762" xr:uid="{00000000-0005-0000-0000-000020BC0000}"/>
    <cellStyle name="Normal 47 9 4 5 2 2 2" xfId="51368" xr:uid="{00000000-0005-0000-0000-000021BC0000}"/>
    <cellStyle name="Normal 47 9 4 5 2 3" xfId="23795" xr:uid="{00000000-0005-0000-0000-000022BC0000}"/>
    <cellStyle name="Normal 47 9 4 5 2 3 2" xfId="45432" xr:uid="{00000000-0005-0000-0000-000023BC0000}"/>
    <cellStyle name="Normal 47 9 4 5 2 4" xfId="39449" xr:uid="{00000000-0005-0000-0000-000024BC0000}"/>
    <cellStyle name="Normal 47 9 4 5 3" xfId="26780" xr:uid="{00000000-0005-0000-0000-000025BC0000}"/>
    <cellStyle name="Normal 47 9 4 5 3 2" xfId="48394" xr:uid="{00000000-0005-0000-0000-000026BC0000}"/>
    <cellStyle name="Normal 47 9 4 5 4" xfId="20813" xr:uid="{00000000-0005-0000-0000-000027BC0000}"/>
    <cellStyle name="Normal 47 9 4 5 4 2" xfId="42455" xr:uid="{00000000-0005-0000-0000-000028BC0000}"/>
    <cellStyle name="Normal 47 9 4 5 5" xfId="36446" xr:uid="{00000000-0005-0000-0000-000029BC0000}"/>
    <cellStyle name="Normal 47 9 4 6" xfId="15823" xr:uid="{00000000-0005-0000-0000-00002ABC0000}"/>
    <cellStyle name="Normal 47 9 4 6 2" xfId="27794" xr:uid="{00000000-0005-0000-0000-00002BBC0000}"/>
    <cellStyle name="Normal 47 9 4 6 2 2" xfId="49400" xr:uid="{00000000-0005-0000-0000-00002CBC0000}"/>
    <cellStyle name="Normal 47 9 4 6 3" xfId="21827" xr:uid="{00000000-0005-0000-0000-00002DBC0000}"/>
    <cellStyle name="Normal 47 9 4 6 3 2" xfId="43464" xr:uid="{00000000-0005-0000-0000-00002EBC0000}"/>
    <cellStyle name="Normal 47 9 4 6 4" xfId="37477" xr:uid="{00000000-0005-0000-0000-00002FBC0000}"/>
    <cellStyle name="Normal 47 9 4 7" xfId="24809" xr:uid="{00000000-0005-0000-0000-000030BC0000}"/>
    <cellStyle name="Normal 47 9 4 7 2" xfId="46429" xr:uid="{00000000-0005-0000-0000-000031BC0000}"/>
    <cellStyle name="Normal 47 9 4 8" xfId="18842" xr:uid="{00000000-0005-0000-0000-000032BC0000}"/>
    <cellStyle name="Normal 47 9 4 8 2" xfId="40484" xr:uid="{00000000-0005-0000-0000-000033BC0000}"/>
    <cellStyle name="Normal 47 9 4 9" xfId="31724"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4" xr:uid="{00000000-0005-0000-0000-000039BC0000}"/>
    <cellStyle name="Normal 47 9 5 2 2 2 2 2" xfId="50800" xr:uid="{00000000-0005-0000-0000-00003ABC0000}"/>
    <cellStyle name="Normal 47 9 5 2 2 2 3" xfId="23227" xr:uid="{00000000-0005-0000-0000-00003BBC0000}"/>
    <cellStyle name="Normal 47 9 5 2 2 2 3 2" xfId="44864" xr:uid="{00000000-0005-0000-0000-00003CBC0000}"/>
    <cellStyle name="Normal 47 9 5 2 2 2 4" xfId="38880" xr:uid="{00000000-0005-0000-0000-00003DBC0000}"/>
    <cellStyle name="Normal 47 9 5 2 2 3" xfId="26212" xr:uid="{00000000-0005-0000-0000-00003EBC0000}"/>
    <cellStyle name="Normal 47 9 5 2 2 3 2" xfId="47826" xr:uid="{00000000-0005-0000-0000-00003FBC0000}"/>
    <cellStyle name="Normal 47 9 5 2 2 4" xfId="20245" xr:uid="{00000000-0005-0000-0000-000040BC0000}"/>
    <cellStyle name="Normal 47 9 5 2 2 4 2" xfId="41887" xr:uid="{00000000-0005-0000-0000-000041BC0000}"/>
    <cellStyle name="Normal 47 9 5 2 2 5" xfId="35877" xr:uid="{00000000-0005-0000-0000-000042BC0000}"/>
    <cellStyle name="Normal 47 9 5 2 3" xfId="15115" xr:uid="{00000000-0005-0000-0000-000043BC0000}"/>
    <cellStyle name="Normal 47 9 5 2 3 2" xfId="18200" xr:uid="{00000000-0005-0000-0000-000044BC0000}"/>
    <cellStyle name="Normal 47 9 5 2 3 2 2" xfId="30166" xr:uid="{00000000-0005-0000-0000-000045BC0000}"/>
    <cellStyle name="Normal 47 9 5 2 3 2 2 2" xfId="51772" xr:uid="{00000000-0005-0000-0000-000046BC0000}"/>
    <cellStyle name="Normal 47 9 5 2 3 2 3" xfId="24199" xr:uid="{00000000-0005-0000-0000-000047BC0000}"/>
    <cellStyle name="Normal 47 9 5 2 3 2 3 2" xfId="45836" xr:uid="{00000000-0005-0000-0000-000048BC0000}"/>
    <cellStyle name="Normal 47 9 5 2 3 2 4" xfId="39854" xr:uid="{00000000-0005-0000-0000-000049BC0000}"/>
    <cellStyle name="Normal 47 9 5 2 3 3" xfId="27184" xr:uid="{00000000-0005-0000-0000-00004ABC0000}"/>
    <cellStyle name="Normal 47 9 5 2 3 3 2" xfId="48798" xr:uid="{00000000-0005-0000-0000-00004BBC0000}"/>
    <cellStyle name="Normal 47 9 5 2 3 4" xfId="21217" xr:uid="{00000000-0005-0000-0000-00004CBC0000}"/>
    <cellStyle name="Normal 47 9 5 2 3 4 2" xfId="42859" xr:uid="{00000000-0005-0000-0000-00004DBC0000}"/>
    <cellStyle name="Normal 47 9 5 2 3 5" xfId="36851" xr:uid="{00000000-0005-0000-0000-00004EBC0000}"/>
    <cellStyle name="Normal 47 9 5 2 4" xfId="16249" xr:uid="{00000000-0005-0000-0000-00004FBC0000}"/>
    <cellStyle name="Normal 47 9 5 2 4 2" xfId="28218" xr:uid="{00000000-0005-0000-0000-000050BC0000}"/>
    <cellStyle name="Normal 47 9 5 2 4 2 2" xfId="49824" xr:uid="{00000000-0005-0000-0000-000051BC0000}"/>
    <cellStyle name="Normal 47 9 5 2 4 3" xfId="22251" xr:uid="{00000000-0005-0000-0000-000052BC0000}"/>
    <cellStyle name="Normal 47 9 5 2 4 3 2" xfId="43888" xr:uid="{00000000-0005-0000-0000-000053BC0000}"/>
    <cellStyle name="Normal 47 9 5 2 4 4" xfId="37903" xr:uid="{00000000-0005-0000-0000-000054BC0000}"/>
    <cellStyle name="Normal 47 9 5 2 5" xfId="25236" xr:uid="{00000000-0005-0000-0000-000055BC0000}"/>
    <cellStyle name="Normal 47 9 5 2 5 2" xfId="46853" xr:uid="{00000000-0005-0000-0000-000056BC0000}"/>
    <cellStyle name="Normal 47 9 5 2 6" xfId="19269" xr:uid="{00000000-0005-0000-0000-000057BC0000}"/>
    <cellStyle name="Normal 47 9 5 2 6 2" xfId="40911" xr:uid="{00000000-0005-0000-0000-000058BC0000}"/>
    <cellStyle name="Normal 47 9 5 2 7" xfId="34897"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4" xr:uid="{00000000-0005-0000-0000-00005DBC0000}"/>
    <cellStyle name="Normal 47 9 5 3 2 2 2 2" xfId="51120" xr:uid="{00000000-0005-0000-0000-00005EBC0000}"/>
    <cellStyle name="Normal 47 9 5 3 2 2 3" xfId="23547" xr:uid="{00000000-0005-0000-0000-00005FBC0000}"/>
    <cellStyle name="Normal 47 9 5 3 2 2 3 2" xfId="45184" xr:uid="{00000000-0005-0000-0000-000060BC0000}"/>
    <cellStyle name="Normal 47 9 5 3 2 2 4" xfId="39200" xr:uid="{00000000-0005-0000-0000-000061BC0000}"/>
    <cellStyle name="Normal 47 9 5 3 2 3" xfId="26532" xr:uid="{00000000-0005-0000-0000-000062BC0000}"/>
    <cellStyle name="Normal 47 9 5 3 2 3 2" xfId="48146" xr:uid="{00000000-0005-0000-0000-000063BC0000}"/>
    <cellStyle name="Normal 47 9 5 3 2 4" xfId="20565" xr:uid="{00000000-0005-0000-0000-000064BC0000}"/>
    <cellStyle name="Normal 47 9 5 3 2 4 2" xfId="42207" xr:uid="{00000000-0005-0000-0000-000065BC0000}"/>
    <cellStyle name="Normal 47 9 5 3 2 5" xfId="36197" xr:uid="{00000000-0005-0000-0000-000066BC0000}"/>
    <cellStyle name="Normal 47 9 5 3 3" xfId="15435" xr:uid="{00000000-0005-0000-0000-000067BC0000}"/>
    <cellStyle name="Normal 47 9 5 3 3 2" xfId="18520" xr:uid="{00000000-0005-0000-0000-000068BC0000}"/>
    <cellStyle name="Normal 47 9 5 3 3 2 2" xfId="30486" xr:uid="{00000000-0005-0000-0000-000069BC0000}"/>
    <cellStyle name="Normal 47 9 5 3 3 2 2 2" xfId="52092" xr:uid="{00000000-0005-0000-0000-00006ABC0000}"/>
    <cellStyle name="Normal 47 9 5 3 3 2 3" xfId="24519" xr:uid="{00000000-0005-0000-0000-00006BBC0000}"/>
    <cellStyle name="Normal 47 9 5 3 3 2 3 2" xfId="46156" xr:uid="{00000000-0005-0000-0000-00006CBC0000}"/>
    <cellStyle name="Normal 47 9 5 3 3 2 4" xfId="40174" xr:uid="{00000000-0005-0000-0000-00006DBC0000}"/>
    <cellStyle name="Normal 47 9 5 3 3 3" xfId="27504" xr:uid="{00000000-0005-0000-0000-00006EBC0000}"/>
    <cellStyle name="Normal 47 9 5 3 3 3 2" xfId="49118" xr:uid="{00000000-0005-0000-0000-00006FBC0000}"/>
    <cellStyle name="Normal 47 9 5 3 3 4" xfId="21537" xr:uid="{00000000-0005-0000-0000-000070BC0000}"/>
    <cellStyle name="Normal 47 9 5 3 3 4 2" xfId="43179" xr:uid="{00000000-0005-0000-0000-000071BC0000}"/>
    <cellStyle name="Normal 47 9 5 3 3 5" xfId="37171" xr:uid="{00000000-0005-0000-0000-000072BC0000}"/>
    <cellStyle name="Normal 47 9 5 3 4" xfId="16569" xr:uid="{00000000-0005-0000-0000-000073BC0000}"/>
    <cellStyle name="Normal 47 9 5 3 4 2" xfId="28538" xr:uid="{00000000-0005-0000-0000-000074BC0000}"/>
    <cellStyle name="Normal 47 9 5 3 4 2 2" xfId="50144" xr:uid="{00000000-0005-0000-0000-000075BC0000}"/>
    <cellStyle name="Normal 47 9 5 3 4 3" xfId="22571" xr:uid="{00000000-0005-0000-0000-000076BC0000}"/>
    <cellStyle name="Normal 47 9 5 3 4 3 2" xfId="44208" xr:uid="{00000000-0005-0000-0000-000077BC0000}"/>
    <cellStyle name="Normal 47 9 5 3 4 4" xfId="38223" xr:uid="{00000000-0005-0000-0000-000078BC0000}"/>
    <cellStyle name="Normal 47 9 5 3 5" xfId="25556" xr:uid="{00000000-0005-0000-0000-000079BC0000}"/>
    <cellStyle name="Normal 47 9 5 3 5 2" xfId="47173" xr:uid="{00000000-0005-0000-0000-00007ABC0000}"/>
    <cellStyle name="Normal 47 9 5 3 6" xfId="19589" xr:uid="{00000000-0005-0000-0000-00007BBC0000}"/>
    <cellStyle name="Normal 47 9 5 3 6 2" xfId="41231" xr:uid="{00000000-0005-0000-0000-00007CBC0000}"/>
    <cellStyle name="Normal 47 9 5 3 7" xfId="35217" xr:uid="{00000000-0005-0000-0000-00007DBC0000}"/>
    <cellStyle name="Normal 47 9 5 4" xfId="13820" xr:uid="{00000000-0005-0000-0000-00007EBC0000}"/>
    <cellStyle name="Normal 47 9 5 4 2" xfId="16906" xr:uid="{00000000-0005-0000-0000-00007FBC0000}"/>
    <cellStyle name="Normal 47 9 5 4 2 2" xfId="28874" xr:uid="{00000000-0005-0000-0000-000080BC0000}"/>
    <cellStyle name="Normal 47 9 5 4 2 2 2" xfId="50480" xr:uid="{00000000-0005-0000-0000-000081BC0000}"/>
    <cellStyle name="Normal 47 9 5 4 2 3" xfId="22907" xr:uid="{00000000-0005-0000-0000-000082BC0000}"/>
    <cellStyle name="Normal 47 9 5 4 2 3 2" xfId="44544" xr:uid="{00000000-0005-0000-0000-000083BC0000}"/>
    <cellStyle name="Normal 47 9 5 4 2 4" xfId="38560" xr:uid="{00000000-0005-0000-0000-000084BC0000}"/>
    <cellStyle name="Normal 47 9 5 4 3" xfId="25892" xr:uid="{00000000-0005-0000-0000-000085BC0000}"/>
    <cellStyle name="Normal 47 9 5 4 3 2" xfId="47506" xr:uid="{00000000-0005-0000-0000-000086BC0000}"/>
    <cellStyle name="Normal 47 9 5 4 4" xfId="19925" xr:uid="{00000000-0005-0000-0000-000087BC0000}"/>
    <cellStyle name="Normal 47 9 5 4 4 2" xfId="41567" xr:uid="{00000000-0005-0000-0000-000088BC0000}"/>
    <cellStyle name="Normal 47 9 5 4 5" xfId="35556" xr:uid="{00000000-0005-0000-0000-000089BC0000}"/>
    <cellStyle name="Normal 47 9 5 5" xfId="14794" xr:uid="{00000000-0005-0000-0000-00008ABC0000}"/>
    <cellStyle name="Normal 47 9 5 5 2" xfId="17879" xr:uid="{00000000-0005-0000-0000-00008BBC0000}"/>
    <cellStyle name="Normal 47 9 5 5 2 2" xfId="29846" xr:uid="{00000000-0005-0000-0000-00008CBC0000}"/>
    <cellStyle name="Normal 47 9 5 5 2 2 2" xfId="51452" xr:uid="{00000000-0005-0000-0000-00008DBC0000}"/>
    <cellStyle name="Normal 47 9 5 5 2 3" xfId="23879" xr:uid="{00000000-0005-0000-0000-00008EBC0000}"/>
    <cellStyle name="Normal 47 9 5 5 2 3 2" xfId="45516" xr:uid="{00000000-0005-0000-0000-00008FBC0000}"/>
    <cellStyle name="Normal 47 9 5 5 2 4" xfId="39533" xr:uid="{00000000-0005-0000-0000-000090BC0000}"/>
    <cellStyle name="Normal 47 9 5 5 3" xfId="26864" xr:uid="{00000000-0005-0000-0000-000091BC0000}"/>
    <cellStyle name="Normal 47 9 5 5 3 2" xfId="48478" xr:uid="{00000000-0005-0000-0000-000092BC0000}"/>
    <cellStyle name="Normal 47 9 5 5 4" xfId="20897" xr:uid="{00000000-0005-0000-0000-000093BC0000}"/>
    <cellStyle name="Normal 47 9 5 5 4 2" xfId="42539" xr:uid="{00000000-0005-0000-0000-000094BC0000}"/>
    <cellStyle name="Normal 47 9 5 5 5" xfId="36530" xr:uid="{00000000-0005-0000-0000-000095BC0000}"/>
    <cellStyle name="Normal 47 9 5 6" xfId="15907" xr:uid="{00000000-0005-0000-0000-000096BC0000}"/>
    <cellStyle name="Normal 47 9 5 6 2" xfId="27878" xr:uid="{00000000-0005-0000-0000-000097BC0000}"/>
    <cellStyle name="Normal 47 9 5 6 2 2" xfId="49484" xr:uid="{00000000-0005-0000-0000-000098BC0000}"/>
    <cellStyle name="Normal 47 9 5 6 3" xfId="21911" xr:uid="{00000000-0005-0000-0000-000099BC0000}"/>
    <cellStyle name="Normal 47 9 5 6 3 2" xfId="43548" xr:uid="{00000000-0005-0000-0000-00009ABC0000}"/>
    <cellStyle name="Normal 47 9 5 6 4" xfId="37561" xr:uid="{00000000-0005-0000-0000-00009BBC0000}"/>
    <cellStyle name="Normal 47 9 5 7" xfId="24893" xr:uid="{00000000-0005-0000-0000-00009CBC0000}"/>
    <cellStyle name="Normal 47 9 5 7 2" xfId="46513" xr:uid="{00000000-0005-0000-0000-00009DBC0000}"/>
    <cellStyle name="Normal 47 9 5 8" xfId="18926" xr:uid="{00000000-0005-0000-0000-00009EBC0000}"/>
    <cellStyle name="Normal 47 9 5 8 2" xfId="40568" xr:uid="{00000000-0005-0000-0000-00009FBC0000}"/>
    <cellStyle name="Normal 47 9 5 9" xfId="31896"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1" xr:uid="{00000000-0005-0000-0000-0000A5BC0000}"/>
    <cellStyle name="Normal 47 9 6 2 2 2 2 2" xfId="50717" xr:uid="{00000000-0005-0000-0000-0000A6BC0000}"/>
    <cellStyle name="Normal 47 9 6 2 2 2 3" xfId="23144" xr:uid="{00000000-0005-0000-0000-0000A7BC0000}"/>
    <cellStyle name="Normal 47 9 6 2 2 2 3 2" xfId="44781" xr:uid="{00000000-0005-0000-0000-0000A8BC0000}"/>
    <cellStyle name="Normal 47 9 6 2 2 2 4" xfId="38797" xr:uid="{00000000-0005-0000-0000-0000A9BC0000}"/>
    <cellStyle name="Normal 47 9 6 2 2 3" xfId="26129" xr:uid="{00000000-0005-0000-0000-0000AABC0000}"/>
    <cellStyle name="Normal 47 9 6 2 2 3 2" xfId="47743" xr:uid="{00000000-0005-0000-0000-0000ABBC0000}"/>
    <cellStyle name="Normal 47 9 6 2 2 4" xfId="20162" xr:uid="{00000000-0005-0000-0000-0000ACBC0000}"/>
    <cellStyle name="Normal 47 9 6 2 2 4 2" xfId="41804" xr:uid="{00000000-0005-0000-0000-0000ADBC0000}"/>
    <cellStyle name="Normal 47 9 6 2 2 5" xfId="35794" xr:uid="{00000000-0005-0000-0000-0000AEBC0000}"/>
    <cellStyle name="Normal 47 9 6 2 3" xfId="15032" xr:uid="{00000000-0005-0000-0000-0000AFBC0000}"/>
    <cellStyle name="Normal 47 9 6 2 3 2" xfId="18117" xr:uid="{00000000-0005-0000-0000-0000B0BC0000}"/>
    <cellStyle name="Normal 47 9 6 2 3 2 2" xfId="30083" xr:uid="{00000000-0005-0000-0000-0000B1BC0000}"/>
    <cellStyle name="Normal 47 9 6 2 3 2 2 2" xfId="51689" xr:uid="{00000000-0005-0000-0000-0000B2BC0000}"/>
    <cellStyle name="Normal 47 9 6 2 3 2 3" xfId="24116" xr:uid="{00000000-0005-0000-0000-0000B3BC0000}"/>
    <cellStyle name="Normal 47 9 6 2 3 2 3 2" xfId="45753" xr:uid="{00000000-0005-0000-0000-0000B4BC0000}"/>
    <cellStyle name="Normal 47 9 6 2 3 2 4" xfId="39771" xr:uid="{00000000-0005-0000-0000-0000B5BC0000}"/>
    <cellStyle name="Normal 47 9 6 2 3 3" xfId="27101" xr:uid="{00000000-0005-0000-0000-0000B6BC0000}"/>
    <cellStyle name="Normal 47 9 6 2 3 3 2" xfId="48715" xr:uid="{00000000-0005-0000-0000-0000B7BC0000}"/>
    <cellStyle name="Normal 47 9 6 2 3 4" xfId="21134" xr:uid="{00000000-0005-0000-0000-0000B8BC0000}"/>
    <cellStyle name="Normal 47 9 6 2 3 4 2" xfId="42776" xr:uid="{00000000-0005-0000-0000-0000B9BC0000}"/>
    <cellStyle name="Normal 47 9 6 2 3 5" xfId="36768" xr:uid="{00000000-0005-0000-0000-0000BABC0000}"/>
    <cellStyle name="Normal 47 9 6 2 4" xfId="16166" xr:uid="{00000000-0005-0000-0000-0000BBBC0000}"/>
    <cellStyle name="Normal 47 9 6 2 4 2" xfId="28135" xr:uid="{00000000-0005-0000-0000-0000BCBC0000}"/>
    <cellStyle name="Normal 47 9 6 2 4 2 2" xfId="49741" xr:uid="{00000000-0005-0000-0000-0000BDBC0000}"/>
    <cellStyle name="Normal 47 9 6 2 4 3" xfId="22168" xr:uid="{00000000-0005-0000-0000-0000BEBC0000}"/>
    <cellStyle name="Normal 47 9 6 2 4 3 2" xfId="43805" xr:uid="{00000000-0005-0000-0000-0000BFBC0000}"/>
    <cellStyle name="Normal 47 9 6 2 4 4" xfId="37820" xr:uid="{00000000-0005-0000-0000-0000C0BC0000}"/>
    <cellStyle name="Normal 47 9 6 2 5" xfId="25153" xr:uid="{00000000-0005-0000-0000-0000C1BC0000}"/>
    <cellStyle name="Normal 47 9 6 2 5 2" xfId="46770" xr:uid="{00000000-0005-0000-0000-0000C2BC0000}"/>
    <cellStyle name="Normal 47 9 6 2 6" xfId="19186" xr:uid="{00000000-0005-0000-0000-0000C3BC0000}"/>
    <cellStyle name="Normal 47 9 6 2 6 2" xfId="40828" xr:uid="{00000000-0005-0000-0000-0000C4BC0000}"/>
    <cellStyle name="Normal 47 9 6 2 7" xfId="34814"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1" xr:uid="{00000000-0005-0000-0000-0000C9BC0000}"/>
    <cellStyle name="Normal 47 9 6 3 2 2 2 2" xfId="51037" xr:uid="{00000000-0005-0000-0000-0000CABC0000}"/>
    <cellStyle name="Normal 47 9 6 3 2 2 3" xfId="23464" xr:uid="{00000000-0005-0000-0000-0000CBBC0000}"/>
    <cellStyle name="Normal 47 9 6 3 2 2 3 2" xfId="45101" xr:uid="{00000000-0005-0000-0000-0000CCBC0000}"/>
    <cellStyle name="Normal 47 9 6 3 2 2 4" xfId="39117" xr:uid="{00000000-0005-0000-0000-0000CDBC0000}"/>
    <cellStyle name="Normal 47 9 6 3 2 3" xfId="26449" xr:uid="{00000000-0005-0000-0000-0000CEBC0000}"/>
    <cellStyle name="Normal 47 9 6 3 2 3 2" xfId="48063" xr:uid="{00000000-0005-0000-0000-0000CFBC0000}"/>
    <cellStyle name="Normal 47 9 6 3 2 4" xfId="20482" xr:uid="{00000000-0005-0000-0000-0000D0BC0000}"/>
    <cellStyle name="Normal 47 9 6 3 2 4 2" xfId="42124" xr:uid="{00000000-0005-0000-0000-0000D1BC0000}"/>
    <cellStyle name="Normal 47 9 6 3 2 5" xfId="36114" xr:uid="{00000000-0005-0000-0000-0000D2BC0000}"/>
    <cellStyle name="Normal 47 9 6 3 3" xfId="15352" xr:uid="{00000000-0005-0000-0000-0000D3BC0000}"/>
    <cellStyle name="Normal 47 9 6 3 3 2" xfId="18437" xr:uid="{00000000-0005-0000-0000-0000D4BC0000}"/>
    <cellStyle name="Normal 47 9 6 3 3 2 2" xfId="30403" xr:uid="{00000000-0005-0000-0000-0000D5BC0000}"/>
    <cellStyle name="Normal 47 9 6 3 3 2 2 2" xfId="52009" xr:uid="{00000000-0005-0000-0000-0000D6BC0000}"/>
    <cellStyle name="Normal 47 9 6 3 3 2 3" xfId="24436" xr:uid="{00000000-0005-0000-0000-0000D7BC0000}"/>
    <cellStyle name="Normal 47 9 6 3 3 2 3 2" xfId="46073" xr:uid="{00000000-0005-0000-0000-0000D8BC0000}"/>
    <cellStyle name="Normal 47 9 6 3 3 2 4" xfId="40091" xr:uid="{00000000-0005-0000-0000-0000D9BC0000}"/>
    <cellStyle name="Normal 47 9 6 3 3 3" xfId="27421" xr:uid="{00000000-0005-0000-0000-0000DABC0000}"/>
    <cellStyle name="Normal 47 9 6 3 3 3 2" xfId="49035" xr:uid="{00000000-0005-0000-0000-0000DBBC0000}"/>
    <cellStyle name="Normal 47 9 6 3 3 4" xfId="21454" xr:uid="{00000000-0005-0000-0000-0000DCBC0000}"/>
    <cellStyle name="Normal 47 9 6 3 3 4 2" xfId="43096" xr:uid="{00000000-0005-0000-0000-0000DDBC0000}"/>
    <cellStyle name="Normal 47 9 6 3 3 5" xfId="37088" xr:uid="{00000000-0005-0000-0000-0000DEBC0000}"/>
    <cellStyle name="Normal 47 9 6 3 4" xfId="16486" xr:uid="{00000000-0005-0000-0000-0000DFBC0000}"/>
    <cellStyle name="Normal 47 9 6 3 4 2" xfId="28455" xr:uid="{00000000-0005-0000-0000-0000E0BC0000}"/>
    <cellStyle name="Normal 47 9 6 3 4 2 2" xfId="50061" xr:uid="{00000000-0005-0000-0000-0000E1BC0000}"/>
    <cellStyle name="Normal 47 9 6 3 4 3" xfId="22488" xr:uid="{00000000-0005-0000-0000-0000E2BC0000}"/>
    <cellStyle name="Normal 47 9 6 3 4 3 2" xfId="44125" xr:uid="{00000000-0005-0000-0000-0000E3BC0000}"/>
    <cellStyle name="Normal 47 9 6 3 4 4" xfId="38140" xr:uid="{00000000-0005-0000-0000-0000E4BC0000}"/>
    <cellStyle name="Normal 47 9 6 3 5" xfId="25473" xr:uid="{00000000-0005-0000-0000-0000E5BC0000}"/>
    <cellStyle name="Normal 47 9 6 3 5 2" xfId="47090" xr:uid="{00000000-0005-0000-0000-0000E6BC0000}"/>
    <cellStyle name="Normal 47 9 6 3 6" xfId="19506" xr:uid="{00000000-0005-0000-0000-0000E7BC0000}"/>
    <cellStyle name="Normal 47 9 6 3 6 2" xfId="41148" xr:uid="{00000000-0005-0000-0000-0000E8BC0000}"/>
    <cellStyle name="Normal 47 9 6 3 7" xfId="35134" xr:uid="{00000000-0005-0000-0000-0000E9BC0000}"/>
    <cellStyle name="Normal 47 9 6 4" xfId="13737" xr:uid="{00000000-0005-0000-0000-0000EABC0000}"/>
    <cellStyle name="Normal 47 9 6 4 2" xfId="16823" xr:uid="{00000000-0005-0000-0000-0000EBBC0000}"/>
    <cellStyle name="Normal 47 9 6 4 2 2" xfId="28791" xr:uid="{00000000-0005-0000-0000-0000ECBC0000}"/>
    <cellStyle name="Normal 47 9 6 4 2 2 2" xfId="50397" xr:uid="{00000000-0005-0000-0000-0000EDBC0000}"/>
    <cellStyle name="Normal 47 9 6 4 2 3" xfId="22824" xr:uid="{00000000-0005-0000-0000-0000EEBC0000}"/>
    <cellStyle name="Normal 47 9 6 4 2 3 2" xfId="44461" xr:uid="{00000000-0005-0000-0000-0000EFBC0000}"/>
    <cellStyle name="Normal 47 9 6 4 2 4" xfId="38477" xr:uid="{00000000-0005-0000-0000-0000F0BC0000}"/>
    <cellStyle name="Normal 47 9 6 4 3" xfId="25809" xr:uid="{00000000-0005-0000-0000-0000F1BC0000}"/>
    <cellStyle name="Normal 47 9 6 4 3 2" xfId="47423" xr:uid="{00000000-0005-0000-0000-0000F2BC0000}"/>
    <cellStyle name="Normal 47 9 6 4 4" xfId="19842" xr:uid="{00000000-0005-0000-0000-0000F3BC0000}"/>
    <cellStyle name="Normal 47 9 6 4 4 2" xfId="41484" xr:uid="{00000000-0005-0000-0000-0000F4BC0000}"/>
    <cellStyle name="Normal 47 9 6 4 5" xfId="35473" xr:uid="{00000000-0005-0000-0000-0000F5BC0000}"/>
    <cellStyle name="Normal 47 9 6 5" xfId="14711" xr:uid="{00000000-0005-0000-0000-0000F6BC0000}"/>
    <cellStyle name="Normal 47 9 6 5 2" xfId="17796" xr:uid="{00000000-0005-0000-0000-0000F7BC0000}"/>
    <cellStyle name="Normal 47 9 6 5 2 2" xfId="29763" xr:uid="{00000000-0005-0000-0000-0000F8BC0000}"/>
    <cellStyle name="Normal 47 9 6 5 2 2 2" xfId="51369" xr:uid="{00000000-0005-0000-0000-0000F9BC0000}"/>
    <cellStyle name="Normal 47 9 6 5 2 3" xfId="23796" xr:uid="{00000000-0005-0000-0000-0000FABC0000}"/>
    <cellStyle name="Normal 47 9 6 5 2 3 2" xfId="45433" xr:uid="{00000000-0005-0000-0000-0000FBBC0000}"/>
    <cellStyle name="Normal 47 9 6 5 2 4" xfId="39450" xr:uid="{00000000-0005-0000-0000-0000FCBC0000}"/>
    <cellStyle name="Normal 47 9 6 5 3" xfId="26781" xr:uid="{00000000-0005-0000-0000-0000FDBC0000}"/>
    <cellStyle name="Normal 47 9 6 5 3 2" xfId="48395" xr:uid="{00000000-0005-0000-0000-0000FEBC0000}"/>
    <cellStyle name="Normal 47 9 6 5 4" xfId="20814" xr:uid="{00000000-0005-0000-0000-0000FFBC0000}"/>
    <cellStyle name="Normal 47 9 6 5 4 2" xfId="42456" xr:uid="{00000000-0005-0000-0000-000000BD0000}"/>
    <cellStyle name="Normal 47 9 6 5 5" xfId="36447" xr:uid="{00000000-0005-0000-0000-000001BD0000}"/>
    <cellStyle name="Normal 47 9 6 6" xfId="15824" xr:uid="{00000000-0005-0000-0000-000002BD0000}"/>
    <cellStyle name="Normal 47 9 6 6 2" xfId="27795" xr:uid="{00000000-0005-0000-0000-000003BD0000}"/>
    <cellStyle name="Normal 47 9 6 6 2 2" xfId="49401" xr:uid="{00000000-0005-0000-0000-000004BD0000}"/>
    <cellStyle name="Normal 47 9 6 6 3" xfId="21828" xr:uid="{00000000-0005-0000-0000-000005BD0000}"/>
    <cellStyle name="Normal 47 9 6 6 3 2" xfId="43465" xr:uid="{00000000-0005-0000-0000-000006BD0000}"/>
    <cellStyle name="Normal 47 9 6 6 4" xfId="37478" xr:uid="{00000000-0005-0000-0000-000007BD0000}"/>
    <cellStyle name="Normal 47 9 6 7" xfId="24810" xr:uid="{00000000-0005-0000-0000-000008BD0000}"/>
    <cellStyle name="Normal 47 9 6 7 2" xfId="46430" xr:uid="{00000000-0005-0000-0000-000009BD0000}"/>
    <cellStyle name="Normal 47 9 6 8" xfId="18843" xr:uid="{00000000-0005-0000-0000-00000ABD0000}"/>
    <cellStyle name="Normal 47 9 6 8 2" xfId="40485" xr:uid="{00000000-0005-0000-0000-00000BBD0000}"/>
    <cellStyle name="Normal 47 9 6 9" xfId="31769"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7" xr:uid="{00000000-0005-0000-0000-000011BD0000}"/>
    <cellStyle name="Normal 47 9 7 2 2 2 2 2" xfId="50843" xr:uid="{00000000-0005-0000-0000-000012BD0000}"/>
    <cellStyle name="Normal 47 9 7 2 2 2 3" xfId="23270" xr:uid="{00000000-0005-0000-0000-000013BD0000}"/>
    <cellStyle name="Normal 47 9 7 2 2 2 3 2" xfId="44907" xr:uid="{00000000-0005-0000-0000-000014BD0000}"/>
    <cellStyle name="Normal 47 9 7 2 2 2 4" xfId="38923" xr:uid="{00000000-0005-0000-0000-000015BD0000}"/>
    <cellStyle name="Normal 47 9 7 2 2 3" xfId="26255" xr:uid="{00000000-0005-0000-0000-000016BD0000}"/>
    <cellStyle name="Normal 47 9 7 2 2 3 2" xfId="47869" xr:uid="{00000000-0005-0000-0000-000017BD0000}"/>
    <cellStyle name="Normal 47 9 7 2 2 4" xfId="20288" xr:uid="{00000000-0005-0000-0000-000018BD0000}"/>
    <cellStyle name="Normal 47 9 7 2 2 4 2" xfId="41930" xr:uid="{00000000-0005-0000-0000-000019BD0000}"/>
    <cellStyle name="Normal 47 9 7 2 2 5" xfId="35920" xr:uid="{00000000-0005-0000-0000-00001ABD0000}"/>
    <cellStyle name="Normal 47 9 7 2 3" xfId="15158" xr:uid="{00000000-0005-0000-0000-00001BBD0000}"/>
    <cellStyle name="Normal 47 9 7 2 3 2" xfId="18243" xr:uid="{00000000-0005-0000-0000-00001CBD0000}"/>
    <cellStyle name="Normal 47 9 7 2 3 2 2" xfId="30209" xr:uid="{00000000-0005-0000-0000-00001DBD0000}"/>
    <cellStyle name="Normal 47 9 7 2 3 2 2 2" xfId="51815" xr:uid="{00000000-0005-0000-0000-00001EBD0000}"/>
    <cellStyle name="Normal 47 9 7 2 3 2 3" xfId="24242" xr:uid="{00000000-0005-0000-0000-00001FBD0000}"/>
    <cellStyle name="Normal 47 9 7 2 3 2 3 2" xfId="45879" xr:uid="{00000000-0005-0000-0000-000020BD0000}"/>
    <cellStyle name="Normal 47 9 7 2 3 2 4" xfId="39897" xr:uid="{00000000-0005-0000-0000-000021BD0000}"/>
    <cellStyle name="Normal 47 9 7 2 3 3" xfId="27227" xr:uid="{00000000-0005-0000-0000-000022BD0000}"/>
    <cellStyle name="Normal 47 9 7 2 3 3 2" xfId="48841" xr:uid="{00000000-0005-0000-0000-000023BD0000}"/>
    <cellStyle name="Normal 47 9 7 2 3 4" xfId="21260" xr:uid="{00000000-0005-0000-0000-000024BD0000}"/>
    <cellStyle name="Normal 47 9 7 2 3 4 2" xfId="42902" xr:uid="{00000000-0005-0000-0000-000025BD0000}"/>
    <cellStyle name="Normal 47 9 7 2 3 5" xfId="36894" xr:uid="{00000000-0005-0000-0000-000026BD0000}"/>
    <cellStyle name="Normal 47 9 7 2 4" xfId="16292" xr:uid="{00000000-0005-0000-0000-000027BD0000}"/>
    <cellStyle name="Normal 47 9 7 2 4 2" xfId="28261" xr:uid="{00000000-0005-0000-0000-000028BD0000}"/>
    <cellStyle name="Normal 47 9 7 2 4 2 2" xfId="49867" xr:uid="{00000000-0005-0000-0000-000029BD0000}"/>
    <cellStyle name="Normal 47 9 7 2 4 3" xfId="22294" xr:uid="{00000000-0005-0000-0000-00002ABD0000}"/>
    <cellStyle name="Normal 47 9 7 2 4 3 2" xfId="43931" xr:uid="{00000000-0005-0000-0000-00002BBD0000}"/>
    <cellStyle name="Normal 47 9 7 2 4 4" xfId="37946" xr:uid="{00000000-0005-0000-0000-00002CBD0000}"/>
    <cellStyle name="Normal 47 9 7 2 5" xfId="25279" xr:uid="{00000000-0005-0000-0000-00002DBD0000}"/>
    <cellStyle name="Normal 47 9 7 2 5 2" xfId="46896" xr:uid="{00000000-0005-0000-0000-00002EBD0000}"/>
    <cellStyle name="Normal 47 9 7 2 6" xfId="19312" xr:uid="{00000000-0005-0000-0000-00002FBD0000}"/>
    <cellStyle name="Normal 47 9 7 2 6 2" xfId="40954" xr:uid="{00000000-0005-0000-0000-000030BD0000}"/>
    <cellStyle name="Normal 47 9 7 2 7" xfId="34940"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7" xr:uid="{00000000-0005-0000-0000-000035BD0000}"/>
    <cellStyle name="Normal 47 9 7 3 2 2 2 2" xfId="51163" xr:uid="{00000000-0005-0000-0000-000036BD0000}"/>
    <cellStyle name="Normal 47 9 7 3 2 2 3" xfId="23590" xr:uid="{00000000-0005-0000-0000-000037BD0000}"/>
    <cellStyle name="Normal 47 9 7 3 2 2 3 2" xfId="45227" xr:uid="{00000000-0005-0000-0000-000038BD0000}"/>
    <cellStyle name="Normal 47 9 7 3 2 2 4" xfId="39243" xr:uid="{00000000-0005-0000-0000-000039BD0000}"/>
    <cellStyle name="Normal 47 9 7 3 2 3" xfId="26575" xr:uid="{00000000-0005-0000-0000-00003ABD0000}"/>
    <cellStyle name="Normal 47 9 7 3 2 3 2" xfId="48189" xr:uid="{00000000-0005-0000-0000-00003BBD0000}"/>
    <cellStyle name="Normal 47 9 7 3 2 4" xfId="20608" xr:uid="{00000000-0005-0000-0000-00003CBD0000}"/>
    <cellStyle name="Normal 47 9 7 3 2 4 2" xfId="42250" xr:uid="{00000000-0005-0000-0000-00003DBD0000}"/>
    <cellStyle name="Normal 47 9 7 3 2 5" xfId="36240" xr:uid="{00000000-0005-0000-0000-00003EBD0000}"/>
    <cellStyle name="Normal 47 9 7 3 3" xfId="15478" xr:uid="{00000000-0005-0000-0000-00003FBD0000}"/>
    <cellStyle name="Normal 47 9 7 3 3 2" xfId="18563" xr:uid="{00000000-0005-0000-0000-000040BD0000}"/>
    <cellStyle name="Normal 47 9 7 3 3 2 2" xfId="30529" xr:uid="{00000000-0005-0000-0000-000041BD0000}"/>
    <cellStyle name="Normal 47 9 7 3 3 2 2 2" xfId="52135" xr:uid="{00000000-0005-0000-0000-000042BD0000}"/>
    <cellStyle name="Normal 47 9 7 3 3 2 3" xfId="24562" xr:uid="{00000000-0005-0000-0000-000043BD0000}"/>
    <cellStyle name="Normal 47 9 7 3 3 2 3 2" xfId="46199" xr:uid="{00000000-0005-0000-0000-000044BD0000}"/>
    <cellStyle name="Normal 47 9 7 3 3 2 4" xfId="40217" xr:uid="{00000000-0005-0000-0000-000045BD0000}"/>
    <cellStyle name="Normal 47 9 7 3 3 3" xfId="27547" xr:uid="{00000000-0005-0000-0000-000046BD0000}"/>
    <cellStyle name="Normal 47 9 7 3 3 3 2" xfId="49161" xr:uid="{00000000-0005-0000-0000-000047BD0000}"/>
    <cellStyle name="Normal 47 9 7 3 3 4" xfId="21580" xr:uid="{00000000-0005-0000-0000-000048BD0000}"/>
    <cellStyle name="Normal 47 9 7 3 3 4 2" xfId="43222" xr:uid="{00000000-0005-0000-0000-000049BD0000}"/>
    <cellStyle name="Normal 47 9 7 3 3 5" xfId="37214" xr:uid="{00000000-0005-0000-0000-00004ABD0000}"/>
    <cellStyle name="Normal 47 9 7 3 4" xfId="16612" xr:uid="{00000000-0005-0000-0000-00004BBD0000}"/>
    <cellStyle name="Normal 47 9 7 3 4 2" xfId="28581" xr:uid="{00000000-0005-0000-0000-00004CBD0000}"/>
    <cellStyle name="Normal 47 9 7 3 4 2 2" xfId="50187" xr:uid="{00000000-0005-0000-0000-00004DBD0000}"/>
    <cellStyle name="Normal 47 9 7 3 4 3" xfId="22614" xr:uid="{00000000-0005-0000-0000-00004EBD0000}"/>
    <cellStyle name="Normal 47 9 7 3 4 3 2" xfId="44251" xr:uid="{00000000-0005-0000-0000-00004FBD0000}"/>
    <cellStyle name="Normal 47 9 7 3 4 4" xfId="38266" xr:uid="{00000000-0005-0000-0000-000050BD0000}"/>
    <cellStyle name="Normal 47 9 7 3 5" xfId="25599" xr:uid="{00000000-0005-0000-0000-000051BD0000}"/>
    <cellStyle name="Normal 47 9 7 3 5 2" xfId="47216" xr:uid="{00000000-0005-0000-0000-000052BD0000}"/>
    <cellStyle name="Normal 47 9 7 3 6" xfId="19632" xr:uid="{00000000-0005-0000-0000-000053BD0000}"/>
    <cellStyle name="Normal 47 9 7 3 6 2" xfId="41274" xr:uid="{00000000-0005-0000-0000-000054BD0000}"/>
    <cellStyle name="Normal 47 9 7 3 7" xfId="35260" xr:uid="{00000000-0005-0000-0000-000055BD0000}"/>
    <cellStyle name="Normal 47 9 7 4" xfId="13863" xr:uid="{00000000-0005-0000-0000-000056BD0000}"/>
    <cellStyle name="Normal 47 9 7 4 2" xfId="16949" xr:uid="{00000000-0005-0000-0000-000057BD0000}"/>
    <cellStyle name="Normal 47 9 7 4 2 2" xfId="28917" xr:uid="{00000000-0005-0000-0000-000058BD0000}"/>
    <cellStyle name="Normal 47 9 7 4 2 2 2" xfId="50523" xr:uid="{00000000-0005-0000-0000-000059BD0000}"/>
    <cellStyle name="Normal 47 9 7 4 2 3" xfId="22950" xr:uid="{00000000-0005-0000-0000-00005ABD0000}"/>
    <cellStyle name="Normal 47 9 7 4 2 3 2" xfId="44587" xr:uid="{00000000-0005-0000-0000-00005BBD0000}"/>
    <cellStyle name="Normal 47 9 7 4 2 4" xfId="38603" xr:uid="{00000000-0005-0000-0000-00005CBD0000}"/>
    <cellStyle name="Normal 47 9 7 4 3" xfId="25935" xr:uid="{00000000-0005-0000-0000-00005DBD0000}"/>
    <cellStyle name="Normal 47 9 7 4 3 2" xfId="47549" xr:uid="{00000000-0005-0000-0000-00005EBD0000}"/>
    <cellStyle name="Normal 47 9 7 4 4" xfId="19968" xr:uid="{00000000-0005-0000-0000-00005FBD0000}"/>
    <cellStyle name="Normal 47 9 7 4 4 2" xfId="41610" xr:uid="{00000000-0005-0000-0000-000060BD0000}"/>
    <cellStyle name="Normal 47 9 7 4 5" xfId="35599" xr:uid="{00000000-0005-0000-0000-000061BD0000}"/>
    <cellStyle name="Normal 47 9 7 5" xfId="14837" xr:uid="{00000000-0005-0000-0000-000062BD0000}"/>
    <cellStyle name="Normal 47 9 7 5 2" xfId="17922" xr:uid="{00000000-0005-0000-0000-000063BD0000}"/>
    <cellStyle name="Normal 47 9 7 5 2 2" xfId="29889" xr:uid="{00000000-0005-0000-0000-000064BD0000}"/>
    <cellStyle name="Normal 47 9 7 5 2 2 2" xfId="51495" xr:uid="{00000000-0005-0000-0000-000065BD0000}"/>
    <cellStyle name="Normal 47 9 7 5 2 3" xfId="23922" xr:uid="{00000000-0005-0000-0000-000066BD0000}"/>
    <cellStyle name="Normal 47 9 7 5 2 3 2" xfId="45559" xr:uid="{00000000-0005-0000-0000-000067BD0000}"/>
    <cellStyle name="Normal 47 9 7 5 2 4" xfId="39576" xr:uid="{00000000-0005-0000-0000-000068BD0000}"/>
    <cellStyle name="Normal 47 9 7 5 3" xfId="26907" xr:uid="{00000000-0005-0000-0000-000069BD0000}"/>
    <cellStyle name="Normal 47 9 7 5 3 2" xfId="48521" xr:uid="{00000000-0005-0000-0000-00006ABD0000}"/>
    <cellStyle name="Normal 47 9 7 5 4" xfId="20940" xr:uid="{00000000-0005-0000-0000-00006BBD0000}"/>
    <cellStyle name="Normal 47 9 7 5 4 2" xfId="42582" xr:uid="{00000000-0005-0000-0000-00006CBD0000}"/>
    <cellStyle name="Normal 47 9 7 5 5" xfId="36573" xr:uid="{00000000-0005-0000-0000-00006DBD0000}"/>
    <cellStyle name="Normal 47 9 7 6" xfId="15950" xr:uid="{00000000-0005-0000-0000-00006EBD0000}"/>
    <cellStyle name="Normal 47 9 7 6 2" xfId="27921" xr:uid="{00000000-0005-0000-0000-00006FBD0000}"/>
    <cellStyle name="Normal 47 9 7 6 2 2" xfId="49527" xr:uid="{00000000-0005-0000-0000-000070BD0000}"/>
    <cellStyle name="Normal 47 9 7 6 3" xfId="21954" xr:uid="{00000000-0005-0000-0000-000071BD0000}"/>
    <cellStyle name="Normal 47 9 7 6 3 2" xfId="43591" xr:uid="{00000000-0005-0000-0000-000072BD0000}"/>
    <cellStyle name="Normal 47 9 7 6 4" xfId="37604" xr:uid="{00000000-0005-0000-0000-000073BD0000}"/>
    <cellStyle name="Normal 47 9 7 7" xfId="24936" xr:uid="{00000000-0005-0000-0000-000074BD0000}"/>
    <cellStyle name="Normal 47 9 7 7 2" xfId="46556" xr:uid="{00000000-0005-0000-0000-000075BD0000}"/>
    <cellStyle name="Normal 47 9 7 8" xfId="18969" xr:uid="{00000000-0005-0000-0000-000076BD0000}"/>
    <cellStyle name="Normal 47 9 7 8 2" xfId="40611" xr:uid="{00000000-0005-0000-0000-000077BD0000}"/>
    <cellStyle name="Normal 47 9 7 9" xfId="32010"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79" xr:uid="{00000000-0005-0000-0000-00007CBD0000}"/>
    <cellStyle name="Normal 47 9 8 2 2 2 2" xfId="50585" xr:uid="{00000000-0005-0000-0000-00007DBD0000}"/>
    <cellStyle name="Normal 47 9 8 2 2 3" xfId="23012" xr:uid="{00000000-0005-0000-0000-00007EBD0000}"/>
    <cellStyle name="Normal 47 9 8 2 2 3 2" xfId="44649" xr:uid="{00000000-0005-0000-0000-00007FBD0000}"/>
    <cellStyle name="Normal 47 9 8 2 2 4" xfId="38665" xr:uid="{00000000-0005-0000-0000-000080BD0000}"/>
    <cellStyle name="Normal 47 9 8 2 3" xfId="25997" xr:uid="{00000000-0005-0000-0000-000081BD0000}"/>
    <cellStyle name="Normal 47 9 8 2 3 2" xfId="47611" xr:uid="{00000000-0005-0000-0000-000082BD0000}"/>
    <cellStyle name="Normal 47 9 8 2 4" xfId="20030" xr:uid="{00000000-0005-0000-0000-000083BD0000}"/>
    <cellStyle name="Normal 47 9 8 2 4 2" xfId="41672" xr:uid="{00000000-0005-0000-0000-000084BD0000}"/>
    <cellStyle name="Normal 47 9 8 2 5" xfId="35662" xr:uid="{00000000-0005-0000-0000-000085BD0000}"/>
    <cellStyle name="Normal 47 9 8 3" xfId="14900" xr:uid="{00000000-0005-0000-0000-000086BD0000}"/>
    <cellStyle name="Normal 47 9 8 3 2" xfId="17985" xr:uid="{00000000-0005-0000-0000-000087BD0000}"/>
    <cellStyle name="Normal 47 9 8 3 2 2" xfId="29951" xr:uid="{00000000-0005-0000-0000-000088BD0000}"/>
    <cellStyle name="Normal 47 9 8 3 2 2 2" xfId="51557" xr:uid="{00000000-0005-0000-0000-000089BD0000}"/>
    <cellStyle name="Normal 47 9 8 3 2 3" xfId="23984" xr:uid="{00000000-0005-0000-0000-00008ABD0000}"/>
    <cellStyle name="Normal 47 9 8 3 2 3 2" xfId="45621" xr:uid="{00000000-0005-0000-0000-00008BBD0000}"/>
    <cellStyle name="Normal 47 9 8 3 2 4" xfId="39639" xr:uid="{00000000-0005-0000-0000-00008CBD0000}"/>
    <cellStyle name="Normal 47 9 8 3 3" xfId="26969" xr:uid="{00000000-0005-0000-0000-00008DBD0000}"/>
    <cellStyle name="Normal 47 9 8 3 3 2" xfId="48583" xr:uid="{00000000-0005-0000-0000-00008EBD0000}"/>
    <cellStyle name="Normal 47 9 8 3 4" xfId="21002" xr:uid="{00000000-0005-0000-0000-00008FBD0000}"/>
    <cellStyle name="Normal 47 9 8 3 4 2" xfId="42644" xr:uid="{00000000-0005-0000-0000-000090BD0000}"/>
    <cellStyle name="Normal 47 9 8 3 5" xfId="36636" xr:uid="{00000000-0005-0000-0000-000091BD0000}"/>
    <cellStyle name="Normal 47 9 8 4" xfId="16034" xr:uid="{00000000-0005-0000-0000-000092BD0000}"/>
    <cellStyle name="Normal 47 9 8 4 2" xfId="28003" xr:uid="{00000000-0005-0000-0000-000093BD0000}"/>
    <cellStyle name="Normal 47 9 8 4 2 2" xfId="49609" xr:uid="{00000000-0005-0000-0000-000094BD0000}"/>
    <cellStyle name="Normal 47 9 8 4 3" xfId="22036" xr:uid="{00000000-0005-0000-0000-000095BD0000}"/>
    <cellStyle name="Normal 47 9 8 4 3 2" xfId="43673" xr:uid="{00000000-0005-0000-0000-000096BD0000}"/>
    <cellStyle name="Normal 47 9 8 4 4" xfId="37688" xr:uid="{00000000-0005-0000-0000-000097BD0000}"/>
    <cellStyle name="Normal 47 9 8 5" xfId="25021" xr:uid="{00000000-0005-0000-0000-000098BD0000}"/>
    <cellStyle name="Normal 47 9 8 5 2" xfId="46638" xr:uid="{00000000-0005-0000-0000-000099BD0000}"/>
    <cellStyle name="Normal 47 9 8 6" xfId="19054" xr:uid="{00000000-0005-0000-0000-00009ABD0000}"/>
    <cellStyle name="Normal 47 9 8 6 2" xfId="40696" xr:uid="{00000000-0005-0000-0000-00009BBD0000}"/>
    <cellStyle name="Normal 47 9 8 7" xfId="34682"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299" xr:uid="{00000000-0005-0000-0000-0000A0BD0000}"/>
    <cellStyle name="Normal 47 9 9 2 2 2 2" xfId="50905" xr:uid="{00000000-0005-0000-0000-0000A1BD0000}"/>
    <cellStyle name="Normal 47 9 9 2 2 3" xfId="23332" xr:uid="{00000000-0005-0000-0000-0000A2BD0000}"/>
    <cellStyle name="Normal 47 9 9 2 2 3 2" xfId="44969" xr:uid="{00000000-0005-0000-0000-0000A3BD0000}"/>
    <cellStyle name="Normal 47 9 9 2 2 4" xfId="38985" xr:uid="{00000000-0005-0000-0000-0000A4BD0000}"/>
    <cellStyle name="Normal 47 9 9 2 3" xfId="26317" xr:uid="{00000000-0005-0000-0000-0000A5BD0000}"/>
    <cellStyle name="Normal 47 9 9 2 3 2" xfId="47931" xr:uid="{00000000-0005-0000-0000-0000A6BD0000}"/>
    <cellStyle name="Normal 47 9 9 2 4" xfId="20350" xr:uid="{00000000-0005-0000-0000-0000A7BD0000}"/>
    <cellStyle name="Normal 47 9 9 2 4 2" xfId="41992" xr:uid="{00000000-0005-0000-0000-0000A8BD0000}"/>
    <cellStyle name="Normal 47 9 9 2 5" xfId="35982" xr:uid="{00000000-0005-0000-0000-0000A9BD0000}"/>
    <cellStyle name="Normal 47 9 9 3" xfId="15220" xr:uid="{00000000-0005-0000-0000-0000AABD0000}"/>
    <cellStyle name="Normal 47 9 9 3 2" xfId="18305" xr:uid="{00000000-0005-0000-0000-0000ABBD0000}"/>
    <cellStyle name="Normal 47 9 9 3 2 2" xfId="30271" xr:uid="{00000000-0005-0000-0000-0000ACBD0000}"/>
    <cellStyle name="Normal 47 9 9 3 2 2 2" xfId="51877" xr:uid="{00000000-0005-0000-0000-0000ADBD0000}"/>
    <cellStyle name="Normal 47 9 9 3 2 3" xfId="24304" xr:uid="{00000000-0005-0000-0000-0000AEBD0000}"/>
    <cellStyle name="Normal 47 9 9 3 2 3 2" xfId="45941" xr:uid="{00000000-0005-0000-0000-0000AFBD0000}"/>
    <cellStyle name="Normal 47 9 9 3 2 4" xfId="39959" xr:uid="{00000000-0005-0000-0000-0000B0BD0000}"/>
    <cellStyle name="Normal 47 9 9 3 3" xfId="27289" xr:uid="{00000000-0005-0000-0000-0000B1BD0000}"/>
    <cellStyle name="Normal 47 9 9 3 3 2" xfId="48903" xr:uid="{00000000-0005-0000-0000-0000B2BD0000}"/>
    <cellStyle name="Normal 47 9 9 3 4" xfId="21322" xr:uid="{00000000-0005-0000-0000-0000B3BD0000}"/>
    <cellStyle name="Normal 47 9 9 3 4 2" xfId="42964" xr:uid="{00000000-0005-0000-0000-0000B4BD0000}"/>
    <cellStyle name="Normal 47 9 9 3 5" xfId="36956" xr:uid="{00000000-0005-0000-0000-0000B5BD0000}"/>
    <cellStyle name="Normal 47 9 9 4" xfId="16354" xr:uid="{00000000-0005-0000-0000-0000B6BD0000}"/>
    <cellStyle name="Normal 47 9 9 4 2" xfId="28323" xr:uid="{00000000-0005-0000-0000-0000B7BD0000}"/>
    <cellStyle name="Normal 47 9 9 4 2 2" xfId="49929" xr:uid="{00000000-0005-0000-0000-0000B8BD0000}"/>
    <cellStyle name="Normal 47 9 9 4 3" xfId="22356" xr:uid="{00000000-0005-0000-0000-0000B9BD0000}"/>
    <cellStyle name="Normal 47 9 9 4 3 2" xfId="43993" xr:uid="{00000000-0005-0000-0000-0000BABD0000}"/>
    <cellStyle name="Normal 47 9 9 4 4" xfId="38008" xr:uid="{00000000-0005-0000-0000-0000BBBD0000}"/>
    <cellStyle name="Normal 47 9 9 5" xfId="25341" xr:uid="{00000000-0005-0000-0000-0000BCBD0000}"/>
    <cellStyle name="Normal 47 9 9 5 2" xfId="46958" xr:uid="{00000000-0005-0000-0000-0000BDBD0000}"/>
    <cellStyle name="Normal 47 9 9 6" xfId="19374" xr:uid="{00000000-0005-0000-0000-0000BEBD0000}"/>
    <cellStyle name="Normal 47 9 9 6 2" xfId="41016" xr:uid="{00000000-0005-0000-0000-0000BFBD0000}"/>
    <cellStyle name="Normal 47 9 9 7" xfId="35002"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0" xr:uid="{00000000-0005-0000-0000-0000D1BD0000}"/>
    <cellStyle name="Normal 5 10 2 2 2 2 2 2" xfId="50846" xr:uid="{00000000-0005-0000-0000-0000D2BD0000}"/>
    <cellStyle name="Normal 5 10 2 2 2 2 3" xfId="23273" xr:uid="{00000000-0005-0000-0000-0000D3BD0000}"/>
    <cellStyle name="Normal 5 10 2 2 2 2 3 2" xfId="44910" xr:uid="{00000000-0005-0000-0000-0000D4BD0000}"/>
    <cellStyle name="Normal 5 10 2 2 2 2 4" xfId="38926" xr:uid="{00000000-0005-0000-0000-0000D5BD0000}"/>
    <cellStyle name="Normal 5 10 2 2 2 3" xfId="26258" xr:uid="{00000000-0005-0000-0000-0000D6BD0000}"/>
    <cellStyle name="Normal 5 10 2 2 2 3 2" xfId="47872" xr:uid="{00000000-0005-0000-0000-0000D7BD0000}"/>
    <cellStyle name="Normal 5 10 2 2 2 4" xfId="20291" xr:uid="{00000000-0005-0000-0000-0000D8BD0000}"/>
    <cellStyle name="Normal 5 10 2 2 2 4 2" xfId="41933" xr:uid="{00000000-0005-0000-0000-0000D9BD0000}"/>
    <cellStyle name="Normal 5 10 2 2 2 5" xfId="35923" xr:uid="{00000000-0005-0000-0000-0000DABD0000}"/>
    <cellStyle name="Normal 5 10 2 2 3" xfId="15161" xr:uid="{00000000-0005-0000-0000-0000DBBD0000}"/>
    <cellStyle name="Normal 5 10 2 2 3 2" xfId="18246" xr:uid="{00000000-0005-0000-0000-0000DCBD0000}"/>
    <cellStyle name="Normal 5 10 2 2 3 2 2" xfId="30212" xr:uid="{00000000-0005-0000-0000-0000DDBD0000}"/>
    <cellStyle name="Normal 5 10 2 2 3 2 2 2" xfId="51818" xr:uid="{00000000-0005-0000-0000-0000DEBD0000}"/>
    <cellStyle name="Normal 5 10 2 2 3 2 3" xfId="24245" xr:uid="{00000000-0005-0000-0000-0000DFBD0000}"/>
    <cellStyle name="Normal 5 10 2 2 3 2 3 2" xfId="45882" xr:uid="{00000000-0005-0000-0000-0000E0BD0000}"/>
    <cellStyle name="Normal 5 10 2 2 3 2 4" xfId="39900" xr:uid="{00000000-0005-0000-0000-0000E1BD0000}"/>
    <cellStyle name="Normal 5 10 2 2 3 3" xfId="27230" xr:uid="{00000000-0005-0000-0000-0000E2BD0000}"/>
    <cellStyle name="Normal 5 10 2 2 3 3 2" xfId="48844" xr:uid="{00000000-0005-0000-0000-0000E3BD0000}"/>
    <cellStyle name="Normal 5 10 2 2 3 4" xfId="21263" xr:uid="{00000000-0005-0000-0000-0000E4BD0000}"/>
    <cellStyle name="Normal 5 10 2 2 3 4 2" xfId="42905" xr:uid="{00000000-0005-0000-0000-0000E5BD0000}"/>
    <cellStyle name="Normal 5 10 2 2 3 5" xfId="36897" xr:uid="{00000000-0005-0000-0000-0000E6BD0000}"/>
    <cellStyle name="Normal 5 10 2 2 4" xfId="16295" xr:uid="{00000000-0005-0000-0000-0000E7BD0000}"/>
    <cellStyle name="Normal 5 10 2 2 4 2" xfId="28264" xr:uid="{00000000-0005-0000-0000-0000E8BD0000}"/>
    <cellStyle name="Normal 5 10 2 2 4 2 2" xfId="49870" xr:uid="{00000000-0005-0000-0000-0000E9BD0000}"/>
    <cellStyle name="Normal 5 10 2 2 4 3" xfId="22297" xr:uid="{00000000-0005-0000-0000-0000EABD0000}"/>
    <cellStyle name="Normal 5 10 2 2 4 3 2" xfId="43934" xr:uid="{00000000-0005-0000-0000-0000EBBD0000}"/>
    <cellStyle name="Normal 5 10 2 2 4 4" xfId="37949" xr:uid="{00000000-0005-0000-0000-0000ECBD0000}"/>
    <cellStyle name="Normal 5 10 2 2 5" xfId="25282" xr:uid="{00000000-0005-0000-0000-0000EDBD0000}"/>
    <cellStyle name="Normal 5 10 2 2 5 2" xfId="46899" xr:uid="{00000000-0005-0000-0000-0000EEBD0000}"/>
    <cellStyle name="Normal 5 10 2 2 6" xfId="19315" xr:uid="{00000000-0005-0000-0000-0000EFBD0000}"/>
    <cellStyle name="Normal 5 10 2 2 6 2" xfId="40957" xr:uid="{00000000-0005-0000-0000-0000F0BD0000}"/>
    <cellStyle name="Normal 5 10 2 2 7" xfId="34943"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0" xr:uid="{00000000-0005-0000-0000-0000F5BD0000}"/>
    <cellStyle name="Normal 5 10 2 3 2 2 2 2" xfId="51166" xr:uid="{00000000-0005-0000-0000-0000F6BD0000}"/>
    <cellStyle name="Normal 5 10 2 3 2 2 3" xfId="23593" xr:uid="{00000000-0005-0000-0000-0000F7BD0000}"/>
    <cellStyle name="Normal 5 10 2 3 2 2 3 2" xfId="45230" xr:uid="{00000000-0005-0000-0000-0000F8BD0000}"/>
    <cellStyle name="Normal 5 10 2 3 2 2 4" xfId="39246" xr:uid="{00000000-0005-0000-0000-0000F9BD0000}"/>
    <cellStyle name="Normal 5 10 2 3 2 3" xfId="26578" xr:uid="{00000000-0005-0000-0000-0000FABD0000}"/>
    <cellStyle name="Normal 5 10 2 3 2 3 2" xfId="48192" xr:uid="{00000000-0005-0000-0000-0000FBBD0000}"/>
    <cellStyle name="Normal 5 10 2 3 2 4" xfId="20611" xr:uid="{00000000-0005-0000-0000-0000FCBD0000}"/>
    <cellStyle name="Normal 5 10 2 3 2 4 2" xfId="42253" xr:uid="{00000000-0005-0000-0000-0000FDBD0000}"/>
    <cellStyle name="Normal 5 10 2 3 2 5" xfId="36243" xr:uid="{00000000-0005-0000-0000-0000FEBD0000}"/>
    <cellStyle name="Normal 5 10 2 3 3" xfId="15481" xr:uid="{00000000-0005-0000-0000-0000FFBD0000}"/>
    <cellStyle name="Normal 5 10 2 3 3 2" xfId="18566" xr:uid="{00000000-0005-0000-0000-000000BE0000}"/>
    <cellStyle name="Normal 5 10 2 3 3 2 2" xfId="30532" xr:uid="{00000000-0005-0000-0000-000001BE0000}"/>
    <cellStyle name="Normal 5 10 2 3 3 2 2 2" xfId="52138" xr:uid="{00000000-0005-0000-0000-000002BE0000}"/>
    <cellStyle name="Normal 5 10 2 3 3 2 3" xfId="24565" xr:uid="{00000000-0005-0000-0000-000003BE0000}"/>
    <cellStyle name="Normal 5 10 2 3 3 2 3 2" xfId="46202" xr:uid="{00000000-0005-0000-0000-000004BE0000}"/>
    <cellStyle name="Normal 5 10 2 3 3 2 4" xfId="40220" xr:uid="{00000000-0005-0000-0000-000005BE0000}"/>
    <cellStyle name="Normal 5 10 2 3 3 3" xfId="27550" xr:uid="{00000000-0005-0000-0000-000006BE0000}"/>
    <cellStyle name="Normal 5 10 2 3 3 3 2" xfId="49164" xr:uid="{00000000-0005-0000-0000-000007BE0000}"/>
    <cellStyle name="Normal 5 10 2 3 3 4" xfId="21583" xr:uid="{00000000-0005-0000-0000-000008BE0000}"/>
    <cellStyle name="Normal 5 10 2 3 3 4 2" xfId="43225" xr:uid="{00000000-0005-0000-0000-000009BE0000}"/>
    <cellStyle name="Normal 5 10 2 3 3 5" xfId="37217" xr:uid="{00000000-0005-0000-0000-00000ABE0000}"/>
    <cellStyle name="Normal 5 10 2 3 4" xfId="16615" xr:uid="{00000000-0005-0000-0000-00000BBE0000}"/>
    <cellStyle name="Normal 5 10 2 3 4 2" xfId="28584" xr:uid="{00000000-0005-0000-0000-00000CBE0000}"/>
    <cellStyle name="Normal 5 10 2 3 4 2 2" xfId="50190" xr:uid="{00000000-0005-0000-0000-00000DBE0000}"/>
    <cellStyle name="Normal 5 10 2 3 4 3" xfId="22617" xr:uid="{00000000-0005-0000-0000-00000EBE0000}"/>
    <cellStyle name="Normal 5 10 2 3 4 3 2" xfId="44254" xr:uid="{00000000-0005-0000-0000-00000FBE0000}"/>
    <cellStyle name="Normal 5 10 2 3 4 4" xfId="38269" xr:uid="{00000000-0005-0000-0000-000010BE0000}"/>
    <cellStyle name="Normal 5 10 2 3 5" xfId="25602" xr:uid="{00000000-0005-0000-0000-000011BE0000}"/>
    <cellStyle name="Normal 5 10 2 3 5 2" xfId="47219" xr:uid="{00000000-0005-0000-0000-000012BE0000}"/>
    <cellStyle name="Normal 5 10 2 3 6" xfId="19635" xr:uid="{00000000-0005-0000-0000-000013BE0000}"/>
    <cellStyle name="Normal 5 10 2 3 6 2" xfId="41277" xr:uid="{00000000-0005-0000-0000-000014BE0000}"/>
    <cellStyle name="Normal 5 10 2 3 7" xfId="35263" xr:uid="{00000000-0005-0000-0000-000015BE0000}"/>
    <cellStyle name="Normal 5 10 2 4" xfId="13866" xr:uid="{00000000-0005-0000-0000-000016BE0000}"/>
    <cellStyle name="Normal 5 10 2 4 2" xfId="16952" xr:uid="{00000000-0005-0000-0000-000017BE0000}"/>
    <cellStyle name="Normal 5 10 2 4 2 2" xfId="28920" xr:uid="{00000000-0005-0000-0000-000018BE0000}"/>
    <cellStyle name="Normal 5 10 2 4 2 2 2" xfId="50526" xr:uid="{00000000-0005-0000-0000-000019BE0000}"/>
    <cellStyle name="Normal 5 10 2 4 2 3" xfId="22953" xr:uid="{00000000-0005-0000-0000-00001ABE0000}"/>
    <cellStyle name="Normal 5 10 2 4 2 3 2" xfId="44590" xr:uid="{00000000-0005-0000-0000-00001BBE0000}"/>
    <cellStyle name="Normal 5 10 2 4 2 4" xfId="38606" xr:uid="{00000000-0005-0000-0000-00001CBE0000}"/>
    <cellStyle name="Normal 5 10 2 4 3" xfId="25938" xr:uid="{00000000-0005-0000-0000-00001DBE0000}"/>
    <cellStyle name="Normal 5 10 2 4 3 2" xfId="47552" xr:uid="{00000000-0005-0000-0000-00001EBE0000}"/>
    <cellStyle name="Normal 5 10 2 4 4" xfId="19971" xr:uid="{00000000-0005-0000-0000-00001FBE0000}"/>
    <cellStyle name="Normal 5 10 2 4 4 2" xfId="41613" xr:uid="{00000000-0005-0000-0000-000020BE0000}"/>
    <cellStyle name="Normal 5 10 2 4 5" xfId="35602" xr:uid="{00000000-0005-0000-0000-000021BE0000}"/>
    <cellStyle name="Normal 5 10 2 5" xfId="14840" xr:uid="{00000000-0005-0000-0000-000022BE0000}"/>
    <cellStyle name="Normal 5 10 2 5 2" xfId="17925" xr:uid="{00000000-0005-0000-0000-000023BE0000}"/>
    <cellStyle name="Normal 5 10 2 5 2 2" xfId="29892" xr:uid="{00000000-0005-0000-0000-000024BE0000}"/>
    <cellStyle name="Normal 5 10 2 5 2 2 2" xfId="51498" xr:uid="{00000000-0005-0000-0000-000025BE0000}"/>
    <cellStyle name="Normal 5 10 2 5 2 3" xfId="23925" xr:uid="{00000000-0005-0000-0000-000026BE0000}"/>
    <cellStyle name="Normal 5 10 2 5 2 3 2" xfId="45562" xr:uid="{00000000-0005-0000-0000-000027BE0000}"/>
    <cellStyle name="Normal 5 10 2 5 2 4" xfId="39579" xr:uid="{00000000-0005-0000-0000-000028BE0000}"/>
    <cellStyle name="Normal 5 10 2 5 3" xfId="26910" xr:uid="{00000000-0005-0000-0000-000029BE0000}"/>
    <cellStyle name="Normal 5 10 2 5 3 2" xfId="48524" xr:uid="{00000000-0005-0000-0000-00002ABE0000}"/>
    <cellStyle name="Normal 5 10 2 5 4" xfId="20943" xr:uid="{00000000-0005-0000-0000-00002BBE0000}"/>
    <cellStyle name="Normal 5 10 2 5 4 2" xfId="42585" xr:uid="{00000000-0005-0000-0000-00002CBE0000}"/>
    <cellStyle name="Normal 5 10 2 5 5" xfId="36576" xr:uid="{00000000-0005-0000-0000-00002DBE0000}"/>
    <cellStyle name="Normal 5 10 2 6" xfId="15975" xr:uid="{00000000-0005-0000-0000-00002EBE0000}"/>
    <cellStyle name="Normal 5 10 2 6 2" xfId="27944" xr:uid="{00000000-0005-0000-0000-00002FBE0000}"/>
    <cellStyle name="Normal 5 10 2 6 2 2" xfId="49550" xr:uid="{00000000-0005-0000-0000-000030BE0000}"/>
    <cellStyle name="Normal 5 10 2 6 3" xfId="21977" xr:uid="{00000000-0005-0000-0000-000031BE0000}"/>
    <cellStyle name="Normal 5 10 2 6 3 2" xfId="43614" xr:uid="{00000000-0005-0000-0000-000032BE0000}"/>
    <cellStyle name="Normal 5 10 2 6 4" xfId="37629" xr:uid="{00000000-0005-0000-0000-000033BE0000}"/>
    <cellStyle name="Normal 5 10 2 7" xfId="24959" xr:uid="{00000000-0005-0000-0000-000034BE0000}"/>
    <cellStyle name="Normal 5 10 2 7 2" xfId="46576" xr:uid="{00000000-0005-0000-0000-000035BE0000}"/>
    <cellStyle name="Normal 5 10 2 8" xfId="18992" xr:uid="{00000000-0005-0000-0000-000036BE0000}"/>
    <cellStyle name="Normal 5 10 2 8 2" xfId="40634" xr:uid="{00000000-0005-0000-0000-000037BE0000}"/>
    <cellStyle name="Normal 5 10 2 9" xfId="32141"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1" xr:uid="{00000000-0005-0000-0000-00003EBE0000}"/>
    <cellStyle name="Normal 5 11 2 2 2 2 2 2" xfId="50847" xr:uid="{00000000-0005-0000-0000-00003FBE0000}"/>
    <cellStyle name="Normal 5 11 2 2 2 2 3" xfId="23274" xr:uid="{00000000-0005-0000-0000-000040BE0000}"/>
    <cellStyle name="Normal 5 11 2 2 2 2 3 2" xfId="44911" xr:uid="{00000000-0005-0000-0000-000041BE0000}"/>
    <cellStyle name="Normal 5 11 2 2 2 2 4" xfId="38927" xr:uid="{00000000-0005-0000-0000-000042BE0000}"/>
    <cellStyle name="Normal 5 11 2 2 2 3" xfId="26259" xr:uid="{00000000-0005-0000-0000-000043BE0000}"/>
    <cellStyle name="Normal 5 11 2 2 2 3 2" xfId="47873" xr:uid="{00000000-0005-0000-0000-000044BE0000}"/>
    <cellStyle name="Normal 5 11 2 2 2 4" xfId="20292" xr:uid="{00000000-0005-0000-0000-000045BE0000}"/>
    <cellStyle name="Normal 5 11 2 2 2 4 2" xfId="41934" xr:uid="{00000000-0005-0000-0000-000046BE0000}"/>
    <cellStyle name="Normal 5 11 2 2 2 5" xfId="35924" xr:uid="{00000000-0005-0000-0000-000047BE0000}"/>
    <cellStyle name="Normal 5 11 2 2 3" xfId="15162" xr:uid="{00000000-0005-0000-0000-000048BE0000}"/>
    <cellStyle name="Normal 5 11 2 2 3 2" xfId="18247" xr:uid="{00000000-0005-0000-0000-000049BE0000}"/>
    <cellStyle name="Normal 5 11 2 2 3 2 2" xfId="30213" xr:uid="{00000000-0005-0000-0000-00004ABE0000}"/>
    <cellStyle name="Normal 5 11 2 2 3 2 2 2" xfId="51819" xr:uid="{00000000-0005-0000-0000-00004BBE0000}"/>
    <cellStyle name="Normal 5 11 2 2 3 2 3" xfId="24246" xr:uid="{00000000-0005-0000-0000-00004CBE0000}"/>
    <cellStyle name="Normal 5 11 2 2 3 2 3 2" xfId="45883" xr:uid="{00000000-0005-0000-0000-00004DBE0000}"/>
    <cellStyle name="Normal 5 11 2 2 3 2 4" xfId="39901" xr:uid="{00000000-0005-0000-0000-00004EBE0000}"/>
    <cellStyle name="Normal 5 11 2 2 3 3" xfId="27231" xr:uid="{00000000-0005-0000-0000-00004FBE0000}"/>
    <cellStyle name="Normal 5 11 2 2 3 3 2" xfId="48845" xr:uid="{00000000-0005-0000-0000-000050BE0000}"/>
    <cellStyle name="Normal 5 11 2 2 3 4" xfId="21264" xr:uid="{00000000-0005-0000-0000-000051BE0000}"/>
    <cellStyle name="Normal 5 11 2 2 3 4 2" xfId="42906" xr:uid="{00000000-0005-0000-0000-000052BE0000}"/>
    <cellStyle name="Normal 5 11 2 2 3 5" xfId="36898" xr:uid="{00000000-0005-0000-0000-000053BE0000}"/>
    <cellStyle name="Normal 5 11 2 2 4" xfId="16296" xr:uid="{00000000-0005-0000-0000-000054BE0000}"/>
    <cellStyle name="Normal 5 11 2 2 4 2" xfId="28265" xr:uid="{00000000-0005-0000-0000-000055BE0000}"/>
    <cellStyle name="Normal 5 11 2 2 4 2 2" xfId="49871" xr:uid="{00000000-0005-0000-0000-000056BE0000}"/>
    <cellStyle name="Normal 5 11 2 2 4 3" xfId="22298" xr:uid="{00000000-0005-0000-0000-000057BE0000}"/>
    <cellStyle name="Normal 5 11 2 2 4 3 2" xfId="43935" xr:uid="{00000000-0005-0000-0000-000058BE0000}"/>
    <cellStyle name="Normal 5 11 2 2 4 4" xfId="37950" xr:uid="{00000000-0005-0000-0000-000059BE0000}"/>
    <cellStyle name="Normal 5 11 2 2 5" xfId="25283" xr:uid="{00000000-0005-0000-0000-00005ABE0000}"/>
    <cellStyle name="Normal 5 11 2 2 5 2" xfId="46900" xr:uid="{00000000-0005-0000-0000-00005BBE0000}"/>
    <cellStyle name="Normal 5 11 2 2 6" xfId="19316" xr:uid="{00000000-0005-0000-0000-00005CBE0000}"/>
    <cellStyle name="Normal 5 11 2 2 6 2" xfId="40958" xr:uid="{00000000-0005-0000-0000-00005DBE0000}"/>
    <cellStyle name="Normal 5 11 2 2 7" xfId="34944"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1" xr:uid="{00000000-0005-0000-0000-000062BE0000}"/>
    <cellStyle name="Normal 5 11 2 3 2 2 2 2" xfId="51167" xr:uid="{00000000-0005-0000-0000-000063BE0000}"/>
    <cellStyle name="Normal 5 11 2 3 2 2 3" xfId="23594" xr:uid="{00000000-0005-0000-0000-000064BE0000}"/>
    <cellStyle name="Normal 5 11 2 3 2 2 3 2" xfId="45231" xr:uid="{00000000-0005-0000-0000-000065BE0000}"/>
    <cellStyle name="Normal 5 11 2 3 2 2 4" xfId="39247" xr:uid="{00000000-0005-0000-0000-000066BE0000}"/>
    <cellStyle name="Normal 5 11 2 3 2 3" xfId="26579" xr:uid="{00000000-0005-0000-0000-000067BE0000}"/>
    <cellStyle name="Normal 5 11 2 3 2 3 2" xfId="48193" xr:uid="{00000000-0005-0000-0000-000068BE0000}"/>
    <cellStyle name="Normal 5 11 2 3 2 4" xfId="20612" xr:uid="{00000000-0005-0000-0000-000069BE0000}"/>
    <cellStyle name="Normal 5 11 2 3 2 4 2" xfId="42254" xr:uid="{00000000-0005-0000-0000-00006ABE0000}"/>
    <cellStyle name="Normal 5 11 2 3 2 5" xfId="36244" xr:uid="{00000000-0005-0000-0000-00006BBE0000}"/>
    <cellStyle name="Normal 5 11 2 3 3" xfId="15482" xr:uid="{00000000-0005-0000-0000-00006CBE0000}"/>
    <cellStyle name="Normal 5 11 2 3 3 2" xfId="18567" xr:uid="{00000000-0005-0000-0000-00006DBE0000}"/>
    <cellStyle name="Normal 5 11 2 3 3 2 2" xfId="30533" xr:uid="{00000000-0005-0000-0000-00006EBE0000}"/>
    <cellStyle name="Normal 5 11 2 3 3 2 2 2" xfId="52139" xr:uid="{00000000-0005-0000-0000-00006FBE0000}"/>
    <cellStyle name="Normal 5 11 2 3 3 2 3" xfId="24566" xr:uid="{00000000-0005-0000-0000-000070BE0000}"/>
    <cellStyle name="Normal 5 11 2 3 3 2 3 2" xfId="46203" xr:uid="{00000000-0005-0000-0000-000071BE0000}"/>
    <cellStyle name="Normal 5 11 2 3 3 2 4" xfId="40221" xr:uid="{00000000-0005-0000-0000-000072BE0000}"/>
    <cellStyle name="Normal 5 11 2 3 3 3" xfId="27551" xr:uid="{00000000-0005-0000-0000-000073BE0000}"/>
    <cellStyle name="Normal 5 11 2 3 3 3 2" xfId="49165" xr:uid="{00000000-0005-0000-0000-000074BE0000}"/>
    <cellStyle name="Normal 5 11 2 3 3 4" xfId="21584" xr:uid="{00000000-0005-0000-0000-000075BE0000}"/>
    <cellStyle name="Normal 5 11 2 3 3 4 2" xfId="43226" xr:uid="{00000000-0005-0000-0000-000076BE0000}"/>
    <cellStyle name="Normal 5 11 2 3 3 5" xfId="37218" xr:uid="{00000000-0005-0000-0000-000077BE0000}"/>
    <cellStyle name="Normal 5 11 2 3 4" xfId="16616" xr:uid="{00000000-0005-0000-0000-000078BE0000}"/>
    <cellStyle name="Normal 5 11 2 3 4 2" xfId="28585" xr:uid="{00000000-0005-0000-0000-000079BE0000}"/>
    <cellStyle name="Normal 5 11 2 3 4 2 2" xfId="50191" xr:uid="{00000000-0005-0000-0000-00007ABE0000}"/>
    <cellStyle name="Normal 5 11 2 3 4 3" xfId="22618" xr:uid="{00000000-0005-0000-0000-00007BBE0000}"/>
    <cellStyle name="Normal 5 11 2 3 4 3 2" xfId="44255" xr:uid="{00000000-0005-0000-0000-00007CBE0000}"/>
    <cellStyle name="Normal 5 11 2 3 4 4" xfId="38270" xr:uid="{00000000-0005-0000-0000-00007DBE0000}"/>
    <cellStyle name="Normal 5 11 2 3 5" xfId="25603" xr:uid="{00000000-0005-0000-0000-00007EBE0000}"/>
    <cellStyle name="Normal 5 11 2 3 5 2" xfId="47220" xr:uid="{00000000-0005-0000-0000-00007FBE0000}"/>
    <cellStyle name="Normal 5 11 2 3 6" xfId="19636" xr:uid="{00000000-0005-0000-0000-000080BE0000}"/>
    <cellStyle name="Normal 5 11 2 3 6 2" xfId="41278" xr:uid="{00000000-0005-0000-0000-000081BE0000}"/>
    <cellStyle name="Normal 5 11 2 3 7" xfId="35264" xr:uid="{00000000-0005-0000-0000-000082BE0000}"/>
    <cellStyle name="Normal 5 11 2 4" xfId="13867" xr:uid="{00000000-0005-0000-0000-000083BE0000}"/>
    <cellStyle name="Normal 5 11 2 4 2" xfId="16953" xr:uid="{00000000-0005-0000-0000-000084BE0000}"/>
    <cellStyle name="Normal 5 11 2 4 2 2" xfId="28921" xr:uid="{00000000-0005-0000-0000-000085BE0000}"/>
    <cellStyle name="Normal 5 11 2 4 2 2 2" xfId="50527" xr:uid="{00000000-0005-0000-0000-000086BE0000}"/>
    <cellStyle name="Normal 5 11 2 4 2 3" xfId="22954" xr:uid="{00000000-0005-0000-0000-000087BE0000}"/>
    <cellStyle name="Normal 5 11 2 4 2 3 2" xfId="44591" xr:uid="{00000000-0005-0000-0000-000088BE0000}"/>
    <cellStyle name="Normal 5 11 2 4 2 4" xfId="38607" xr:uid="{00000000-0005-0000-0000-000089BE0000}"/>
    <cellStyle name="Normal 5 11 2 4 3" xfId="25939" xr:uid="{00000000-0005-0000-0000-00008ABE0000}"/>
    <cellStyle name="Normal 5 11 2 4 3 2" xfId="47553" xr:uid="{00000000-0005-0000-0000-00008BBE0000}"/>
    <cellStyle name="Normal 5 11 2 4 4" xfId="19972" xr:uid="{00000000-0005-0000-0000-00008CBE0000}"/>
    <cellStyle name="Normal 5 11 2 4 4 2" xfId="41614" xr:uid="{00000000-0005-0000-0000-00008DBE0000}"/>
    <cellStyle name="Normal 5 11 2 4 5" xfId="35603" xr:uid="{00000000-0005-0000-0000-00008EBE0000}"/>
    <cellStyle name="Normal 5 11 2 5" xfId="14841" xr:uid="{00000000-0005-0000-0000-00008FBE0000}"/>
    <cellStyle name="Normal 5 11 2 5 2" xfId="17926" xr:uid="{00000000-0005-0000-0000-000090BE0000}"/>
    <cellStyle name="Normal 5 11 2 5 2 2" xfId="29893" xr:uid="{00000000-0005-0000-0000-000091BE0000}"/>
    <cellStyle name="Normal 5 11 2 5 2 2 2" xfId="51499" xr:uid="{00000000-0005-0000-0000-000092BE0000}"/>
    <cellStyle name="Normal 5 11 2 5 2 3" xfId="23926" xr:uid="{00000000-0005-0000-0000-000093BE0000}"/>
    <cellStyle name="Normal 5 11 2 5 2 3 2" xfId="45563" xr:uid="{00000000-0005-0000-0000-000094BE0000}"/>
    <cellStyle name="Normal 5 11 2 5 2 4" xfId="39580" xr:uid="{00000000-0005-0000-0000-000095BE0000}"/>
    <cellStyle name="Normal 5 11 2 5 3" xfId="26911" xr:uid="{00000000-0005-0000-0000-000096BE0000}"/>
    <cellStyle name="Normal 5 11 2 5 3 2" xfId="48525" xr:uid="{00000000-0005-0000-0000-000097BE0000}"/>
    <cellStyle name="Normal 5 11 2 5 4" xfId="20944" xr:uid="{00000000-0005-0000-0000-000098BE0000}"/>
    <cellStyle name="Normal 5 11 2 5 4 2" xfId="42586" xr:uid="{00000000-0005-0000-0000-000099BE0000}"/>
    <cellStyle name="Normal 5 11 2 5 5" xfId="36577" xr:uid="{00000000-0005-0000-0000-00009ABE0000}"/>
    <cellStyle name="Normal 5 11 2 6" xfId="15976" xr:uid="{00000000-0005-0000-0000-00009BBE0000}"/>
    <cellStyle name="Normal 5 11 2 6 2" xfId="27945" xr:uid="{00000000-0005-0000-0000-00009CBE0000}"/>
    <cellStyle name="Normal 5 11 2 6 2 2" xfId="49551" xr:uid="{00000000-0005-0000-0000-00009DBE0000}"/>
    <cellStyle name="Normal 5 11 2 6 3" xfId="21978" xr:uid="{00000000-0005-0000-0000-00009EBE0000}"/>
    <cellStyle name="Normal 5 11 2 6 3 2" xfId="43615" xr:uid="{00000000-0005-0000-0000-00009FBE0000}"/>
    <cellStyle name="Normal 5 11 2 6 4" xfId="37630" xr:uid="{00000000-0005-0000-0000-0000A0BE0000}"/>
    <cellStyle name="Normal 5 11 2 7" xfId="24960" xr:uid="{00000000-0005-0000-0000-0000A1BE0000}"/>
    <cellStyle name="Normal 5 11 2 7 2" xfId="46577" xr:uid="{00000000-0005-0000-0000-0000A2BE0000}"/>
    <cellStyle name="Normal 5 11 2 8" xfId="18993" xr:uid="{00000000-0005-0000-0000-0000A3BE0000}"/>
    <cellStyle name="Normal 5 11 2 8 2" xfId="40635" xr:uid="{00000000-0005-0000-0000-0000A4BE0000}"/>
    <cellStyle name="Normal 5 11 2 9" xfId="32142"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2" xr:uid="{00000000-0005-0000-0000-0000ABBE0000}"/>
    <cellStyle name="Normal 5 12 2 2 2 2 2 2" xfId="50848" xr:uid="{00000000-0005-0000-0000-0000ACBE0000}"/>
    <cellStyle name="Normal 5 12 2 2 2 2 3" xfId="23275" xr:uid="{00000000-0005-0000-0000-0000ADBE0000}"/>
    <cellStyle name="Normal 5 12 2 2 2 2 3 2" xfId="44912" xr:uid="{00000000-0005-0000-0000-0000AEBE0000}"/>
    <cellStyle name="Normal 5 12 2 2 2 2 4" xfId="38928" xr:uid="{00000000-0005-0000-0000-0000AFBE0000}"/>
    <cellStyle name="Normal 5 12 2 2 2 3" xfId="26260" xr:uid="{00000000-0005-0000-0000-0000B0BE0000}"/>
    <cellStyle name="Normal 5 12 2 2 2 3 2" xfId="47874" xr:uid="{00000000-0005-0000-0000-0000B1BE0000}"/>
    <cellStyle name="Normal 5 12 2 2 2 4" xfId="20293" xr:uid="{00000000-0005-0000-0000-0000B2BE0000}"/>
    <cellStyle name="Normal 5 12 2 2 2 4 2" xfId="41935" xr:uid="{00000000-0005-0000-0000-0000B3BE0000}"/>
    <cellStyle name="Normal 5 12 2 2 2 5" xfId="35925" xr:uid="{00000000-0005-0000-0000-0000B4BE0000}"/>
    <cellStyle name="Normal 5 12 2 2 3" xfId="15163" xr:uid="{00000000-0005-0000-0000-0000B5BE0000}"/>
    <cellStyle name="Normal 5 12 2 2 3 2" xfId="18248" xr:uid="{00000000-0005-0000-0000-0000B6BE0000}"/>
    <cellStyle name="Normal 5 12 2 2 3 2 2" xfId="30214" xr:uid="{00000000-0005-0000-0000-0000B7BE0000}"/>
    <cellStyle name="Normal 5 12 2 2 3 2 2 2" xfId="51820" xr:uid="{00000000-0005-0000-0000-0000B8BE0000}"/>
    <cellStyle name="Normal 5 12 2 2 3 2 3" xfId="24247" xr:uid="{00000000-0005-0000-0000-0000B9BE0000}"/>
    <cellStyle name="Normal 5 12 2 2 3 2 3 2" xfId="45884" xr:uid="{00000000-0005-0000-0000-0000BABE0000}"/>
    <cellStyle name="Normal 5 12 2 2 3 2 4" xfId="39902" xr:uid="{00000000-0005-0000-0000-0000BBBE0000}"/>
    <cellStyle name="Normal 5 12 2 2 3 3" xfId="27232" xr:uid="{00000000-0005-0000-0000-0000BCBE0000}"/>
    <cellStyle name="Normal 5 12 2 2 3 3 2" xfId="48846" xr:uid="{00000000-0005-0000-0000-0000BDBE0000}"/>
    <cellStyle name="Normal 5 12 2 2 3 4" xfId="21265" xr:uid="{00000000-0005-0000-0000-0000BEBE0000}"/>
    <cellStyle name="Normal 5 12 2 2 3 4 2" xfId="42907" xr:uid="{00000000-0005-0000-0000-0000BFBE0000}"/>
    <cellStyle name="Normal 5 12 2 2 3 5" xfId="36899" xr:uid="{00000000-0005-0000-0000-0000C0BE0000}"/>
    <cellStyle name="Normal 5 12 2 2 4" xfId="16297" xr:uid="{00000000-0005-0000-0000-0000C1BE0000}"/>
    <cellStyle name="Normal 5 12 2 2 4 2" xfId="28266" xr:uid="{00000000-0005-0000-0000-0000C2BE0000}"/>
    <cellStyle name="Normal 5 12 2 2 4 2 2" xfId="49872" xr:uid="{00000000-0005-0000-0000-0000C3BE0000}"/>
    <cellStyle name="Normal 5 12 2 2 4 3" xfId="22299" xr:uid="{00000000-0005-0000-0000-0000C4BE0000}"/>
    <cellStyle name="Normal 5 12 2 2 4 3 2" xfId="43936" xr:uid="{00000000-0005-0000-0000-0000C5BE0000}"/>
    <cellStyle name="Normal 5 12 2 2 4 4" xfId="37951" xr:uid="{00000000-0005-0000-0000-0000C6BE0000}"/>
    <cellStyle name="Normal 5 12 2 2 5" xfId="25284" xr:uid="{00000000-0005-0000-0000-0000C7BE0000}"/>
    <cellStyle name="Normal 5 12 2 2 5 2" xfId="46901" xr:uid="{00000000-0005-0000-0000-0000C8BE0000}"/>
    <cellStyle name="Normal 5 12 2 2 6" xfId="19317" xr:uid="{00000000-0005-0000-0000-0000C9BE0000}"/>
    <cellStyle name="Normal 5 12 2 2 6 2" xfId="40959" xr:uid="{00000000-0005-0000-0000-0000CABE0000}"/>
    <cellStyle name="Normal 5 12 2 2 7" xfId="34945"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2" xr:uid="{00000000-0005-0000-0000-0000CFBE0000}"/>
    <cellStyle name="Normal 5 12 2 3 2 2 2 2" xfId="51168" xr:uid="{00000000-0005-0000-0000-0000D0BE0000}"/>
    <cellStyle name="Normal 5 12 2 3 2 2 3" xfId="23595" xr:uid="{00000000-0005-0000-0000-0000D1BE0000}"/>
    <cellStyle name="Normal 5 12 2 3 2 2 3 2" xfId="45232" xr:uid="{00000000-0005-0000-0000-0000D2BE0000}"/>
    <cellStyle name="Normal 5 12 2 3 2 2 4" xfId="39248" xr:uid="{00000000-0005-0000-0000-0000D3BE0000}"/>
    <cellStyle name="Normal 5 12 2 3 2 3" xfId="26580" xr:uid="{00000000-0005-0000-0000-0000D4BE0000}"/>
    <cellStyle name="Normal 5 12 2 3 2 3 2" xfId="48194" xr:uid="{00000000-0005-0000-0000-0000D5BE0000}"/>
    <cellStyle name="Normal 5 12 2 3 2 4" xfId="20613" xr:uid="{00000000-0005-0000-0000-0000D6BE0000}"/>
    <cellStyle name="Normal 5 12 2 3 2 4 2" xfId="42255" xr:uid="{00000000-0005-0000-0000-0000D7BE0000}"/>
    <cellStyle name="Normal 5 12 2 3 2 5" xfId="36245" xr:uid="{00000000-0005-0000-0000-0000D8BE0000}"/>
    <cellStyle name="Normal 5 12 2 3 3" xfId="15483" xr:uid="{00000000-0005-0000-0000-0000D9BE0000}"/>
    <cellStyle name="Normal 5 12 2 3 3 2" xfId="18568" xr:uid="{00000000-0005-0000-0000-0000DABE0000}"/>
    <cellStyle name="Normal 5 12 2 3 3 2 2" xfId="30534" xr:uid="{00000000-0005-0000-0000-0000DBBE0000}"/>
    <cellStyle name="Normal 5 12 2 3 3 2 2 2" xfId="52140" xr:uid="{00000000-0005-0000-0000-0000DCBE0000}"/>
    <cellStyle name="Normal 5 12 2 3 3 2 3" xfId="24567" xr:uid="{00000000-0005-0000-0000-0000DDBE0000}"/>
    <cellStyle name="Normal 5 12 2 3 3 2 3 2" xfId="46204" xr:uid="{00000000-0005-0000-0000-0000DEBE0000}"/>
    <cellStyle name="Normal 5 12 2 3 3 2 4" xfId="40222" xr:uid="{00000000-0005-0000-0000-0000DFBE0000}"/>
    <cellStyle name="Normal 5 12 2 3 3 3" xfId="27552" xr:uid="{00000000-0005-0000-0000-0000E0BE0000}"/>
    <cellStyle name="Normal 5 12 2 3 3 3 2" xfId="49166" xr:uid="{00000000-0005-0000-0000-0000E1BE0000}"/>
    <cellStyle name="Normal 5 12 2 3 3 4" xfId="21585" xr:uid="{00000000-0005-0000-0000-0000E2BE0000}"/>
    <cellStyle name="Normal 5 12 2 3 3 4 2" xfId="43227" xr:uid="{00000000-0005-0000-0000-0000E3BE0000}"/>
    <cellStyle name="Normal 5 12 2 3 3 5" xfId="37219" xr:uid="{00000000-0005-0000-0000-0000E4BE0000}"/>
    <cellStyle name="Normal 5 12 2 3 4" xfId="16617" xr:uid="{00000000-0005-0000-0000-0000E5BE0000}"/>
    <cellStyle name="Normal 5 12 2 3 4 2" xfId="28586" xr:uid="{00000000-0005-0000-0000-0000E6BE0000}"/>
    <cellStyle name="Normal 5 12 2 3 4 2 2" xfId="50192" xr:uid="{00000000-0005-0000-0000-0000E7BE0000}"/>
    <cellStyle name="Normal 5 12 2 3 4 3" xfId="22619" xr:uid="{00000000-0005-0000-0000-0000E8BE0000}"/>
    <cellStyle name="Normal 5 12 2 3 4 3 2" xfId="44256" xr:uid="{00000000-0005-0000-0000-0000E9BE0000}"/>
    <cellStyle name="Normal 5 12 2 3 4 4" xfId="38271" xr:uid="{00000000-0005-0000-0000-0000EABE0000}"/>
    <cellStyle name="Normal 5 12 2 3 5" xfId="25604" xr:uid="{00000000-0005-0000-0000-0000EBBE0000}"/>
    <cellStyle name="Normal 5 12 2 3 5 2" xfId="47221" xr:uid="{00000000-0005-0000-0000-0000ECBE0000}"/>
    <cellStyle name="Normal 5 12 2 3 6" xfId="19637" xr:uid="{00000000-0005-0000-0000-0000EDBE0000}"/>
    <cellStyle name="Normal 5 12 2 3 6 2" xfId="41279" xr:uid="{00000000-0005-0000-0000-0000EEBE0000}"/>
    <cellStyle name="Normal 5 12 2 3 7" xfId="35265" xr:uid="{00000000-0005-0000-0000-0000EFBE0000}"/>
    <cellStyle name="Normal 5 12 2 4" xfId="13868" xr:uid="{00000000-0005-0000-0000-0000F0BE0000}"/>
    <cellStyle name="Normal 5 12 2 4 2" xfId="16954" xr:uid="{00000000-0005-0000-0000-0000F1BE0000}"/>
    <cellStyle name="Normal 5 12 2 4 2 2" xfId="28922" xr:uid="{00000000-0005-0000-0000-0000F2BE0000}"/>
    <cellStyle name="Normal 5 12 2 4 2 2 2" xfId="50528" xr:uid="{00000000-0005-0000-0000-0000F3BE0000}"/>
    <cellStyle name="Normal 5 12 2 4 2 3" xfId="22955" xr:uid="{00000000-0005-0000-0000-0000F4BE0000}"/>
    <cellStyle name="Normal 5 12 2 4 2 3 2" xfId="44592" xr:uid="{00000000-0005-0000-0000-0000F5BE0000}"/>
    <cellStyle name="Normal 5 12 2 4 2 4" xfId="38608" xr:uid="{00000000-0005-0000-0000-0000F6BE0000}"/>
    <cellStyle name="Normal 5 12 2 4 3" xfId="25940" xr:uid="{00000000-0005-0000-0000-0000F7BE0000}"/>
    <cellStyle name="Normal 5 12 2 4 3 2" xfId="47554" xr:uid="{00000000-0005-0000-0000-0000F8BE0000}"/>
    <cellStyle name="Normal 5 12 2 4 4" xfId="19973" xr:uid="{00000000-0005-0000-0000-0000F9BE0000}"/>
    <cellStyle name="Normal 5 12 2 4 4 2" xfId="41615" xr:uid="{00000000-0005-0000-0000-0000FABE0000}"/>
    <cellStyle name="Normal 5 12 2 4 5" xfId="35604" xr:uid="{00000000-0005-0000-0000-0000FBBE0000}"/>
    <cellStyle name="Normal 5 12 2 5" xfId="14842" xr:uid="{00000000-0005-0000-0000-0000FCBE0000}"/>
    <cellStyle name="Normal 5 12 2 5 2" xfId="17927" xr:uid="{00000000-0005-0000-0000-0000FDBE0000}"/>
    <cellStyle name="Normal 5 12 2 5 2 2" xfId="29894" xr:uid="{00000000-0005-0000-0000-0000FEBE0000}"/>
    <cellStyle name="Normal 5 12 2 5 2 2 2" xfId="51500" xr:uid="{00000000-0005-0000-0000-0000FFBE0000}"/>
    <cellStyle name="Normal 5 12 2 5 2 3" xfId="23927" xr:uid="{00000000-0005-0000-0000-000000BF0000}"/>
    <cellStyle name="Normal 5 12 2 5 2 3 2" xfId="45564" xr:uid="{00000000-0005-0000-0000-000001BF0000}"/>
    <cellStyle name="Normal 5 12 2 5 2 4" xfId="39581" xr:uid="{00000000-0005-0000-0000-000002BF0000}"/>
    <cellStyle name="Normal 5 12 2 5 3" xfId="26912" xr:uid="{00000000-0005-0000-0000-000003BF0000}"/>
    <cellStyle name="Normal 5 12 2 5 3 2" xfId="48526" xr:uid="{00000000-0005-0000-0000-000004BF0000}"/>
    <cellStyle name="Normal 5 12 2 5 4" xfId="20945" xr:uid="{00000000-0005-0000-0000-000005BF0000}"/>
    <cellStyle name="Normal 5 12 2 5 4 2" xfId="42587" xr:uid="{00000000-0005-0000-0000-000006BF0000}"/>
    <cellStyle name="Normal 5 12 2 5 5" xfId="36578" xr:uid="{00000000-0005-0000-0000-000007BF0000}"/>
    <cellStyle name="Normal 5 12 2 6" xfId="15977" xr:uid="{00000000-0005-0000-0000-000008BF0000}"/>
    <cellStyle name="Normal 5 12 2 6 2" xfId="27946" xr:uid="{00000000-0005-0000-0000-000009BF0000}"/>
    <cellStyle name="Normal 5 12 2 6 2 2" xfId="49552" xr:uid="{00000000-0005-0000-0000-00000ABF0000}"/>
    <cellStyle name="Normal 5 12 2 6 3" xfId="21979" xr:uid="{00000000-0005-0000-0000-00000BBF0000}"/>
    <cellStyle name="Normal 5 12 2 6 3 2" xfId="43616" xr:uid="{00000000-0005-0000-0000-00000CBF0000}"/>
    <cellStyle name="Normal 5 12 2 6 4" xfId="37631" xr:uid="{00000000-0005-0000-0000-00000DBF0000}"/>
    <cellStyle name="Normal 5 12 2 7" xfId="24961" xr:uid="{00000000-0005-0000-0000-00000EBF0000}"/>
    <cellStyle name="Normal 5 12 2 7 2" xfId="46578" xr:uid="{00000000-0005-0000-0000-00000FBF0000}"/>
    <cellStyle name="Normal 5 12 2 8" xfId="18994" xr:uid="{00000000-0005-0000-0000-000010BF0000}"/>
    <cellStyle name="Normal 5 12 2 8 2" xfId="40636" xr:uid="{00000000-0005-0000-0000-000011BF0000}"/>
    <cellStyle name="Normal 5 12 2 9" xfId="32143"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3" xr:uid="{00000000-0005-0000-0000-000018BF0000}"/>
    <cellStyle name="Normal 5 13 2 2 2 2 2 2" xfId="50849" xr:uid="{00000000-0005-0000-0000-000019BF0000}"/>
    <cellStyle name="Normal 5 13 2 2 2 2 3" xfId="23276" xr:uid="{00000000-0005-0000-0000-00001ABF0000}"/>
    <cellStyle name="Normal 5 13 2 2 2 2 3 2" xfId="44913" xr:uid="{00000000-0005-0000-0000-00001BBF0000}"/>
    <cellStyle name="Normal 5 13 2 2 2 2 4" xfId="38929" xr:uid="{00000000-0005-0000-0000-00001CBF0000}"/>
    <cellStyle name="Normal 5 13 2 2 2 3" xfId="26261" xr:uid="{00000000-0005-0000-0000-00001DBF0000}"/>
    <cellStyle name="Normal 5 13 2 2 2 3 2" xfId="47875" xr:uid="{00000000-0005-0000-0000-00001EBF0000}"/>
    <cellStyle name="Normal 5 13 2 2 2 4" xfId="20294" xr:uid="{00000000-0005-0000-0000-00001FBF0000}"/>
    <cellStyle name="Normal 5 13 2 2 2 4 2" xfId="41936" xr:uid="{00000000-0005-0000-0000-000020BF0000}"/>
    <cellStyle name="Normal 5 13 2 2 2 5" xfId="35926" xr:uid="{00000000-0005-0000-0000-000021BF0000}"/>
    <cellStyle name="Normal 5 13 2 2 3" xfId="15164" xr:uid="{00000000-0005-0000-0000-000022BF0000}"/>
    <cellStyle name="Normal 5 13 2 2 3 2" xfId="18249" xr:uid="{00000000-0005-0000-0000-000023BF0000}"/>
    <cellStyle name="Normal 5 13 2 2 3 2 2" xfId="30215" xr:uid="{00000000-0005-0000-0000-000024BF0000}"/>
    <cellStyle name="Normal 5 13 2 2 3 2 2 2" xfId="51821" xr:uid="{00000000-0005-0000-0000-000025BF0000}"/>
    <cellStyle name="Normal 5 13 2 2 3 2 3" xfId="24248" xr:uid="{00000000-0005-0000-0000-000026BF0000}"/>
    <cellStyle name="Normal 5 13 2 2 3 2 3 2" xfId="45885" xr:uid="{00000000-0005-0000-0000-000027BF0000}"/>
    <cellStyle name="Normal 5 13 2 2 3 2 4" xfId="39903" xr:uid="{00000000-0005-0000-0000-000028BF0000}"/>
    <cellStyle name="Normal 5 13 2 2 3 3" xfId="27233" xr:uid="{00000000-0005-0000-0000-000029BF0000}"/>
    <cellStyle name="Normal 5 13 2 2 3 3 2" xfId="48847" xr:uid="{00000000-0005-0000-0000-00002ABF0000}"/>
    <cellStyle name="Normal 5 13 2 2 3 4" xfId="21266" xr:uid="{00000000-0005-0000-0000-00002BBF0000}"/>
    <cellStyle name="Normal 5 13 2 2 3 4 2" xfId="42908" xr:uid="{00000000-0005-0000-0000-00002CBF0000}"/>
    <cellStyle name="Normal 5 13 2 2 3 5" xfId="36900" xr:uid="{00000000-0005-0000-0000-00002DBF0000}"/>
    <cellStyle name="Normal 5 13 2 2 4" xfId="16298" xr:uid="{00000000-0005-0000-0000-00002EBF0000}"/>
    <cellStyle name="Normal 5 13 2 2 4 2" xfId="28267" xr:uid="{00000000-0005-0000-0000-00002FBF0000}"/>
    <cellStyle name="Normal 5 13 2 2 4 2 2" xfId="49873" xr:uid="{00000000-0005-0000-0000-000030BF0000}"/>
    <cellStyle name="Normal 5 13 2 2 4 3" xfId="22300" xr:uid="{00000000-0005-0000-0000-000031BF0000}"/>
    <cellStyle name="Normal 5 13 2 2 4 3 2" xfId="43937" xr:uid="{00000000-0005-0000-0000-000032BF0000}"/>
    <cellStyle name="Normal 5 13 2 2 4 4" xfId="37952" xr:uid="{00000000-0005-0000-0000-000033BF0000}"/>
    <cellStyle name="Normal 5 13 2 2 5" xfId="25285" xr:uid="{00000000-0005-0000-0000-000034BF0000}"/>
    <cellStyle name="Normal 5 13 2 2 5 2" xfId="46902" xr:uid="{00000000-0005-0000-0000-000035BF0000}"/>
    <cellStyle name="Normal 5 13 2 2 6" xfId="19318" xr:uid="{00000000-0005-0000-0000-000036BF0000}"/>
    <cellStyle name="Normal 5 13 2 2 6 2" xfId="40960" xr:uid="{00000000-0005-0000-0000-000037BF0000}"/>
    <cellStyle name="Normal 5 13 2 2 7" xfId="34946"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3" xr:uid="{00000000-0005-0000-0000-00003CBF0000}"/>
    <cellStyle name="Normal 5 13 2 3 2 2 2 2" xfId="51169" xr:uid="{00000000-0005-0000-0000-00003DBF0000}"/>
    <cellStyle name="Normal 5 13 2 3 2 2 3" xfId="23596" xr:uid="{00000000-0005-0000-0000-00003EBF0000}"/>
    <cellStyle name="Normal 5 13 2 3 2 2 3 2" xfId="45233" xr:uid="{00000000-0005-0000-0000-00003FBF0000}"/>
    <cellStyle name="Normal 5 13 2 3 2 2 4" xfId="39249" xr:uid="{00000000-0005-0000-0000-000040BF0000}"/>
    <cellStyle name="Normal 5 13 2 3 2 3" xfId="26581" xr:uid="{00000000-0005-0000-0000-000041BF0000}"/>
    <cellStyle name="Normal 5 13 2 3 2 3 2" xfId="48195" xr:uid="{00000000-0005-0000-0000-000042BF0000}"/>
    <cellStyle name="Normal 5 13 2 3 2 4" xfId="20614" xr:uid="{00000000-0005-0000-0000-000043BF0000}"/>
    <cellStyle name="Normal 5 13 2 3 2 4 2" xfId="42256" xr:uid="{00000000-0005-0000-0000-000044BF0000}"/>
    <cellStyle name="Normal 5 13 2 3 2 5" xfId="36246" xr:uid="{00000000-0005-0000-0000-000045BF0000}"/>
    <cellStyle name="Normal 5 13 2 3 3" xfId="15484" xr:uid="{00000000-0005-0000-0000-000046BF0000}"/>
    <cellStyle name="Normal 5 13 2 3 3 2" xfId="18569" xr:uid="{00000000-0005-0000-0000-000047BF0000}"/>
    <cellStyle name="Normal 5 13 2 3 3 2 2" xfId="30535" xr:uid="{00000000-0005-0000-0000-000048BF0000}"/>
    <cellStyle name="Normal 5 13 2 3 3 2 2 2" xfId="52141" xr:uid="{00000000-0005-0000-0000-000049BF0000}"/>
    <cellStyle name="Normal 5 13 2 3 3 2 3" xfId="24568" xr:uid="{00000000-0005-0000-0000-00004ABF0000}"/>
    <cellStyle name="Normal 5 13 2 3 3 2 3 2" xfId="46205" xr:uid="{00000000-0005-0000-0000-00004BBF0000}"/>
    <cellStyle name="Normal 5 13 2 3 3 2 4" xfId="40223" xr:uid="{00000000-0005-0000-0000-00004CBF0000}"/>
    <cellStyle name="Normal 5 13 2 3 3 3" xfId="27553" xr:uid="{00000000-0005-0000-0000-00004DBF0000}"/>
    <cellStyle name="Normal 5 13 2 3 3 3 2" xfId="49167" xr:uid="{00000000-0005-0000-0000-00004EBF0000}"/>
    <cellStyle name="Normal 5 13 2 3 3 4" xfId="21586" xr:uid="{00000000-0005-0000-0000-00004FBF0000}"/>
    <cellStyle name="Normal 5 13 2 3 3 4 2" xfId="43228" xr:uid="{00000000-0005-0000-0000-000050BF0000}"/>
    <cellStyle name="Normal 5 13 2 3 3 5" xfId="37220" xr:uid="{00000000-0005-0000-0000-000051BF0000}"/>
    <cellStyle name="Normal 5 13 2 3 4" xfId="16618" xr:uid="{00000000-0005-0000-0000-000052BF0000}"/>
    <cellStyle name="Normal 5 13 2 3 4 2" xfId="28587" xr:uid="{00000000-0005-0000-0000-000053BF0000}"/>
    <cellStyle name="Normal 5 13 2 3 4 2 2" xfId="50193" xr:uid="{00000000-0005-0000-0000-000054BF0000}"/>
    <cellStyle name="Normal 5 13 2 3 4 3" xfId="22620" xr:uid="{00000000-0005-0000-0000-000055BF0000}"/>
    <cellStyle name="Normal 5 13 2 3 4 3 2" xfId="44257" xr:uid="{00000000-0005-0000-0000-000056BF0000}"/>
    <cellStyle name="Normal 5 13 2 3 4 4" xfId="38272" xr:uid="{00000000-0005-0000-0000-000057BF0000}"/>
    <cellStyle name="Normal 5 13 2 3 5" xfId="25605" xr:uid="{00000000-0005-0000-0000-000058BF0000}"/>
    <cellStyle name="Normal 5 13 2 3 5 2" xfId="47222" xr:uid="{00000000-0005-0000-0000-000059BF0000}"/>
    <cellStyle name="Normal 5 13 2 3 6" xfId="19638" xr:uid="{00000000-0005-0000-0000-00005ABF0000}"/>
    <cellStyle name="Normal 5 13 2 3 6 2" xfId="41280" xr:uid="{00000000-0005-0000-0000-00005BBF0000}"/>
    <cellStyle name="Normal 5 13 2 3 7" xfId="35266" xr:uid="{00000000-0005-0000-0000-00005CBF0000}"/>
    <cellStyle name="Normal 5 13 2 4" xfId="13869" xr:uid="{00000000-0005-0000-0000-00005DBF0000}"/>
    <cellStyle name="Normal 5 13 2 4 2" xfId="16955" xr:uid="{00000000-0005-0000-0000-00005EBF0000}"/>
    <cellStyle name="Normal 5 13 2 4 2 2" xfId="28923" xr:uid="{00000000-0005-0000-0000-00005FBF0000}"/>
    <cellStyle name="Normal 5 13 2 4 2 2 2" xfId="50529" xr:uid="{00000000-0005-0000-0000-000060BF0000}"/>
    <cellStyle name="Normal 5 13 2 4 2 3" xfId="22956" xr:uid="{00000000-0005-0000-0000-000061BF0000}"/>
    <cellStyle name="Normal 5 13 2 4 2 3 2" xfId="44593" xr:uid="{00000000-0005-0000-0000-000062BF0000}"/>
    <cellStyle name="Normal 5 13 2 4 2 4" xfId="38609" xr:uid="{00000000-0005-0000-0000-000063BF0000}"/>
    <cellStyle name="Normal 5 13 2 4 3" xfId="25941" xr:uid="{00000000-0005-0000-0000-000064BF0000}"/>
    <cellStyle name="Normal 5 13 2 4 3 2" xfId="47555" xr:uid="{00000000-0005-0000-0000-000065BF0000}"/>
    <cellStyle name="Normal 5 13 2 4 4" xfId="19974" xr:uid="{00000000-0005-0000-0000-000066BF0000}"/>
    <cellStyle name="Normal 5 13 2 4 4 2" xfId="41616" xr:uid="{00000000-0005-0000-0000-000067BF0000}"/>
    <cellStyle name="Normal 5 13 2 4 5" xfId="35605" xr:uid="{00000000-0005-0000-0000-000068BF0000}"/>
    <cellStyle name="Normal 5 13 2 5" xfId="14843" xr:uid="{00000000-0005-0000-0000-000069BF0000}"/>
    <cellStyle name="Normal 5 13 2 5 2" xfId="17928" xr:uid="{00000000-0005-0000-0000-00006ABF0000}"/>
    <cellStyle name="Normal 5 13 2 5 2 2" xfId="29895" xr:uid="{00000000-0005-0000-0000-00006BBF0000}"/>
    <cellStyle name="Normal 5 13 2 5 2 2 2" xfId="51501" xr:uid="{00000000-0005-0000-0000-00006CBF0000}"/>
    <cellStyle name="Normal 5 13 2 5 2 3" xfId="23928" xr:uid="{00000000-0005-0000-0000-00006DBF0000}"/>
    <cellStyle name="Normal 5 13 2 5 2 3 2" xfId="45565" xr:uid="{00000000-0005-0000-0000-00006EBF0000}"/>
    <cellStyle name="Normal 5 13 2 5 2 4" xfId="39582" xr:uid="{00000000-0005-0000-0000-00006FBF0000}"/>
    <cellStyle name="Normal 5 13 2 5 3" xfId="26913" xr:uid="{00000000-0005-0000-0000-000070BF0000}"/>
    <cellStyle name="Normal 5 13 2 5 3 2" xfId="48527" xr:uid="{00000000-0005-0000-0000-000071BF0000}"/>
    <cellStyle name="Normal 5 13 2 5 4" xfId="20946" xr:uid="{00000000-0005-0000-0000-000072BF0000}"/>
    <cellStyle name="Normal 5 13 2 5 4 2" xfId="42588" xr:uid="{00000000-0005-0000-0000-000073BF0000}"/>
    <cellStyle name="Normal 5 13 2 5 5" xfId="36579" xr:uid="{00000000-0005-0000-0000-000074BF0000}"/>
    <cellStyle name="Normal 5 13 2 6" xfId="15978" xr:uid="{00000000-0005-0000-0000-000075BF0000}"/>
    <cellStyle name="Normal 5 13 2 6 2" xfId="27947" xr:uid="{00000000-0005-0000-0000-000076BF0000}"/>
    <cellStyle name="Normal 5 13 2 6 2 2" xfId="49553" xr:uid="{00000000-0005-0000-0000-000077BF0000}"/>
    <cellStyle name="Normal 5 13 2 6 3" xfId="21980" xr:uid="{00000000-0005-0000-0000-000078BF0000}"/>
    <cellStyle name="Normal 5 13 2 6 3 2" xfId="43617" xr:uid="{00000000-0005-0000-0000-000079BF0000}"/>
    <cellStyle name="Normal 5 13 2 6 4" xfId="37632" xr:uid="{00000000-0005-0000-0000-00007ABF0000}"/>
    <cellStyle name="Normal 5 13 2 7" xfId="24962" xr:uid="{00000000-0005-0000-0000-00007BBF0000}"/>
    <cellStyle name="Normal 5 13 2 7 2" xfId="46579" xr:uid="{00000000-0005-0000-0000-00007CBF0000}"/>
    <cellStyle name="Normal 5 13 2 8" xfId="18995" xr:uid="{00000000-0005-0000-0000-00007DBF0000}"/>
    <cellStyle name="Normal 5 13 2 8 2" xfId="40637" xr:uid="{00000000-0005-0000-0000-00007EBF0000}"/>
    <cellStyle name="Normal 5 13 2 9" xfId="32144"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4" xr:uid="{00000000-0005-0000-0000-000085BF0000}"/>
    <cellStyle name="Normal 5 14 2 2 2 2 2 2" xfId="50850" xr:uid="{00000000-0005-0000-0000-000086BF0000}"/>
    <cellStyle name="Normal 5 14 2 2 2 2 3" xfId="23277" xr:uid="{00000000-0005-0000-0000-000087BF0000}"/>
    <cellStyle name="Normal 5 14 2 2 2 2 3 2" xfId="44914" xr:uid="{00000000-0005-0000-0000-000088BF0000}"/>
    <cellStyle name="Normal 5 14 2 2 2 2 4" xfId="38930" xr:uid="{00000000-0005-0000-0000-000089BF0000}"/>
    <cellStyle name="Normal 5 14 2 2 2 3" xfId="26262" xr:uid="{00000000-0005-0000-0000-00008ABF0000}"/>
    <cellStyle name="Normal 5 14 2 2 2 3 2" xfId="47876" xr:uid="{00000000-0005-0000-0000-00008BBF0000}"/>
    <cellStyle name="Normal 5 14 2 2 2 4" xfId="20295" xr:uid="{00000000-0005-0000-0000-00008CBF0000}"/>
    <cellStyle name="Normal 5 14 2 2 2 4 2" xfId="41937" xr:uid="{00000000-0005-0000-0000-00008DBF0000}"/>
    <cellStyle name="Normal 5 14 2 2 2 5" xfId="35927" xr:uid="{00000000-0005-0000-0000-00008EBF0000}"/>
    <cellStyle name="Normal 5 14 2 2 3" xfId="15165" xr:uid="{00000000-0005-0000-0000-00008FBF0000}"/>
    <cellStyle name="Normal 5 14 2 2 3 2" xfId="18250" xr:uid="{00000000-0005-0000-0000-000090BF0000}"/>
    <cellStyle name="Normal 5 14 2 2 3 2 2" xfId="30216" xr:uid="{00000000-0005-0000-0000-000091BF0000}"/>
    <cellStyle name="Normal 5 14 2 2 3 2 2 2" xfId="51822" xr:uid="{00000000-0005-0000-0000-000092BF0000}"/>
    <cellStyle name="Normal 5 14 2 2 3 2 3" xfId="24249" xr:uid="{00000000-0005-0000-0000-000093BF0000}"/>
    <cellStyle name="Normal 5 14 2 2 3 2 3 2" xfId="45886" xr:uid="{00000000-0005-0000-0000-000094BF0000}"/>
    <cellStyle name="Normal 5 14 2 2 3 2 4" xfId="39904" xr:uid="{00000000-0005-0000-0000-000095BF0000}"/>
    <cellStyle name="Normal 5 14 2 2 3 3" xfId="27234" xr:uid="{00000000-0005-0000-0000-000096BF0000}"/>
    <cellStyle name="Normal 5 14 2 2 3 3 2" xfId="48848" xr:uid="{00000000-0005-0000-0000-000097BF0000}"/>
    <cellStyle name="Normal 5 14 2 2 3 4" xfId="21267" xr:uid="{00000000-0005-0000-0000-000098BF0000}"/>
    <cellStyle name="Normal 5 14 2 2 3 4 2" xfId="42909" xr:uid="{00000000-0005-0000-0000-000099BF0000}"/>
    <cellStyle name="Normal 5 14 2 2 3 5" xfId="36901" xr:uid="{00000000-0005-0000-0000-00009ABF0000}"/>
    <cellStyle name="Normal 5 14 2 2 4" xfId="16299" xr:uid="{00000000-0005-0000-0000-00009BBF0000}"/>
    <cellStyle name="Normal 5 14 2 2 4 2" xfId="28268" xr:uid="{00000000-0005-0000-0000-00009CBF0000}"/>
    <cellStyle name="Normal 5 14 2 2 4 2 2" xfId="49874" xr:uid="{00000000-0005-0000-0000-00009DBF0000}"/>
    <cellStyle name="Normal 5 14 2 2 4 3" xfId="22301" xr:uid="{00000000-0005-0000-0000-00009EBF0000}"/>
    <cellStyle name="Normal 5 14 2 2 4 3 2" xfId="43938" xr:uid="{00000000-0005-0000-0000-00009FBF0000}"/>
    <cellStyle name="Normal 5 14 2 2 4 4" xfId="37953" xr:uid="{00000000-0005-0000-0000-0000A0BF0000}"/>
    <cellStyle name="Normal 5 14 2 2 5" xfId="25286" xr:uid="{00000000-0005-0000-0000-0000A1BF0000}"/>
    <cellStyle name="Normal 5 14 2 2 5 2" xfId="46903" xr:uid="{00000000-0005-0000-0000-0000A2BF0000}"/>
    <cellStyle name="Normal 5 14 2 2 6" xfId="19319" xr:uid="{00000000-0005-0000-0000-0000A3BF0000}"/>
    <cellStyle name="Normal 5 14 2 2 6 2" xfId="40961" xr:uid="{00000000-0005-0000-0000-0000A4BF0000}"/>
    <cellStyle name="Normal 5 14 2 2 7" xfId="34947"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4" xr:uid="{00000000-0005-0000-0000-0000A9BF0000}"/>
    <cellStyle name="Normal 5 14 2 3 2 2 2 2" xfId="51170" xr:uid="{00000000-0005-0000-0000-0000AABF0000}"/>
    <cellStyle name="Normal 5 14 2 3 2 2 3" xfId="23597" xr:uid="{00000000-0005-0000-0000-0000ABBF0000}"/>
    <cellStyle name="Normal 5 14 2 3 2 2 3 2" xfId="45234" xr:uid="{00000000-0005-0000-0000-0000ACBF0000}"/>
    <cellStyle name="Normal 5 14 2 3 2 2 4" xfId="39250" xr:uid="{00000000-0005-0000-0000-0000ADBF0000}"/>
    <cellStyle name="Normal 5 14 2 3 2 3" xfId="26582" xr:uid="{00000000-0005-0000-0000-0000AEBF0000}"/>
    <cellStyle name="Normal 5 14 2 3 2 3 2" xfId="48196" xr:uid="{00000000-0005-0000-0000-0000AFBF0000}"/>
    <cellStyle name="Normal 5 14 2 3 2 4" xfId="20615" xr:uid="{00000000-0005-0000-0000-0000B0BF0000}"/>
    <cellStyle name="Normal 5 14 2 3 2 4 2" xfId="42257" xr:uid="{00000000-0005-0000-0000-0000B1BF0000}"/>
    <cellStyle name="Normal 5 14 2 3 2 5" xfId="36247" xr:uid="{00000000-0005-0000-0000-0000B2BF0000}"/>
    <cellStyle name="Normal 5 14 2 3 3" xfId="15485" xr:uid="{00000000-0005-0000-0000-0000B3BF0000}"/>
    <cellStyle name="Normal 5 14 2 3 3 2" xfId="18570" xr:uid="{00000000-0005-0000-0000-0000B4BF0000}"/>
    <cellStyle name="Normal 5 14 2 3 3 2 2" xfId="30536" xr:uid="{00000000-0005-0000-0000-0000B5BF0000}"/>
    <cellStyle name="Normal 5 14 2 3 3 2 2 2" xfId="52142" xr:uid="{00000000-0005-0000-0000-0000B6BF0000}"/>
    <cellStyle name="Normal 5 14 2 3 3 2 3" xfId="24569" xr:uid="{00000000-0005-0000-0000-0000B7BF0000}"/>
    <cellStyle name="Normal 5 14 2 3 3 2 3 2" xfId="46206" xr:uid="{00000000-0005-0000-0000-0000B8BF0000}"/>
    <cellStyle name="Normal 5 14 2 3 3 2 4" xfId="40224" xr:uid="{00000000-0005-0000-0000-0000B9BF0000}"/>
    <cellStyle name="Normal 5 14 2 3 3 3" xfId="27554" xr:uid="{00000000-0005-0000-0000-0000BABF0000}"/>
    <cellStyle name="Normal 5 14 2 3 3 3 2" xfId="49168" xr:uid="{00000000-0005-0000-0000-0000BBBF0000}"/>
    <cellStyle name="Normal 5 14 2 3 3 4" xfId="21587" xr:uid="{00000000-0005-0000-0000-0000BCBF0000}"/>
    <cellStyle name="Normal 5 14 2 3 3 4 2" xfId="43229" xr:uid="{00000000-0005-0000-0000-0000BDBF0000}"/>
    <cellStyle name="Normal 5 14 2 3 3 5" xfId="37221" xr:uid="{00000000-0005-0000-0000-0000BEBF0000}"/>
    <cellStyle name="Normal 5 14 2 3 4" xfId="16619" xr:uid="{00000000-0005-0000-0000-0000BFBF0000}"/>
    <cellStyle name="Normal 5 14 2 3 4 2" xfId="28588" xr:uid="{00000000-0005-0000-0000-0000C0BF0000}"/>
    <cellStyle name="Normal 5 14 2 3 4 2 2" xfId="50194" xr:uid="{00000000-0005-0000-0000-0000C1BF0000}"/>
    <cellStyle name="Normal 5 14 2 3 4 3" xfId="22621" xr:uid="{00000000-0005-0000-0000-0000C2BF0000}"/>
    <cellStyle name="Normal 5 14 2 3 4 3 2" xfId="44258" xr:uid="{00000000-0005-0000-0000-0000C3BF0000}"/>
    <cellStyle name="Normal 5 14 2 3 4 4" xfId="38273" xr:uid="{00000000-0005-0000-0000-0000C4BF0000}"/>
    <cellStyle name="Normal 5 14 2 3 5" xfId="25606" xr:uid="{00000000-0005-0000-0000-0000C5BF0000}"/>
    <cellStyle name="Normal 5 14 2 3 5 2" xfId="47223" xr:uid="{00000000-0005-0000-0000-0000C6BF0000}"/>
    <cellStyle name="Normal 5 14 2 3 6" xfId="19639" xr:uid="{00000000-0005-0000-0000-0000C7BF0000}"/>
    <cellStyle name="Normal 5 14 2 3 6 2" xfId="41281" xr:uid="{00000000-0005-0000-0000-0000C8BF0000}"/>
    <cellStyle name="Normal 5 14 2 3 7" xfId="35267" xr:uid="{00000000-0005-0000-0000-0000C9BF0000}"/>
    <cellStyle name="Normal 5 14 2 4" xfId="13870" xr:uid="{00000000-0005-0000-0000-0000CABF0000}"/>
    <cellStyle name="Normal 5 14 2 4 2" xfId="16956" xr:uid="{00000000-0005-0000-0000-0000CBBF0000}"/>
    <cellStyle name="Normal 5 14 2 4 2 2" xfId="28924" xr:uid="{00000000-0005-0000-0000-0000CCBF0000}"/>
    <cellStyle name="Normal 5 14 2 4 2 2 2" xfId="50530" xr:uid="{00000000-0005-0000-0000-0000CDBF0000}"/>
    <cellStyle name="Normal 5 14 2 4 2 3" xfId="22957" xr:uid="{00000000-0005-0000-0000-0000CEBF0000}"/>
    <cellStyle name="Normal 5 14 2 4 2 3 2" xfId="44594" xr:uid="{00000000-0005-0000-0000-0000CFBF0000}"/>
    <cellStyle name="Normal 5 14 2 4 2 4" xfId="38610" xr:uid="{00000000-0005-0000-0000-0000D0BF0000}"/>
    <cellStyle name="Normal 5 14 2 4 3" xfId="25942" xr:uid="{00000000-0005-0000-0000-0000D1BF0000}"/>
    <cellStyle name="Normal 5 14 2 4 3 2" xfId="47556" xr:uid="{00000000-0005-0000-0000-0000D2BF0000}"/>
    <cellStyle name="Normal 5 14 2 4 4" xfId="19975" xr:uid="{00000000-0005-0000-0000-0000D3BF0000}"/>
    <cellStyle name="Normal 5 14 2 4 4 2" xfId="41617" xr:uid="{00000000-0005-0000-0000-0000D4BF0000}"/>
    <cellStyle name="Normal 5 14 2 4 5" xfId="35606" xr:uid="{00000000-0005-0000-0000-0000D5BF0000}"/>
    <cellStyle name="Normal 5 14 2 5" xfId="14844" xr:uid="{00000000-0005-0000-0000-0000D6BF0000}"/>
    <cellStyle name="Normal 5 14 2 5 2" xfId="17929" xr:uid="{00000000-0005-0000-0000-0000D7BF0000}"/>
    <cellStyle name="Normal 5 14 2 5 2 2" xfId="29896" xr:uid="{00000000-0005-0000-0000-0000D8BF0000}"/>
    <cellStyle name="Normal 5 14 2 5 2 2 2" xfId="51502" xr:uid="{00000000-0005-0000-0000-0000D9BF0000}"/>
    <cellStyle name="Normal 5 14 2 5 2 3" xfId="23929" xr:uid="{00000000-0005-0000-0000-0000DABF0000}"/>
    <cellStyle name="Normal 5 14 2 5 2 3 2" xfId="45566" xr:uid="{00000000-0005-0000-0000-0000DBBF0000}"/>
    <cellStyle name="Normal 5 14 2 5 2 4" xfId="39583" xr:uid="{00000000-0005-0000-0000-0000DCBF0000}"/>
    <cellStyle name="Normal 5 14 2 5 3" xfId="26914" xr:uid="{00000000-0005-0000-0000-0000DDBF0000}"/>
    <cellStyle name="Normal 5 14 2 5 3 2" xfId="48528" xr:uid="{00000000-0005-0000-0000-0000DEBF0000}"/>
    <cellStyle name="Normal 5 14 2 5 4" xfId="20947" xr:uid="{00000000-0005-0000-0000-0000DFBF0000}"/>
    <cellStyle name="Normal 5 14 2 5 4 2" xfId="42589" xr:uid="{00000000-0005-0000-0000-0000E0BF0000}"/>
    <cellStyle name="Normal 5 14 2 5 5" xfId="36580" xr:uid="{00000000-0005-0000-0000-0000E1BF0000}"/>
    <cellStyle name="Normal 5 14 2 6" xfId="15979" xr:uid="{00000000-0005-0000-0000-0000E2BF0000}"/>
    <cellStyle name="Normal 5 14 2 6 2" xfId="27948" xr:uid="{00000000-0005-0000-0000-0000E3BF0000}"/>
    <cellStyle name="Normal 5 14 2 6 2 2" xfId="49554" xr:uid="{00000000-0005-0000-0000-0000E4BF0000}"/>
    <cellStyle name="Normal 5 14 2 6 3" xfId="21981" xr:uid="{00000000-0005-0000-0000-0000E5BF0000}"/>
    <cellStyle name="Normal 5 14 2 6 3 2" xfId="43618" xr:uid="{00000000-0005-0000-0000-0000E6BF0000}"/>
    <cellStyle name="Normal 5 14 2 6 4" xfId="37633" xr:uid="{00000000-0005-0000-0000-0000E7BF0000}"/>
    <cellStyle name="Normal 5 14 2 7" xfId="24963" xr:uid="{00000000-0005-0000-0000-0000E8BF0000}"/>
    <cellStyle name="Normal 5 14 2 7 2" xfId="46580" xr:uid="{00000000-0005-0000-0000-0000E9BF0000}"/>
    <cellStyle name="Normal 5 14 2 8" xfId="18996" xr:uid="{00000000-0005-0000-0000-0000EABF0000}"/>
    <cellStyle name="Normal 5 14 2 8 2" xfId="40638" xr:uid="{00000000-0005-0000-0000-0000EBBF0000}"/>
    <cellStyle name="Normal 5 14 2 9" xfId="32145"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5" xr:uid="{00000000-0005-0000-0000-0000F2BF0000}"/>
    <cellStyle name="Normal 5 15 2 2 2 2 2 2" xfId="50851" xr:uid="{00000000-0005-0000-0000-0000F3BF0000}"/>
    <cellStyle name="Normal 5 15 2 2 2 2 3" xfId="23278" xr:uid="{00000000-0005-0000-0000-0000F4BF0000}"/>
    <cellStyle name="Normal 5 15 2 2 2 2 3 2" xfId="44915" xr:uid="{00000000-0005-0000-0000-0000F5BF0000}"/>
    <cellStyle name="Normal 5 15 2 2 2 2 4" xfId="38931" xr:uid="{00000000-0005-0000-0000-0000F6BF0000}"/>
    <cellStyle name="Normal 5 15 2 2 2 3" xfId="26263" xr:uid="{00000000-0005-0000-0000-0000F7BF0000}"/>
    <cellStyle name="Normal 5 15 2 2 2 3 2" xfId="47877" xr:uid="{00000000-0005-0000-0000-0000F8BF0000}"/>
    <cellStyle name="Normal 5 15 2 2 2 4" xfId="20296" xr:uid="{00000000-0005-0000-0000-0000F9BF0000}"/>
    <cellStyle name="Normal 5 15 2 2 2 4 2" xfId="41938" xr:uid="{00000000-0005-0000-0000-0000FABF0000}"/>
    <cellStyle name="Normal 5 15 2 2 2 5" xfId="35928" xr:uid="{00000000-0005-0000-0000-0000FBBF0000}"/>
    <cellStyle name="Normal 5 15 2 2 3" xfId="15166" xr:uid="{00000000-0005-0000-0000-0000FCBF0000}"/>
    <cellStyle name="Normal 5 15 2 2 3 2" xfId="18251" xr:uid="{00000000-0005-0000-0000-0000FDBF0000}"/>
    <cellStyle name="Normal 5 15 2 2 3 2 2" xfId="30217" xr:uid="{00000000-0005-0000-0000-0000FEBF0000}"/>
    <cellStyle name="Normal 5 15 2 2 3 2 2 2" xfId="51823" xr:uid="{00000000-0005-0000-0000-0000FFBF0000}"/>
    <cellStyle name="Normal 5 15 2 2 3 2 3" xfId="24250" xr:uid="{00000000-0005-0000-0000-000000C00000}"/>
    <cellStyle name="Normal 5 15 2 2 3 2 3 2" xfId="45887" xr:uid="{00000000-0005-0000-0000-000001C00000}"/>
    <cellStyle name="Normal 5 15 2 2 3 2 4" xfId="39905" xr:uid="{00000000-0005-0000-0000-000002C00000}"/>
    <cellStyle name="Normal 5 15 2 2 3 3" xfId="27235" xr:uid="{00000000-0005-0000-0000-000003C00000}"/>
    <cellStyle name="Normal 5 15 2 2 3 3 2" xfId="48849" xr:uid="{00000000-0005-0000-0000-000004C00000}"/>
    <cellStyle name="Normal 5 15 2 2 3 4" xfId="21268" xr:uid="{00000000-0005-0000-0000-000005C00000}"/>
    <cellStyle name="Normal 5 15 2 2 3 4 2" xfId="42910" xr:uid="{00000000-0005-0000-0000-000006C00000}"/>
    <cellStyle name="Normal 5 15 2 2 3 5" xfId="36902" xr:uid="{00000000-0005-0000-0000-000007C00000}"/>
    <cellStyle name="Normal 5 15 2 2 4" xfId="16300" xr:uid="{00000000-0005-0000-0000-000008C00000}"/>
    <cellStyle name="Normal 5 15 2 2 4 2" xfId="28269" xr:uid="{00000000-0005-0000-0000-000009C00000}"/>
    <cellStyle name="Normal 5 15 2 2 4 2 2" xfId="49875" xr:uid="{00000000-0005-0000-0000-00000AC00000}"/>
    <cellStyle name="Normal 5 15 2 2 4 3" xfId="22302" xr:uid="{00000000-0005-0000-0000-00000BC00000}"/>
    <cellStyle name="Normal 5 15 2 2 4 3 2" xfId="43939" xr:uid="{00000000-0005-0000-0000-00000CC00000}"/>
    <cellStyle name="Normal 5 15 2 2 4 4" xfId="37954" xr:uid="{00000000-0005-0000-0000-00000DC00000}"/>
    <cellStyle name="Normal 5 15 2 2 5" xfId="25287" xr:uid="{00000000-0005-0000-0000-00000EC00000}"/>
    <cellStyle name="Normal 5 15 2 2 5 2" xfId="46904" xr:uid="{00000000-0005-0000-0000-00000FC00000}"/>
    <cellStyle name="Normal 5 15 2 2 6" xfId="19320" xr:uid="{00000000-0005-0000-0000-000010C00000}"/>
    <cellStyle name="Normal 5 15 2 2 6 2" xfId="40962" xr:uid="{00000000-0005-0000-0000-000011C00000}"/>
    <cellStyle name="Normal 5 15 2 2 7" xfId="34948"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5" xr:uid="{00000000-0005-0000-0000-000016C00000}"/>
    <cellStyle name="Normal 5 15 2 3 2 2 2 2" xfId="51171" xr:uid="{00000000-0005-0000-0000-000017C00000}"/>
    <cellStyle name="Normal 5 15 2 3 2 2 3" xfId="23598" xr:uid="{00000000-0005-0000-0000-000018C00000}"/>
    <cellStyle name="Normal 5 15 2 3 2 2 3 2" xfId="45235" xr:uid="{00000000-0005-0000-0000-000019C00000}"/>
    <cellStyle name="Normal 5 15 2 3 2 2 4" xfId="39251" xr:uid="{00000000-0005-0000-0000-00001AC00000}"/>
    <cellStyle name="Normal 5 15 2 3 2 3" xfId="26583" xr:uid="{00000000-0005-0000-0000-00001BC00000}"/>
    <cellStyle name="Normal 5 15 2 3 2 3 2" xfId="48197" xr:uid="{00000000-0005-0000-0000-00001CC00000}"/>
    <cellStyle name="Normal 5 15 2 3 2 4" xfId="20616" xr:uid="{00000000-0005-0000-0000-00001DC00000}"/>
    <cellStyle name="Normal 5 15 2 3 2 4 2" xfId="42258" xr:uid="{00000000-0005-0000-0000-00001EC00000}"/>
    <cellStyle name="Normal 5 15 2 3 2 5" xfId="36248" xr:uid="{00000000-0005-0000-0000-00001FC00000}"/>
    <cellStyle name="Normal 5 15 2 3 3" xfId="15486" xr:uid="{00000000-0005-0000-0000-000020C00000}"/>
    <cellStyle name="Normal 5 15 2 3 3 2" xfId="18571" xr:uid="{00000000-0005-0000-0000-000021C00000}"/>
    <cellStyle name="Normal 5 15 2 3 3 2 2" xfId="30537" xr:uid="{00000000-0005-0000-0000-000022C00000}"/>
    <cellStyle name="Normal 5 15 2 3 3 2 2 2" xfId="52143" xr:uid="{00000000-0005-0000-0000-000023C00000}"/>
    <cellStyle name="Normal 5 15 2 3 3 2 3" xfId="24570" xr:uid="{00000000-0005-0000-0000-000024C00000}"/>
    <cellStyle name="Normal 5 15 2 3 3 2 3 2" xfId="46207" xr:uid="{00000000-0005-0000-0000-000025C00000}"/>
    <cellStyle name="Normal 5 15 2 3 3 2 4" xfId="40225" xr:uid="{00000000-0005-0000-0000-000026C00000}"/>
    <cellStyle name="Normal 5 15 2 3 3 3" xfId="27555" xr:uid="{00000000-0005-0000-0000-000027C00000}"/>
    <cellStyle name="Normal 5 15 2 3 3 3 2" xfId="49169" xr:uid="{00000000-0005-0000-0000-000028C00000}"/>
    <cellStyle name="Normal 5 15 2 3 3 4" xfId="21588" xr:uid="{00000000-0005-0000-0000-000029C00000}"/>
    <cellStyle name="Normal 5 15 2 3 3 4 2" xfId="43230" xr:uid="{00000000-0005-0000-0000-00002AC00000}"/>
    <cellStyle name="Normal 5 15 2 3 3 5" xfId="37222" xr:uid="{00000000-0005-0000-0000-00002BC00000}"/>
    <cellStyle name="Normal 5 15 2 3 4" xfId="16620" xr:uid="{00000000-0005-0000-0000-00002CC00000}"/>
    <cellStyle name="Normal 5 15 2 3 4 2" xfId="28589" xr:uid="{00000000-0005-0000-0000-00002DC00000}"/>
    <cellStyle name="Normal 5 15 2 3 4 2 2" xfId="50195" xr:uid="{00000000-0005-0000-0000-00002EC00000}"/>
    <cellStyle name="Normal 5 15 2 3 4 3" xfId="22622" xr:uid="{00000000-0005-0000-0000-00002FC00000}"/>
    <cellStyle name="Normal 5 15 2 3 4 3 2" xfId="44259" xr:uid="{00000000-0005-0000-0000-000030C00000}"/>
    <cellStyle name="Normal 5 15 2 3 4 4" xfId="38274" xr:uid="{00000000-0005-0000-0000-000031C00000}"/>
    <cellStyle name="Normal 5 15 2 3 5" xfId="25607" xr:uid="{00000000-0005-0000-0000-000032C00000}"/>
    <cellStyle name="Normal 5 15 2 3 5 2" xfId="47224" xr:uid="{00000000-0005-0000-0000-000033C00000}"/>
    <cellStyle name="Normal 5 15 2 3 6" xfId="19640" xr:uid="{00000000-0005-0000-0000-000034C00000}"/>
    <cellStyle name="Normal 5 15 2 3 6 2" xfId="41282" xr:uid="{00000000-0005-0000-0000-000035C00000}"/>
    <cellStyle name="Normal 5 15 2 3 7" xfId="35268" xr:uid="{00000000-0005-0000-0000-000036C00000}"/>
    <cellStyle name="Normal 5 15 2 4" xfId="13871" xr:uid="{00000000-0005-0000-0000-000037C00000}"/>
    <cellStyle name="Normal 5 15 2 4 2" xfId="16957" xr:uid="{00000000-0005-0000-0000-000038C00000}"/>
    <cellStyle name="Normal 5 15 2 4 2 2" xfId="28925" xr:uid="{00000000-0005-0000-0000-000039C00000}"/>
    <cellStyle name="Normal 5 15 2 4 2 2 2" xfId="50531" xr:uid="{00000000-0005-0000-0000-00003AC00000}"/>
    <cellStyle name="Normal 5 15 2 4 2 3" xfId="22958" xr:uid="{00000000-0005-0000-0000-00003BC00000}"/>
    <cellStyle name="Normal 5 15 2 4 2 3 2" xfId="44595" xr:uid="{00000000-0005-0000-0000-00003CC00000}"/>
    <cellStyle name="Normal 5 15 2 4 2 4" xfId="38611" xr:uid="{00000000-0005-0000-0000-00003DC00000}"/>
    <cellStyle name="Normal 5 15 2 4 3" xfId="25943" xr:uid="{00000000-0005-0000-0000-00003EC00000}"/>
    <cellStyle name="Normal 5 15 2 4 3 2" xfId="47557" xr:uid="{00000000-0005-0000-0000-00003FC00000}"/>
    <cellStyle name="Normal 5 15 2 4 4" xfId="19976" xr:uid="{00000000-0005-0000-0000-000040C00000}"/>
    <cellStyle name="Normal 5 15 2 4 4 2" xfId="41618" xr:uid="{00000000-0005-0000-0000-000041C00000}"/>
    <cellStyle name="Normal 5 15 2 4 5" xfId="35607" xr:uid="{00000000-0005-0000-0000-000042C00000}"/>
    <cellStyle name="Normal 5 15 2 5" xfId="14845" xr:uid="{00000000-0005-0000-0000-000043C00000}"/>
    <cellStyle name="Normal 5 15 2 5 2" xfId="17930" xr:uid="{00000000-0005-0000-0000-000044C00000}"/>
    <cellStyle name="Normal 5 15 2 5 2 2" xfId="29897" xr:uid="{00000000-0005-0000-0000-000045C00000}"/>
    <cellStyle name="Normal 5 15 2 5 2 2 2" xfId="51503" xr:uid="{00000000-0005-0000-0000-000046C00000}"/>
    <cellStyle name="Normal 5 15 2 5 2 3" xfId="23930" xr:uid="{00000000-0005-0000-0000-000047C00000}"/>
    <cellStyle name="Normal 5 15 2 5 2 3 2" xfId="45567" xr:uid="{00000000-0005-0000-0000-000048C00000}"/>
    <cellStyle name="Normal 5 15 2 5 2 4" xfId="39584" xr:uid="{00000000-0005-0000-0000-000049C00000}"/>
    <cellStyle name="Normal 5 15 2 5 3" xfId="26915" xr:uid="{00000000-0005-0000-0000-00004AC00000}"/>
    <cellStyle name="Normal 5 15 2 5 3 2" xfId="48529" xr:uid="{00000000-0005-0000-0000-00004BC00000}"/>
    <cellStyle name="Normal 5 15 2 5 4" xfId="20948" xr:uid="{00000000-0005-0000-0000-00004CC00000}"/>
    <cellStyle name="Normal 5 15 2 5 4 2" xfId="42590" xr:uid="{00000000-0005-0000-0000-00004DC00000}"/>
    <cellStyle name="Normal 5 15 2 5 5" xfId="36581" xr:uid="{00000000-0005-0000-0000-00004EC00000}"/>
    <cellStyle name="Normal 5 15 2 6" xfId="15980" xr:uid="{00000000-0005-0000-0000-00004FC00000}"/>
    <cellStyle name="Normal 5 15 2 6 2" xfId="27949" xr:uid="{00000000-0005-0000-0000-000050C00000}"/>
    <cellStyle name="Normal 5 15 2 6 2 2" xfId="49555" xr:uid="{00000000-0005-0000-0000-000051C00000}"/>
    <cellStyle name="Normal 5 15 2 6 3" xfId="21982" xr:uid="{00000000-0005-0000-0000-000052C00000}"/>
    <cellStyle name="Normal 5 15 2 6 3 2" xfId="43619" xr:uid="{00000000-0005-0000-0000-000053C00000}"/>
    <cellStyle name="Normal 5 15 2 6 4" xfId="37634" xr:uid="{00000000-0005-0000-0000-000054C00000}"/>
    <cellStyle name="Normal 5 15 2 7" xfId="24964" xr:uid="{00000000-0005-0000-0000-000055C00000}"/>
    <cellStyle name="Normal 5 15 2 7 2" xfId="46581" xr:uid="{00000000-0005-0000-0000-000056C00000}"/>
    <cellStyle name="Normal 5 15 2 8" xfId="18997" xr:uid="{00000000-0005-0000-0000-000057C00000}"/>
    <cellStyle name="Normal 5 15 2 8 2" xfId="40639" xr:uid="{00000000-0005-0000-0000-000058C00000}"/>
    <cellStyle name="Normal 5 15 2 9" xfId="32146"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6" xr:uid="{00000000-0005-0000-0000-00005FC00000}"/>
    <cellStyle name="Normal 5 16 2 2 2 2 2 2" xfId="50852" xr:uid="{00000000-0005-0000-0000-000060C00000}"/>
    <cellStyle name="Normal 5 16 2 2 2 2 3" xfId="23279" xr:uid="{00000000-0005-0000-0000-000061C00000}"/>
    <cellStyle name="Normal 5 16 2 2 2 2 3 2" xfId="44916" xr:uid="{00000000-0005-0000-0000-000062C00000}"/>
    <cellStyle name="Normal 5 16 2 2 2 2 4" xfId="38932" xr:uid="{00000000-0005-0000-0000-000063C00000}"/>
    <cellStyle name="Normal 5 16 2 2 2 3" xfId="26264" xr:uid="{00000000-0005-0000-0000-000064C00000}"/>
    <cellStyle name="Normal 5 16 2 2 2 3 2" xfId="47878" xr:uid="{00000000-0005-0000-0000-000065C00000}"/>
    <cellStyle name="Normal 5 16 2 2 2 4" xfId="20297" xr:uid="{00000000-0005-0000-0000-000066C00000}"/>
    <cellStyle name="Normal 5 16 2 2 2 4 2" xfId="41939" xr:uid="{00000000-0005-0000-0000-000067C00000}"/>
    <cellStyle name="Normal 5 16 2 2 2 5" xfId="35929" xr:uid="{00000000-0005-0000-0000-000068C00000}"/>
    <cellStyle name="Normal 5 16 2 2 3" xfId="15167" xr:uid="{00000000-0005-0000-0000-000069C00000}"/>
    <cellStyle name="Normal 5 16 2 2 3 2" xfId="18252" xr:uid="{00000000-0005-0000-0000-00006AC00000}"/>
    <cellStyle name="Normal 5 16 2 2 3 2 2" xfId="30218" xr:uid="{00000000-0005-0000-0000-00006BC00000}"/>
    <cellStyle name="Normal 5 16 2 2 3 2 2 2" xfId="51824" xr:uid="{00000000-0005-0000-0000-00006CC00000}"/>
    <cellStyle name="Normal 5 16 2 2 3 2 3" xfId="24251" xr:uid="{00000000-0005-0000-0000-00006DC00000}"/>
    <cellStyle name="Normal 5 16 2 2 3 2 3 2" xfId="45888" xr:uid="{00000000-0005-0000-0000-00006EC00000}"/>
    <cellStyle name="Normal 5 16 2 2 3 2 4" xfId="39906" xr:uid="{00000000-0005-0000-0000-00006FC00000}"/>
    <cellStyle name="Normal 5 16 2 2 3 3" xfId="27236" xr:uid="{00000000-0005-0000-0000-000070C00000}"/>
    <cellStyle name="Normal 5 16 2 2 3 3 2" xfId="48850" xr:uid="{00000000-0005-0000-0000-000071C00000}"/>
    <cellStyle name="Normal 5 16 2 2 3 4" xfId="21269" xr:uid="{00000000-0005-0000-0000-000072C00000}"/>
    <cellStyle name="Normal 5 16 2 2 3 4 2" xfId="42911" xr:uid="{00000000-0005-0000-0000-000073C00000}"/>
    <cellStyle name="Normal 5 16 2 2 3 5" xfId="36903" xr:uid="{00000000-0005-0000-0000-000074C00000}"/>
    <cellStyle name="Normal 5 16 2 2 4" xfId="16301" xr:uid="{00000000-0005-0000-0000-000075C00000}"/>
    <cellStyle name="Normal 5 16 2 2 4 2" xfId="28270" xr:uid="{00000000-0005-0000-0000-000076C00000}"/>
    <cellStyle name="Normal 5 16 2 2 4 2 2" xfId="49876" xr:uid="{00000000-0005-0000-0000-000077C00000}"/>
    <cellStyle name="Normal 5 16 2 2 4 3" xfId="22303" xr:uid="{00000000-0005-0000-0000-000078C00000}"/>
    <cellStyle name="Normal 5 16 2 2 4 3 2" xfId="43940" xr:uid="{00000000-0005-0000-0000-000079C00000}"/>
    <cellStyle name="Normal 5 16 2 2 4 4" xfId="37955" xr:uid="{00000000-0005-0000-0000-00007AC00000}"/>
    <cellStyle name="Normal 5 16 2 2 5" xfId="25288" xr:uid="{00000000-0005-0000-0000-00007BC00000}"/>
    <cellStyle name="Normal 5 16 2 2 5 2" xfId="46905" xr:uid="{00000000-0005-0000-0000-00007CC00000}"/>
    <cellStyle name="Normal 5 16 2 2 6" xfId="19321" xr:uid="{00000000-0005-0000-0000-00007DC00000}"/>
    <cellStyle name="Normal 5 16 2 2 6 2" xfId="40963" xr:uid="{00000000-0005-0000-0000-00007EC00000}"/>
    <cellStyle name="Normal 5 16 2 2 7" xfId="34949"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6" xr:uid="{00000000-0005-0000-0000-000083C00000}"/>
    <cellStyle name="Normal 5 16 2 3 2 2 2 2" xfId="51172" xr:uid="{00000000-0005-0000-0000-000084C00000}"/>
    <cellStyle name="Normal 5 16 2 3 2 2 3" xfId="23599" xr:uid="{00000000-0005-0000-0000-000085C00000}"/>
    <cellStyle name="Normal 5 16 2 3 2 2 3 2" xfId="45236" xr:uid="{00000000-0005-0000-0000-000086C00000}"/>
    <cellStyle name="Normal 5 16 2 3 2 2 4" xfId="39252" xr:uid="{00000000-0005-0000-0000-000087C00000}"/>
    <cellStyle name="Normal 5 16 2 3 2 3" xfId="26584" xr:uid="{00000000-0005-0000-0000-000088C00000}"/>
    <cellStyle name="Normal 5 16 2 3 2 3 2" xfId="48198" xr:uid="{00000000-0005-0000-0000-000089C00000}"/>
    <cellStyle name="Normal 5 16 2 3 2 4" xfId="20617" xr:uid="{00000000-0005-0000-0000-00008AC00000}"/>
    <cellStyle name="Normal 5 16 2 3 2 4 2" xfId="42259" xr:uid="{00000000-0005-0000-0000-00008BC00000}"/>
    <cellStyle name="Normal 5 16 2 3 2 5" xfId="36249" xr:uid="{00000000-0005-0000-0000-00008CC00000}"/>
    <cellStyle name="Normal 5 16 2 3 3" xfId="15487" xr:uid="{00000000-0005-0000-0000-00008DC00000}"/>
    <cellStyle name="Normal 5 16 2 3 3 2" xfId="18572" xr:uid="{00000000-0005-0000-0000-00008EC00000}"/>
    <cellStyle name="Normal 5 16 2 3 3 2 2" xfId="30538" xr:uid="{00000000-0005-0000-0000-00008FC00000}"/>
    <cellStyle name="Normal 5 16 2 3 3 2 2 2" xfId="52144" xr:uid="{00000000-0005-0000-0000-000090C00000}"/>
    <cellStyle name="Normal 5 16 2 3 3 2 3" xfId="24571" xr:uid="{00000000-0005-0000-0000-000091C00000}"/>
    <cellStyle name="Normal 5 16 2 3 3 2 3 2" xfId="46208" xr:uid="{00000000-0005-0000-0000-000092C00000}"/>
    <cellStyle name="Normal 5 16 2 3 3 2 4" xfId="40226" xr:uid="{00000000-0005-0000-0000-000093C00000}"/>
    <cellStyle name="Normal 5 16 2 3 3 3" xfId="27556" xr:uid="{00000000-0005-0000-0000-000094C00000}"/>
    <cellStyle name="Normal 5 16 2 3 3 3 2" xfId="49170" xr:uid="{00000000-0005-0000-0000-000095C00000}"/>
    <cellStyle name="Normal 5 16 2 3 3 4" xfId="21589" xr:uid="{00000000-0005-0000-0000-000096C00000}"/>
    <cellStyle name="Normal 5 16 2 3 3 4 2" xfId="43231" xr:uid="{00000000-0005-0000-0000-000097C00000}"/>
    <cellStyle name="Normal 5 16 2 3 3 5" xfId="37223" xr:uid="{00000000-0005-0000-0000-000098C00000}"/>
    <cellStyle name="Normal 5 16 2 3 4" xfId="16621" xr:uid="{00000000-0005-0000-0000-000099C00000}"/>
    <cellStyle name="Normal 5 16 2 3 4 2" xfId="28590" xr:uid="{00000000-0005-0000-0000-00009AC00000}"/>
    <cellStyle name="Normal 5 16 2 3 4 2 2" xfId="50196" xr:uid="{00000000-0005-0000-0000-00009BC00000}"/>
    <cellStyle name="Normal 5 16 2 3 4 3" xfId="22623" xr:uid="{00000000-0005-0000-0000-00009CC00000}"/>
    <cellStyle name="Normal 5 16 2 3 4 3 2" xfId="44260" xr:uid="{00000000-0005-0000-0000-00009DC00000}"/>
    <cellStyle name="Normal 5 16 2 3 4 4" xfId="38275" xr:uid="{00000000-0005-0000-0000-00009EC00000}"/>
    <cellStyle name="Normal 5 16 2 3 5" xfId="25608" xr:uid="{00000000-0005-0000-0000-00009FC00000}"/>
    <cellStyle name="Normal 5 16 2 3 5 2" xfId="47225" xr:uid="{00000000-0005-0000-0000-0000A0C00000}"/>
    <cellStyle name="Normal 5 16 2 3 6" xfId="19641" xr:uid="{00000000-0005-0000-0000-0000A1C00000}"/>
    <cellStyle name="Normal 5 16 2 3 6 2" xfId="41283" xr:uid="{00000000-0005-0000-0000-0000A2C00000}"/>
    <cellStyle name="Normal 5 16 2 3 7" xfId="35269" xr:uid="{00000000-0005-0000-0000-0000A3C00000}"/>
    <cellStyle name="Normal 5 16 2 4" xfId="13872" xr:uid="{00000000-0005-0000-0000-0000A4C00000}"/>
    <cellStyle name="Normal 5 16 2 4 2" xfId="16958" xr:uid="{00000000-0005-0000-0000-0000A5C00000}"/>
    <cellStyle name="Normal 5 16 2 4 2 2" xfId="28926" xr:uid="{00000000-0005-0000-0000-0000A6C00000}"/>
    <cellStyle name="Normal 5 16 2 4 2 2 2" xfId="50532" xr:uid="{00000000-0005-0000-0000-0000A7C00000}"/>
    <cellStyle name="Normal 5 16 2 4 2 3" xfId="22959" xr:uid="{00000000-0005-0000-0000-0000A8C00000}"/>
    <cellStyle name="Normal 5 16 2 4 2 3 2" xfId="44596" xr:uid="{00000000-0005-0000-0000-0000A9C00000}"/>
    <cellStyle name="Normal 5 16 2 4 2 4" xfId="38612" xr:uid="{00000000-0005-0000-0000-0000AAC00000}"/>
    <cellStyle name="Normal 5 16 2 4 3" xfId="25944" xr:uid="{00000000-0005-0000-0000-0000ABC00000}"/>
    <cellStyle name="Normal 5 16 2 4 3 2" xfId="47558" xr:uid="{00000000-0005-0000-0000-0000ACC00000}"/>
    <cellStyle name="Normal 5 16 2 4 4" xfId="19977" xr:uid="{00000000-0005-0000-0000-0000ADC00000}"/>
    <cellStyle name="Normal 5 16 2 4 4 2" xfId="41619" xr:uid="{00000000-0005-0000-0000-0000AEC00000}"/>
    <cellStyle name="Normal 5 16 2 4 5" xfId="35608" xr:uid="{00000000-0005-0000-0000-0000AFC00000}"/>
    <cellStyle name="Normal 5 16 2 5" xfId="14846" xr:uid="{00000000-0005-0000-0000-0000B0C00000}"/>
    <cellStyle name="Normal 5 16 2 5 2" xfId="17931" xr:uid="{00000000-0005-0000-0000-0000B1C00000}"/>
    <cellStyle name="Normal 5 16 2 5 2 2" xfId="29898" xr:uid="{00000000-0005-0000-0000-0000B2C00000}"/>
    <cellStyle name="Normal 5 16 2 5 2 2 2" xfId="51504" xr:uid="{00000000-0005-0000-0000-0000B3C00000}"/>
    <cellStyle name="Normal 5 16 2 5 2 3" xfId="23931" xr:uid="{00000000-0005-0000-0000-0000B4C00000}"/>
    <cellStyle name="Normal 5 16 2 5 2 3 2" xfId="45568" xr:uid="{00000000-0005-0000-0000-0000B5C00000}"/>
    <cellStyle name="Normal 5 16 2 5 2 4" xfId="39585" xr:uid="{00000000-0005-0000-0000-0000B6C00000}"/>
    <cellStyle name="Normal 5 16 2 5 3" xfId="26916" xr:uid="{00000000-0005-0000-0000-0000B7C00000}"/>
    <cellStyle name="Normal 5 16 2 5 3 2" xfId="48530" xr:uid="{00000000-0005-0000-0000-0000B8C00000}"/>
    <cellStyle name="Normal 5 16 2 5 4" xfId="20949" xr:uid="{00000000-0005-0000-0000-0000B9C00000}"/>
    <cellStyle name="Normal 5 16 2 5 4 2" xfId="42591" xr:uid="{00000000-0005-0000-0000-0000BAC00000}"/>
    <cellStyle name="Normal 5 16 2 5 5" xfId="36582" xr:uid="{00000000-0005-0000-0000-0000BBC00000}"/>
    <cellStyle name="Normal 5 16 2 6" xfId="15981" xr:uid="{00000000-0005-0000-0000-0000BCC00000}"/>
    <cellStyle name="Normal 5 16 2 6 2" xfId="27950" xr:uid="{00000000-0005-0000-0000-0000BDC00000}"/>
    <cellStyle name="Normal 5 16 2 6 2 2" xfId="49556" xr:uid="{00000000-0005-0000-0000-0000BEC00000}"/>
    <cellStyle name="Normal 5 16 2 6 3" xfId="21983" xr:uid="{00000000-0005-0000-0000-0000BFC00000}"/>
    <cellStyle name="Normal 5 16 2 6 3 2" xfId="43620" xr:uid="{00000000-0005-0000-0000-0000C0C00000}"/>
    <cellStyle name="Normal 5 16 2 6 4" xfId="37635" xr:uid="{00000000-0005-0000-0000-0000C1C00000}"/>
    <cellStyle name="Normal 5 16 2 7" xfId="24965" xr:uid="{00000000-0005-0000-0000-0000C2C00000}"/>
    <cellStyle name="Normal 5 16 2 7 2" xfId="46582" xr:uid="{00000000-0005-0000-0000-0000C3C00000}"/>
    <cellStyle name="Normal 5 16 2 8" xfId="18998" xr:uid="{00000000-0005-0000-0000-0000C4C00000}"/>
    <cellStyle name="Normal 5 16 2 8 2" xfId="40640" xr:uid="{00000000-0005-0000-0000-0000C5C00000}"/>
    <cellStyle name="Normal 5 16 2 9" xfId="32147"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7" xr:uid="{00000000-0005-0000-0000-0000EFC00000}"/>
    <cellStyle name="Normal 5 3 8 2 2 2 2 2" xfId="50853" xr:uid="{00000000-0005-0000-0000-0000F0C00000}"/>
    <cellStyle name="Normal 5 3 8 2 2 2 3" xfId="23280" xr:uid="{00000000-0005-0000-0000-0000F1C00000}"/>
    <cellStyle name="Normal 5 3 8 2 2 2 3 2" xfId="44917" xr:uid="{00000000-0005-0000-0000-0000F2C00000}"/>
    <cellStyle name="Normal 5 3 8 2 2 2 4" xfId="38933" xr:uid="{00000000-0005-0000-0000-0000F3C00000}"/>
    <cellStyle name="Normal 5 3 8 2 2 3" xfId="26265" xr:uid="{00000000-0005-0000-0000-0000F4C00000}"/>
    <cellStyle name="Normal 5 3 8 2 2 3 2" xfId="47879" xr:uid="{00000000-0005-0000-0000-0000F5C00000}"/>
    <cellStyle name="Normal 5 3 8 2 2 4" xfId="20298" xr:uid="{00000000-0005-0000-0000-0000F6C00000}"/>
    <cellStyle name="Normal 5 3 8 2 2 4 2" xfId="41940" xr:uid="{00000000-0005-0000-0000-0000F7C00000}"/>
    <cellStyle name="Normal 5 3 8 2 2 5" xfId="35930" xr:uid="{00000000-0005-0000-0000-0000F8C00000}"/>
    <cellStyle name="Normal 5 3 8 2 3" xfId="15168" xr:uid="{00000000-0005-0000-0000-0000F9C00000}"/>
    <cellStyle name="Normal 5 3 8 2 3 2" xfId="18253" xr:uid="{00000000-0005-0000-0000-0000FAC00000}"/>
    <cellStyle name="Normal 5 3 8 2 3 2 2" xfId="30219" xr:uid="{00000000-0005-0000-0000-0000FBC00000}"/>
    <cellStyle name="Normal 5 3 8 2 3 2 2 2" xfId="51825" xr:uid="{00000000-0005-0000-0000-0000FCC00000}"/>
    <cellStyle name="Normal 5 3 8 2 3 2 3" xfId="24252" xr:uid="{00000000-0005-0000-0000-0000FDC00000}"/>
    <cellStyle name="Normal 5 3 8 2 3 2 3 2" xfId="45889" xr:uid="{00000000-0005-0000-0000-0000FEC00000}"/>
    <cellStyle name="Normal 5 3 8 2 3 2 4" xfId="39907" xr:uid="{00000000-0005-0000-0000-0000FFC00000}"/>
    <cellStyle name="Normal 5 3 8 2 3 3" xfId="27237" xr:uid="{00000000-0005-0000-0000-000000C10000}"/>
    <cellStyle name="Normal 5 3 8 2 3 3 2" xfId="48851" xr:uid="{00000000-0005-0000-0000-000001C10000}"/>
    <cellStyle name="Normal 5 3 8 2 3 4" xfId="21270" xr:uid="{00000000-0005-0000-0000-000002C10000}"/>
    <cellStyle name="Normal 5 3 8 2 3 4 2" xfId="42912" xr:uid="{00000000-0005-0000-0000-000003C10000}"/>
    <cellStyle name="Normal 5 3 8 2 3 5" xfId="36904" xr:uid="{00000000-0005-0000-0000-000004C10000}"/>
    <cellStyle name="Normal 5 3 8 2 4" xfId="16302" xr:uid="{00000000-0005-0000-0000-000005C10000}"/>
    <cellStyle name="Normal 5 3 8 2 4 2" xfId="28271" xr:uid="{00000000-0005-0000-0000-000006C10000}"/>
    <cellStyle name="Normal 5 3 8 2 4 2 2" xfId="49877" xr:uid="{00000000-0005-0000-0000-000007C10000}"/>
    <cellStyle name="Normal 5 3 8 2 4 3" xfId="22304" xr:uid="{00000000-0005-0000-0000-000008C10000}"/>
    <cellStyle name="Normal 5 3 8 2 4 3 2" xfId="43941" xr:uid="{00000000-0005-0000-0000-000009C10000}"/>
    <cellStyle name="Normal 5 3 8 2 4 4" xfId="37956" xr:uid="{00000000-0005-0000-0000-00000AC10000}"/>
    <cellStyle name="Normal 5 3 8 2 5" xfId="25289" xr:uid="{00000000-0005-0000-0000-00000BC10000}"/>
    <cellStyle name="Normal 5 3 8 2 5 2" xfId="46906" xr:uid="{00000000-0005-0000-0000-00000CC10000}"/>
    <cellStyle name="Normal 5 3 8 2 6" xfId="19322" xr:uid="{00000000-0005-0000-0000-00000DC10000}"/>
    <cellStyle name="Normal 5 3 8 2 6 2" xfId="40964" xr:uid="{00000000-0005-0000-0000-00000EC10000}"/>
    <cellStyle name="Normal 5 3 8 2 7" xfId="34950"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7" xr:uid="{00000000-0005-0000-0000-000013C10000}"/>
    <cellStyle name="Normal 5 3 8 3 2 2 2 2" xfId="51173" xr:uid="{00000000-0005-0000-0000-000014C10000}"/>
    <cellStyle name="Normal 5 3 8 3 2 2 3" xfId="23600" xr:uid="{00000000-0005-0000-0000-000015C10000}"/>
    <cellStyle name="Normal 5 3 8 3 2 2 3 2" xfId="45237" xr:uid="{00000000-0005-0000-0000-000016C10000}"/>
    <cellStyle name="Normal 5 3 8 3 2 2 4" xfId="39253" xr:uid="{00000000-0005-0000-0000-000017C10000}"/>
    <cellStyle name="Normal 5 3 8 3 2 3" xfId="26585" xr:uid="{00000000-0005-0000-0000-000018C10000}"/>
    <cellStyle name="Normal 5 3 8 3 2 3 2" xfId="48199" xr:uid="{00000000-0005-0000-0000-000019C10000}"/>
    <cellStyle name="Normal 5 3 8 3 2 4" xfId="20618" xr:uid="{00000000-0005-0000-0000-00001AC10000}"/>
    <cellStyle name="Normal 5 3 8 3 2 4 2" xfId="42260" xr:uid="{00000000-0005-0000-0000-00001BC10000}"/>
    <cellStyle name="Normal 5 3 8 3 2 5" xfId="36250" xr:uid="{00000000-0005-0000-0000-00001CC10000}"/>
    <cellStyle name="Normal 5 3 8 3 3" xfId="15488" xr:uid="{00000000-0005-0000-0000-00001DC10000}"/>
    <cellStyle name="Normal 5 3 8 3 3 2" xfId="18573" xr:uid="{00000000-0005-0000-0000-00001EC10000}"/>
    <cellStyle name="Normal 5 3 8 3 3 2 2" xfId="30539" xr:uid="{00000000-0005-0000-0000-00001FC10000}"/>
    <cellStyle name="Normal 5 3 8 3 3 2 2 2" xfId="52145" xr:uid="{00000000-0005-0000-0000-000020C10000}"/>
    <cellStyle name="Normal 5 3 8 3 3 2 3" xfId="24572" xr:uid="{00000000-0005-0000-0000-000021C10000}"/>
    <cellStyle name="Normal 5 3 8 3 3 2 3 2" xfId="46209" xr:uid="{00000000-0005-0000-0000-000022C10000}"/>
    <cellStyle name="Normal 5 3 8 3 3 2 4" xfId="40227" xr:uid="{00000000-0005-0000-0000-000023C10000}"/>
    <cellStyle name="Normal 5 3 8 3 3 3" xfId="27557" xr:uid="{00000000-0005-0000-0000-000024C10000}"/>
    <cellStyle name="Normal 5 3 8 3 3 3 2" xfId="49171" xr:uid="{00000000-0005-0000-0000-000025C10000}"/>
    <cellStyle name="Normal 5 3 8 3 3 4" xfId="21590" xr:uid="{00000000-0005-0000-0000-000026C10000}"/>
    <cellStyle name="Normal 5 3 8 3 3 4 2" xfId="43232" xr:uid="{00000000-0005-0000-0000-000027C10000}"/>
    <cellStyle name="Normal 5 3 8 3 3 5" xfId="37224" xr:uid="{00000000-0005-0000-0000-000028C10000}"/>
    <cellStyle name="Normal 5 3 8 3 4" xfId="16622" xr:uid="{00000000-0005-0000-0000-000029C10000}"/>
    <cellStyle name="Normal 5 3 8 3 4 2" xfId="28591" xr:uid="{00000000-0005-0000-0000-00002AC10000}"/>
    <cellStyle name="Normal 5 3 8 3 4 2 2" xfId="50197" xr:uid="{00000000-0005-0000-0000-00002BC10000}"/>
    <cellStyle name="Normal 5 3 8 3 4 3" xfId="22624" xr:uid="{00000000-0005-0000-0000-00002CC10000}"/>
    <cellStyle name="Normal 5 3 8 3 4 3 2" xfId="44261" xr:uid="{00000000-0005-0000-0000-00002DC10000}"/>
    <cellStyle name="Normal 5 3 8 3 4 4" xfId="38276" xr:uid="{00000000-0005-0000-0000-00002EC10000}"/>
    <cellStyle name="Normal 5 3 8 3 5" xfId="25609" xr:uid="{00000000-0005-0000-0000-00002FC10000}"/>
    <cellStyle name="Normal 5 3 8 3 5 2" xfId="47226" xr:uid="{00000000-0005-0000-0000-000030C10000}"/>
    <cellStyle name="Normal 5 3 8 3 6" xfId="19642" xr:uid="{00000000-0005-0000-0000-000031C10000}"/>
    <cellStyle name="Normal 5 3 8 3 6 2" xfId="41284" xr:uid="{00000000-0005-0000-0000-000032C10000}"/>
    <cellStyle name="Normal 5 3 8 3 7" xfId="35270" xr:uid="{00000000-0005-0000-0000-000033C10000}"/>
    <cellStyle name="Normal 5 3 8 4" xfId="13873" xr:uid="{00000000-0005-0000-0000-000034C10000}"/>
    <cellStyle name="Normal 5 3 8 4 2" xfId="16959" xr:uid="{00000000-0005-0000-0000-000035C10000}"/>
    <cellStyle name="Normal 5 3 8 4 2 2" xfId="28927" xr:uid="{00000000-0005-0000-0000-000036C10000}"/>
    <cellStyle name="Normal 5 3 8 4 2 2 2" xfId="50533" xr:uid="{00000000-0005-0000-0000-000037C10000}"/>
    <cellStyle name="Normal 5 3 8 4 2 3" xfId="22960" xr:uid="{00000000-0005-0000-0000-000038C10000}"/>
    <cellStyle name="Normal 5 3 8 4 2 3 2" xfId="44597" xr:uid="{00000000-0005-0000-0000-000039C10000}"/>
    <cellStyle name="Normal 5 3 8 4 2 4" xfId="38613" xr:uid="{00000000-0005-0000-0000-00003AC10000}"/>
    <cellStyle name="Normal 5 3 8 4 3" xfId="25945" xr:uid="{00000000-0005-0000-0000-00003BC10000}"/>
    <cellStyle name="Normal 5 3 8 4 3 2" xfId="47559" xr:uid="{00000000-0005-0000-0000-00003CC10000}"/>
    <cellStyle name="Normal 5 3 8 4 4" xfId="19978" xr:uid="{00000000-0005-0000-0000-00003DC10000}"/>
    <cellStyle name="Normal 5 3 8 4 4 2" xfId="41620" xr:uid="{00000000-0005-0000-0000-00003EC10000}"/>
    <cellStyle name="Normal 5 3 8 4 5" xfId="35609" xr:uid="{00000000-0005-0000-0000-00003FC10000}"/>
    <cellStyle name="Normal 5 3 8 5" xfId="14847" xr:uid="{00000000-0005-0000-0000-000040C10000}"/>
    <cellStyle name="Normal 5 3 8 5 2" xfId="17932" xr:uid="{00000000-0005-0000-0000-000041C10000}"/>
    <cellStyle name="Normal 5 3 8 5 2 2" xfId="29899" xr:uid="{00000000-0005-0000-0000-000042C10000}"/>
    <cellStyle name="Normal 5 3 8 5 2 2 2" xfId="51505" xr:uid="{00000000-0005-0000-0000-000043C10000}"/>
    <cellStyle name="Normal 5 3 8 5 2 3" xfId="23932" xr:uid="{00000000-0005-0000-0000-000044C10000}"/>
    <cellStyle name="Normal 5 3 8 5 2 3 2" xfId="45569" xr:uid="{00000000-0005-0000-0000-000045C10000}"/>
    <cellStyle name="Normal 5 3 8 5 2 4" xfId="39586" xr:uid="{00000000-0005-0000-0000-000046C10000}"/>
    <cellStyle name="Normal 5 3 8 5 3" xfId="26917" xr:uid="{00000000-0005-0000-0000-000047C10000}"/>
    <cellStyle name="Normal 5 3 8 5 3 2" xfId="48531" xr:uid="{00000000-0005-0000-0000-000048C10000}"/>
    <cellStyle name="Normal 5 3 8 5 4" xfId="20950" xr:uid="{00000000-0005-0000-0000-000049C10000}"/>
    <cellStyle name="Normal 5 3 8 5 4 2" xfId="42592" xr:uid="{00000000-0005-0000-0000-00004AC10000}"/>
    <cellStyle name="Normal 5 3 8 5 5" xfId="36583" xr:uid="{00000000-0005-0000-0000-00004BC10000}"/>
    <cellStyle name="Normal 5 3 8 6" xfId="15982" xr:uid="{00000000-0005-0000-0000-00004CC10000}"/>
    <cellStyle name="Normal 5 3 8 6 2" xfId="27951" xr:uid="{00000000-0005-0000-0000-00004DC10000}"/>
    <cellStyle name="Normal 5 3 8 6 2 2" xfId="49557" xr:uid="{00000000-0005-0000-0000-00004EC10000}"/>
    <cellStyle name="Normal 5 3 8 6 3" xfId="21984" xr:uid="{00000000-0005-0000-0000-00004FC10000}"/>
    <cellStyle name="Normal 5 3 8 6 3 2" xfId="43621" xr:uid="{00000000-0005-0000-0000-000050C10000}"/>
    <cellStyle name="Normal 5 3 8 6 4" xfId="37636" xr:uid="{00000000-0005-0000-0000-000051C10000}"/>
    <cellStyle name="Normal 5 3 8 7" xfId="24966" xr:uid="{00000000-0005-0000-0000-000052C10000}"/>
    <cellStyle name="Normal 5 3 8 7 2" xfId="46583" xr:uid="{00000000-0005-0000-0000-000053C10000}"/>
    <cellStyle name="Normal 5 3 8 8" xfId="18999" xr:uid="{00000000-0005-0000-0000-000054C10000}"/>
    <cellStyle name="Normal 5 3 8 8 2" xfId="40641" xr:uid="{00000000-0005-0000-0000-000055C10000}"/>
    <cellStyle name="Normal 5 3 8 9" xfId="32148"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8" xr:uid="{00000000-0005-0000-0000-00006CC10000}"/>
    <cellStyle name="Normal 5 4 8 2 2 2 2 2" xfId="50854" xr:uid="{00000000-0005-0000-0000-00006DC10000}"/>
    <cellStyle name="Normal 5 4 8 2 2 2 3" xfId="23281" xr:uid="{00000000-0005-0000-0000-00006EC10000}"/>
    <cellStyle name="Normal 5 4 8 2 2 2 3 2" xfId="44918" xr:uid="{00000000-0005-0000-0000-00006FC10000}"/>
    <cellStyle name="Normal 5 4 8 2 2 2 4" xfId="38934" xr:uid="{00000000-0005-0000-0000-000070C10000}"/>
    <cellStyle name="Normal 5 4 8 2 2 3" xfId="26266" xr:uid="{00000000-0005-0000-0000-000071C10000}"/>
    <cellStyle name="Normal 5 4 8 2 2 3 2" xfId="47880" xr:uid="{00000000-0005-0000-0000-000072C10000}"/>
    <cellStyle name="Normal 5 4 8 2 2 4" xfId="20299" xr:uid="{00000000-0005-0000-0000-000073C10000}"/>
    <cellStyle name="Normal 5 4 8 2 2 4 2" xfId="41941" xr:uid="{00000000-0005-0000-0000-000074C10000}"/>
    <cellStyle name="Normal 5 4 8 2 2 5" xfId="35931" xr:uid="{00000000-0005-0000-0000-000075C10000}"/>
    <cellStyle name="Normal 5 4 8 2 3" xfId="15169" xr:uid="{00000000-0005-0000-0000-000076C10000}"/>
    <cellStyle name="Normal 5 4 8 2 3 2" xfId="18254" xr:uid="{00000000-0005-0000-0000-000077C10000}"/>
    <cellStyle name="Normal 5 4 8 2 3 2 2" xfId="30220" xr:uid="{00000000-0005-0000-0000-000078C10000}"/>
    <cellStyle name="Normal 5 4 8 2 3 2 2 2" xfId="51826" xr:uid="{00000000-0005-0000-0000-000079C10000}"/>
    <cellStyle name="Normal 5 4 8 2 3 2 3" xfId="24253" xr:uid="{00000000-0005-0000-0000-00007AC10000}"/>
    <cellStyle name="Normal 5 4 8 2 3 2 3 2" xfId="45890" xr:uid="{00000000-0005-0000-0000-00007BC10000}"/>
    <cellStyle name="Normal 5 4 8 2 3 2 4" xfId="39908" xr:uid="{00000000-0005-0000-0000-00007CC10000}"/>
    <cellStyle name="Normal 5 4 8 2 3 3" xfId="27238" xr:uid="{00000000-0005-0000-0000-00007DC10000}"/>
    <cellStyle name="Normal 5 4 8 2 3 3 2" xfId="48852" xr:uid="{00000000-0005-0000-0000-00007EC10000}"/>
    <cellStyle name="Normal 5 4 8 2 3 4" xfId="21271" xr:uid="{00000000-0005-0000-0000-00007FC10000}"/>
    <cellStyle name="Normal 5 4 8 2 3 4 2" xfId="42913" xr:uid="{00000000-0005-0000-0000-000080C10000}"/>
    <cellStyle name="Normal 5 4 8 2 3 5" xfId="36905" xr:uid="{00000000-0005-0000-0000-000081C10000}"/>
    <cellStyle name="Normal 5 4 8 2 4" xfId="16303" xr:uid="{00000000-0005-0000-0000-000082C10000}"/>
    <cellStyle name="Normal 5 4 8 2 4 2" xfId="28272" xr:uid="{00000000-0005-0000-0000-000083C10000}"/>
    <cellStyle name="Normal 5 4 8 2 4 2 2" xfId="49878" xr:uid="{00000000-0005-0000-0000-000084C10000}"/>
    <cellStyle name="Normal 5 4 8 2 4 3" xfId="22305" xr:uid="{00000000-0005-0000-0000-000085C10000}"/>
    <cellStyle name="Normal 5 4 8 2 4 3 2" xfId="43942" xr:uid="{00000000-0005-0000-0000-000086C10000}"/>
    <cellStyle name="Normal 5 4 8 2 4 4" xfId="37957" xr:uid="{00000000-0005-0000-0000-000087C10000}"/>
    <cellStyle name="Normal 5 4 8 2 5" xfId="25290" xr:uid="{00000000-0005-0000-0000-000088C10000}"/>
    <cellStyle name="Normal 5 4 8 2 5 2" xfId="46907" xr:uid="{00000000-0005-0000-0000-000089C10000}"/>
    <cellStyle name="Normal 5 4 8 2 6" xfId="19323" xr:uid="{00000000-0005-0000-0000-00008AC10000}"/>
    <cellStyle name="Normal 5 4 8 2 6 2" xfId="40965" xr:uid="{00000000-0005-0000-0000-00008BC10000}"/>
    <cellStyle name="Normal 5 4 8 2 7" xfId="34951"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8" xr:uid="{00000000-0005-0000-0000-000090C10000}"/>
    <cellStyle name="Normal 5 4 8 3 2 2 2 2" xfId="51174" xr:uid="{00000000-0005-0000-0000-000091C10000}"/>
    <cellStyle name="Normal 5 4 8 3 2 2 3" xfId="23601" xr:uid="{00000000-0005-0000-0000-000092C10000}"/>
    <cellStyle name="Normal 5 4 8 3 2 2 3 2" xfId="45238" xr:uid="{00000000-0005-0000-0000-000093C10000}"/>
    <cellStyle name="Normal 5 4 8 3 2 2 4" xfId="39254" xr:uid="{00000000-0005-0000-0000-000094C10000}"/>
    <cellStyle name="Normal 5 4 8 3 2 3" xfId="26586" xr:uid="{00000000-0005-0000-0000-000095C10000}"/>
    <cellStyle name="Normal 5 4 8 3 2 3 2" xfId="48200" xr:uid="{00000000-0005-0000-0000-000096C10000}"/>
    <cellStyle name="Normal 5 4 8 3 2 4" xfId="20619" xr:uid="{00000000-0005-0000-0000-000097C10000}"/>
    <cellStyle name="Normal 5 4 8 3 2 4 2" xfId="42261" xr:uid="{00000000-0005-0000-0000-000098C10000}"/>
    <cellStyle name="Normal 5 4 8 3 2 5" xfId="36251" xr:uid="{00000000-0005-0000-0000-000099C10000}"/>
    <cellStyle name="Normal 5 4 8 3 3" xfId="15489" xr:uid="{00000000-0005-0000-0000-00009AC10000}"/>
    <cellStyle name="Normal 5 4 8 3 3 2" xfId="18574" xr:uid="{00000000-0005-0000-0000-00009BC10000}"/>
    <cellStyle name="Normal 5 4 8 3 3 2 2" xfId="30540" xr:uid="{00000000-0005-0000-0000-00009CC10000}"/>
    <cellStyle name="Normal 5 4 8 3 3 2 2 2" xfId="52146" xr:uid="{00000000-0005-0000-0000-00009DC10000}"/>
    <cellStyle name="Normal 5 4 8 3 3 2 3" xfId="24573" xr:uid="{00000000-0005-0000-0000-00009EC10000}"/>
    <cellStyle name="Normal 5 4 8 3 3 2 3 2" xfId="46210" xr:uid="{00000000-0005-0000-0000-00009FC10000}"/>
    <cellStyle name="Normal 5 4 8 3 3 2 4" xfId="40228" xr:uid="{00000000-0005-0000-0000-0000A0C10000}"/>
    <cellStyle name="Normal 5 4 8 3 3 3" xfId="27558" xr:uid="{00000000-0005-0000-0000-0000A1C10000}"/>
    <cellStyle name="Normal 5 4 8 3 3 3 2" xfId="49172" xr:uid="{00000000-0005-0000-0000-0000A2C10000}"/>
    <cellStyle name="Normal 5 4 8 3 3 4" xfId="21591" xr:uid="{00000000-0005-0000-0000-0000A3C10000}"/>
    <cellStyle name="Normal 5 4 8 3 3 4 2" xfId="43233" xr:uid="{00000000-0005-0000-0000-0000A4C10000}"/>
    <cellStyle name="Normal 5 4 8 3 3 5" xfId="37225" xr:uid="{00000000-0005-0000-0000-0000A5C10000}"/>
    <cellStyle name="Normal 5 4 8 3 4" xfId="16623" xr:uid="{00000000-0005-0000-0000-0000A6C10000}"/>
    <cellStyle name="Normal 5 4 8 3 4 2" xfId="28592" xr:uid="{00000000-0005-0000-0000-0000A7C10000}"/>
    <cellStyle name="Normal 5 4 8 3 4 2 2" xfId="50198" xr:uid="{00000000-0005-0000-0000-0000A8C10000}"/>
    <cellStyle name="Normal 5 4 8 3 4 3" xfId="22625" xr:uid="{00000000-0005-0000-0000-0000A9C10000}"/>
    <cellStyle name="Normal 5 4 8 3 4 3 2" xfId="44262" xr:uid="{00000000-0005-0000-0000-0000AAC10000}"/>
    <cellStyle name="Normal 5 4 8 3 4 4" xfId="38277" xr:uid="{00000000-0005-0000-0000-0000ABC10000}"/>
    <cellStyle name="Normal 5 4 8 3 5" xfId="25610" xr:uid="{00000000-0005-0000-0000-0000ACC10000}"/>
    <cellStyle name="Normal 5 4 8 3 5 2" xfId="47227" xr:uid="{00000000-0005-0000-0000-0000ADC10000}"/>
    <cellStyle name="Normal 5 4 8 3 6" xfId="19643" xr:uid="{00000000-0005-0000-0000-0000AEC10000}"/>
    <cellStyle name="Normal 5 4 8 3 6 2" xfId="41285" xr:uid="{00000000-0005-0000-0000-0000AFC10000}"/>
    <cellStyle name="Normal 5 4 8 3 7" xfId="35271" xr:uid="{00000000-0005-0000-0000-0000B0C10000}"/>
    <cellStyle name="Normal 5 4 8 4" xfId="13874" xr:uid="{00000000-0005-0000-0000-0000B1C10000}"/>
    <cellStyle name="Normal 5 4 8 4 2" xfId="16960" xr:uid="{00000000-0005-0000-0000-0000B2C10000}"/>
    <cellStyle name="Normal 5 4 8 4 2 2" xfId="28928" xr:uid="{00000000-0005-0000-0000-0000B3C10000}"/>
    <cellStyle name="Normal 5 4 8 4 2 2 2" xfId="50534" xr:uid="{00000000-0005-0000-0000-0000B4C10000}"/>
    <cellStyle name="Normal 5 4 8 4 2 3" xfId="22961" xr:uid="{00000000-0005-0000-0000-0000B5C10000}"/>
    <cellStyle name="Normal 5 4 8 4 2 3 2" xfId="44598" xr:uid="{00000000-0005-0000-0000-0000B6C10000}"/>
    <cellStyle name="Normal 5 4 8 4 2 4" xfId="38614" xr:uid="{00000000-0005-0000-0000-0000B7C10000}"/>
    <cellStyle name="Normal 5 4 8 4 3" xfId="25946" xr:uid="{00000000-0005-0000-0000-0000B8C10000}"/>
    <cellStyle name="Normal 5 4 8 4 3 2" xfId="47560" xr:uid="{00000000-0005-0000-0000-0000B9C10000}"/>
    <cellStyle name="Normal 5 4 8 4 4" xfId="19979" xr:uid="{00000000-0005-0000-0000-0000BAC10000}"/>
    <cellStyle name="Normal 5 4 8 4 4 2" xfId="41621" xr:uid="{00000000-0005-0000-0000-0000BBC10000}"/>
    <cellStyle name="Normal 5 4 8 4 5" xfId="35610" xr:uid="{00000000-0005-0000-0000-0000BCC10000}"/>
    <cellStyle name="Normal 5 4 8 5" xfId="14848" xr:uid="{00000000-0005-0000-0000-0000BDC10000}"/>
    <cellStyle name="Normal 5 4 8 5 2" xfId="17933" xr:uid="{00000000-0005-0000-0000-0000BEC10000}"/>
    <cellStyle name="Normal 5 4 8 5 2 2" xfId="29900" xr:uid="{00000000-0005-0000-0000-0000BFC10000}"/>
    <cellStyle name="Normal 5 4 8 5 2 2 2" xfId="51506" xr:uid="{00000000-0005-0000-0000-0000C0C10000}"/>
    <cellStyle name="Normal 5 4 8 5 2 3" xfId="23933" xr:uid="{00000000-0005-0000-0000-0000C1C10000}"/>
    <cellStyle name="Normal 5 4 8 5 2 3 2" xfId="45570" xr:uid="{00000000-0005-0000-0000-0000C2C10000}"/>
    <cellStyle name="Normal 5 4 8 5 2 4" xfId="39587" xr:uid="{00000000-0005-0000-0000-0000C3C10000}"/>
    <cellStyle name="Normal 5 4 8 5 3" xfId="26918" xr:uid="{00000000-0005-0000-0000-0000C4C10000}"/>
    <cellStyle name="Normal 5 4 8 5 3 2" xfId="48532" xr:uid="{00000000-0005-0000-0000-0000C5C10000}"/>
    <cellStyle name="Normal 5 4 8 5 4" xfId="20951" xr:uid="{00000000-0005-0000-0000-0000C6C10000}"/>
    <cellStyle name="Normal 5 4 8 5 4 2" xfId="42593" xr:uid="{00000000-0005-0000-0000-0000C7C10000}"/>
    <cellStyle name="Normal 5 4 8 5 5" xfId="36584" xr:uid="{00000000-0005-0000-0000-0000C8C10000}"/>
    <cellStyle name="Normal 5 4 8 6" xfId="15983" xr:uid="{00000000-0005-0000-0000-0000C9C10000}"/>
    <cellStyle name="Normal 5 4 8 6 2" xfId="27952" xr:uid="{00000000-0005-0000-0000-0000CAC10000}"/>
    <cellStyle name="Normal 5 4 8 6 2 2" xfId="49558" xr:uid="{00000000-0005-0000-0000-0000CBC10000}"/>
    <cellStyle name="Normal 5 4 8 6 3" xfId="21985" xr:uid="{00000000-0005-0000-0000-0000CCC10000}"/>
    <cellStyle name="Normal 5 4 8 6 3 2" xfId="43622" xr:uid="{00000000-0005-0000-0000-0000CDC10000}"/>
    <cellStyle name="Normal 5 4 8 6 4" xfId="37637" xr:uid="{00000000-0005-0000-0000-0000CEC10000}"/>
    <cellStyle name="Normal 5 4 8 7" xfId="24967" xr:uid="{00000000-0005-0000-0000-0000CFC10000}"/>
    <cellStyle name="Normal 5 4 8 7 2" xfId="46584" xr:uid="{00000000-0005-0000-0000-0000D0C10000}"/>
    <cellStyle name="Normal 5 4 8 8" xfId="19000" xr:uid="{00000000-0005-0000-0000-0000D1C10000}"/>
    <cellStyle name="Normal 5 4 8 8 2" xfId="40642" xr:uid="{00000000-0005-0000-0000-0000D2C10000}"/>
    <cellStyle name="Normal 5 4 8 9" xfId="32149"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49" xr:uid="{00000000-0005-0000-0000-0000E9C10000}"/>
    <cellStyle name="Normal 5 5 8 2 2 2 2 2" xfId="50855" xr:uid="{00000000-0005-0000-0000-0000EAC10000}"/>
    <cellStyle name="Normal 5 5 8 2 2 2 3" xfId="23282" xr:uid="{00000000-0005-0000-0000-0000EBC10000}"/>
    <cellStyle name="Normal 5 5 8 2 2 2 3 2" xfId="44919" xr:uid="{00000000-0005-0000-0000-0000ECC10000}"/>
    <cellStyle name="Normal 5 5 8 2 2 2 4" xfId="38935" xr:uid="{00000000-0005-0000-0000-0000EDC10000}"/>
    <cellStyle name="Normal 5 5 8 2 2 3" xfId="26267" xr:uid="{00000000-0005-0000-0000-0000EEC10000}"/>
    <cellStyle name="Normal 5 5 8 2 2 3 2" xfId="47881" xr:uid="{00000000-0005-0000-0000-0000EFC10000}"/>
    <cellStyle name="Normal 5 5 8 2 2 4" xfId="20300" xr:uid="{00000000-0005-0000-0000-0000F0C10000}"/>
    <cellStyle name="Normal 5 5 8 2 2 4 2" xfId="41942" xr:uid="{00000000-0005-0000-0000-0000F1C10000}"/>
    <cellStyle name="Normal 5 5 8 2 2 5" xfId="35932" xr:uid="{00000000-0005-0000-0000-0000F2C10000}"/>
    <cellStyle name="Normal 5 5 8 2 3" xfId="15170" xr:uid="{00000000-0005-0000-0000-0000F3C10000}"/>
    <cellStyle name="Normal 5 5 8 2 3 2" xfId="18255" xr:uid="{00000000-0005-0000-0000-0000F4C10000}"/>
    <cellStyle name="Normal 5 5 8 2 3 2 2" xfId="30221" xr:uid="{00000000-0005-0000-0000-0000F5C10000}"/>
    <cellStyle name="Normal 5 5 8 2 3 2 2 2" xfId="51827" xr:uid="{00000000-0005-0000-0000-0000F6C10000}"/>
    <cellStyle name="Normal 5 5 8 2 3 2 3" xfId="24254" xr:uid="{00000000-0005-0000-0000-0000F7C10000}"/>
    <cellStyle name="Normal 5 5 8 2 3 2 3 2" xfId="45891" xr:uid="{00000000-0005-0000-0000-0000F8C10000}"/>
    <cellStyle name="Normal 5 5 8 2 3 2 4" xfId="39909" xr:uid="{00000000-0005-0000-0000-0000F9C10000}"/>
    <cellStyle name="Normal 5 5 8 2 3 3" xfId="27239" xr:uid="{00000000-0005-0000-0000-0000FAC10000}"/>
    <cellStyle name="Normal 5 5 8 2 3 3 2" xfId="48853" xr:uid="{00000000-0005-0000-0000-0000FBC10000}"/>
    <cellStyle name="Normal 5 5 8 2 3 4" xfId="21272" xr:uid="{00000000-0005-0000-0000-0000FCC10000}"/>
    <cellStyle name="Normal 5 5 8 2 3 4 2" xfId="42914" xr:uid="{00000000-0005-0000-0000-0000FDC10000}"/>
    <cellStyle name="Normal 5 5 8 2 3 5" xfId="36906" xr:uid="{00000000-0005-0000-0000-0000FEC10000}"/>
    <cellStyle name="Normal 5 5 8 2 4" xfId="16304" xr:uid="{00000000-0005-0000-0000-0000FFC10000}"/>
    <cellStyle name="Normal 5 5 8 2 4 2" xfId="28273" xr:uid="{00000000-0005-0000-0000-000000C20000}"/>
    <cellStyle name="Normal 5 5 8 2 4 2 2" xfId="49879" xr:uid="{00000000-0005-0000-0000-000001C20000}"/>
    <cellStyle name="Normal 5 5 8 2 4 3" xfId="22306" xr:uid="{00000000-0005-0000-0000-000002C20000}"/>
    <cellStyle name="Normal 5 5 8 2 4 3 2" xfId="43943" xr:uid="{00000000-0005-0000-0000-000003C20000}"/>
    <cellStyle name="Normal 5 5 8 2 4 4" xfId="37958" xr:uid="{00000000-0005-0000-0000-000004C20000}"/>
    <cellStyle name="Normal 5 5 8 2 5" xfId="25291" xr:uid="{00000000-0005-0000-0000-000005C20000}"/>
    <cellStyle name="Normal 5 5 8 2 5 2" xfId="46908" xr:uid="{00000000-0005-0000-0000-000006C20000}"/>
    <cellStyle name="Normal 5 5 8 2 6" xfId="19324" xr:uid="{00000000-0005-0000-0000-000007C20000}"/>
    <cellStyle name="Normal 5 5 8 2 6 2" xfId="40966" xr:uid="{00000000-0005-0000-0000-000008C20000}"/>
    <cellStyle name="Normal 5 5 8 2 7" xfId="34952"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69" xr:uid="{00000000-0005-0000-0000-00000DC20000}"/>
    <cellStyle name="Normal 5 5 8 3 2 2 2 2" xfId="51175" xr:uid="{00000000-0005-0000-0000-00000EC20000}"/>
    <cellStyle name="Normal 5 5 8 3 2 2 3" xfId="23602" xr:uid="{00000000-0005-0000-0000-00000FC20000}"/>
    <cellStyle name="Normal 5 5 8 3 2 2 3 2" xfId="45239" xr:uid="{00000000-0005-0000-0000-000010C20000}"/>
    <cellStyle name="Normal 5 5 8 3 2 2 4" xfId="39255" xr:uid="{00000000-0005-0000-0000-000011C20000}"/>
    <cellStyle name="Normal 5 5 8 3 2 3" xfId="26587" xr:uid="{00000000-0005-0000-0000-000012C20000}"/>
    <cellStyle name="Normal 5 5 8 3 2 3 2" xfId="48201" xr:uid="{00000000-0005-0000-0000-000013C20000}"/>
    <cellStyle name="Normal 5 5 8 3 2 4" xfId="20620" xr:uid="{00000000-0005-0000-0000-000014C20000}"/>
    <cellStyle name="Normal 5 5 8 3 2 4 2" xfId="42262" xr:uid="{00000000-0005-0000-0000-000015C20000}"/>
    <cellStyle name="Normal 5 5 8 3 2 5" xfId="36252" xr:uid="{00000000-0005-0000-0000-000016C20000}"/>
    <cellStyle name="Normal 5 5 8 3 3" xfId="15490" xr:uid="{00000000-0005-0000-0000-000017C20000}"/>
    <cellStyle name="Normal 5 5 8 3 3 2" xfId="18575" xr:uid="{00000000-0005-0000-0000-000018C20000}"/>
    <cellStyle name="Normal 5 5 8 3 3 2 2" xfId="30541" xr:uid="{00000000-0005-0000-0000-000019C20000}"/>
    <cellStyle name="Normal 5 5 8 3 3 2 2 2" xfId="52147" xr:uid="{00000000-0005-0000-0000-00001AC20000}"/>
    <cellStyle name="Normal 5 5 8 3 3 2 3" xfId="24574" xr:uid="{00000000-0005-0000-0000-00001BC20000}"/>
    <cellStyle name="Normal 5 5 8 3 3 2 3 2" xfId="46211" xr:uid="{00000000-0005-0000-0000-00001CC20000}"/>
    <cellStyle name="Normal 5 5 8 3 3 2 4" xfId="40229" xr:uid="{00000000-0005-0000-0000-00001DC20000}"/>
    <cellStyle name="Normal 5 5 8 3 3 3" xfId="27559" xr:uid="{00000000-0005-0000-0000-00001EC20000}"/>
    <cellStyle name="Normal 5 5 8 3 3 3 2" xfId="49173" xr:uid="{00000000-0005-0000-0000-00001FC20000}"/>
    <cellStyle name="Normal 5 5 8 3 3 4" xfId="21592" xr:uid="{00000000-0005-0000-0000-000020C20000}"/>
    <cellStyle name="Normal 5 5 8 3 3 4 2" xfId="43234" xr:uid="{00000000-0005-0000-0000-000021C20000}"/>
    <cellStyle name="Normal 5 5 8 3 3 5" xfId="37226" xr:uid="{00000000-0005-0000-0000-000022C20000}"/>
    <cellStyle name="Normal 5 5 8 3 4" xfId="16624" xr:uid="{00000000-0005-0000-0000-000023C20000}"/>
    <cellStyle name="Normal 5 5 8 3 4 2" xfId="28593" xr:uid="{00000000-0005-0000-0000-000024C20000}"/>
    <cellStyle name="Normal 5 5 8 3 4 2 2" xfId="50199" xr:uid="{00000000-0005-0000-0000-000025C20000}"/>
    <cellStyle name="Normal 5 5 8 3 4 3" xfId="22626" xr:uid="{00000000-0005-0000-0000-000026C20000}"/>
    <cellStyle name="Normal 5 5 8 3 4 3 2" xfId="44263" xr:uid="{00000000-0005-0000-0000-000027C20000}"/>
    <cellStyle name="Normal 5 5 8 3 4 4" xfId="38278" xr:uid="{00000000-0005-0000-0000-000028C20000}"/>
    <cellStyle name="Normal 5 5 8 3 5" xfId="25611" xr:uid="{00000000-0005-0000-0000-000029C20000}"/>
    <cellStyle name="Normal 5 5 8 3 5 2" xfId="47228" xr:uid="{00000000-0005-0000-0000-00002AC20000}"/>
    <cellStyle name="Normal 5 5 8 3 6" xfId="19644" xr:uid="{00000000-0005-0000-0000-00002BC20000}"/>
    <cellStyle name="Normal 5 5 8 3 6 2" xfId="41286" xr:uid="{00000000-0005-0000-0000-00002CC20000}"/>
    <cellStyle name="Normal 5 5 8 3 7" xfId="35272" xr:uid="{00000000-0005-0000-0000-00002DC20000}"/>
    <cellStyle name="Normal 5 5 8 4" xfId="13875" xr:uid="{00000000-0005-0000-0000-00002EC20000}"/>
    <cellStyle name="Normal 5 5 8 4 2" xfId="16961" xr:uid="{00000000-0005-0000-0000-00002FC20000}"/>
    <cellStyle name="Normal 5 5 8 4 2 2" xfId="28929" xr:uid="{00000000-0005-0000-0000-000030C20000}"/>
    <cellStyle name="Normal 5 5 8 4 2 2 2" xfId="50535" xr:uid="{00000000-0005-0000-0000-000031C20000}"/>
    <cellStyle name="Normal 5 5 8 4 2 3" xfId="22962" xr:uid="{00000000-0005-0000-0000-000032C20000}"/>
    <cellStyle name="Normal 5 5 8 4 2 3 2" xfId="44599" xr:uid="{00000000-0005-0000-0000-000033C20000}"/>
    <cellStyle name="Normal 5 5 8 4 2 4" xfId="38615" xr:uid="{00000000-0005-0000-0000-000034C20000}"/>
    <cellStyle name="Normal 5 5 8 4 3" xfId="25947" xr:uid="{00000000-0005-0000-0000-000035C20000}"/>
    <cellStyle name="Normal 5 5 8 4 3 2" xfId="47561" xr:uid="{00000000-0005-0000-0000-000036C20000}"/>
    <cellStyle name="Normal 5 5 8 4 4" xfId="19980" xr:uid="{00000000-0005-0000-0000-000037C20000}"/>
    <cellStyle name="Normal 5 5 8 4 4 2" xfId="41622" xr:uid="{00000000-0005-0000-0000-000038C20000}"/>
    <cellStyle name="Normal 5 5 8 4 5" xfId="35611" xr:uid="{00000000-0005-0000-0000-000039C20000}"/>
    <cellStyle name="Normal 5 5 8 5" xfId="14849" xr:uid="{00000000-0005-0000-0000-00003AC20000}"/>
    <cellStyle name="Normal 5 5 8 5 2" xfId="17934" xr:uid="{00000000-0005-0000-0000-00003BC20000}"/>
    <cellStyle name="Normal 5 5 8 5 2 2" xfId="29901" xr:uid="{00000000-0005-0000-0000-00003CC20000}"/>
    <cellStyle name="Normal 5 5 8 5 2 2 2" xfId="51507" xr:uid="{00000000-0005-0000-0000-00003DC20000}"/>
    <cellStyle name="Normal 5 5 8 5 2 3" xfId="23934" xr:uid="{00000000-0005-0000-0000-00003EC20000}"/>
    <cellStyle name="Normal 5 5 8 5 2 3 2" xfId="45571" xr:uid="{00000000-0005-0000-0000-00003FC20000}"/>
    <cellStyle name="Normal 5 5 8 5 2 4" xfId="39588" xr:uid="{00000000-0005-0000-0000-000040C20000}"/>
    <cellStyle name="Normal 5 5 8 5 3" xfId="26919" xr:uid="{00000000-0005-0000-0000-000041C20000}"/>
    <cellStyle name="Normal 5 5 8 5 3 2" xfId="48533" xr:uid="{00000000-0005-0000-0000-000042C20000}"/>
    <cellStyle name="Normal 5 5 8 5 4" xfId="20952" xr:uid="{00000000-0005-0000-0000-000043C20000}"/>
    <cellStyle name="Normal 5 5 8 5 4 2" xfId="42594" xr:uid="{00000000-0005-0000-0000-000044C20000}"/>
    <cellStyle name="Normal 5 5 8 5 5" xfId="36585" xr:uid="{00000000-0005-0000-0000-000045C20000}"/>
    <cellStyle name="Normal 5 5 8 6" xfId="15984" xr:uid="{00000000-0005-0000-0000-000046C20000}"/>
    <cellStyle name="Normal 5 5 8 6 2" xfId="27953" xr:uid="{00000000-0005-0000-0000-000047C20000}"/>
    <cellStyle name="Normal 5 5 8 6 2 2" xfId="49559" xr:uid="{00000000-0005-0000-0000-000048C20000}"/>
    <cellStyle name="Normal 5 5 8 6 3" xfId="21986" xr:uid="{00000000-0005-0000-0000-000049C20000}"/>
    <cellStyle name="Normal 5 5 8 6 3 2" xfId="43623" xr:uid="{00000000-0005-0000-0000-00004AC20000}"/>
    <cellStyle name="Normal 5 5 8 6 4" xfId="37638" xr:uid="{00000000-0005-0000-0000-00004BC20000}"/>
    <cellStyle name="Normal 5 5 8 7" xfId="24968" xr:uid="{00000000-0005-0000-0000-00004CC20000}"/>
    <cellStyle name="Normal 5 5 8 7 2" xfId="46585" xr:uid="{00000000-0005-0000-0000-00004DC20000}"/>
    <cellStyle name="Normal 5 5 8 8" xfId="19001" xr:uid="{00000000-0005-0000-0000-00004EC20000}"/>
    <cellStyle name="Normal 5 5 8 8 2" xfId="40643" xr:uid="{00000000-0005-0000-0000-00004FC20000}"/>
    <cellStyle name="Normal 5 5 8 9" xfId="32150"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5" xr:uid="{00000000-0005-0000-0000-000059C20000}"/>
    <cellStyle name="Normal 5 59" xfId="30704"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0" xr:uid="{00000000-0005-0000-0000-000066C20000}"/>
    <cellStyle name="Normal 5 6 8 2 2 2 2 2" xfId="50856" xr:uid="{00000000-0005-0000-0000-000067C20000}"/>
    <cellStyle name="Normal 5 6 8 2 2 2 3" xfId="23283" xr:uid="{00000000-0005-0000-0000-000068C20000}"/>
    <cellStyle name="Normal 5 6 8 2 2 2 3 2" xfId="44920" xr:uid="{00000000-0005-0000-0000-000069C20000}"/>
    <cellStyle name="Normal 5 6 8 2 2 2 4" xfId="38936" xr:uid="{00000000-0005-0000-0000-00006AC20000}"/>
    <cellStyle name="Normal 5 6 8 2 2 3" xfId="26268" xr:uid="{00000000-0005-0000-0000-00006BC20000}"/>
    <cellStyle name="Normal 5 6 8 2 2 3 2" xfId="47882" xr:uid="{00000000-0005-0000-0000-00006CC20000}"/>
    <cellStyle name="Normal 5 6 8 2 2 4" xfId="20301" xr:uid="{00000000-0005-0000-0000-00006DC20000}"/>
    <cellStyle name="Normal 5 6 8 2 2 4 2" xfId="41943" xr:uid="{00000000-0005-0000-0000-00006EC20000}"/>
    <cellStyle name="Normal 5 6 8 2 2 5" xfId="35933" xr:uid="{00000000-0005-0000-0000-00006FC20000}"/>
    <cellStyle name="Normal 5 6 8 2 3" xfId="15171" xr:uid="{00000000-0005-0000-0000-000070C20000}"/>
    <cellStyle name="Normal 5 6 8 2 3 2" xfId="18256" xr:uid="{00000000-0005-0000-0000-000071C20000}"/>
    <cellStyle name="Normal 5 6 8 2 3 2 2" xfId="30222" xr:uid="{00000000-0005-0000-0000-000072C20000}"/>
    <cellStyle name="Normal 5 6 8 2 3 2 2 2" xfId="51828" xr:uid="{00000000-0005-0000-0000-000073C20000}"/>
    <cellStyle name="Normal 5 6 8 2 3 2 3" xfId="24255" xr:uid="{00000000-0005-0000-0000-000074C20000}"/>
    <cellStyle name="Normal 5 6 8 2 3 2 3 2" xfId="45892" xr:uid="{00000000-0005-0000-0000-000075C20000}"/>
    <cellStyle name="Normal 5 6 8 2 3 2 4" xfId="39910" xr:uid="{00000000-0005-0000-0000-000076C20000}"/>
    <cellStyle name="Normal 5 6 8 2 3 3" xfId="27240" xr:uid="{00000000-0005-0000-0000-000077C20000}"/>
    <cellStyle name="Normal 5 6 8 2 3 3 2" xfId="48854" xr:uid="{00000000-0005-0000-0000-000078C20000}"/>
    <cellStyle name="Normal 5 6 8 2 3 4" xfId="21273" xr:uid="{00000000-0005-0000-0000-000079C20000}"/>
    <cellStyle name="Normal 5 6 8 2 3 4 2" xfId="42915" xr:uid="{00000000-0005-0000-0000-00007AC20000}"/>
    <cellStyle name="Normal 5 6 8 2 3 5" xfId="36907" xr:uid="{00000000-0005-0000-0000-00007BC20000}"/>
    <cellStyle name="Normal 5 6 8 2 4" xfId="16305" xr:uid="{00000000-0005-0000-0000-00007CC20000}"/>
    <cellStyle name="Normal 5 6 8 2 4 2" xfId="28274" xr:uid="{00000000-0005-0000-0000-00007DC20000}"/>
    <cellStyle name="Normal 5 6 8 2 4 2 2" xfId="49880" xr:uid="{00000000-0005-0000-0000-00007EC20000}"/>
    <cellStyle name="Normal 5 6 8 2 4 3" xfId="22307" xr:uid="{00000000-0005-0000-0000-00007FC20000}"/>
    <cellStyle name="Normal 5 6 8 2 4 3 2" xfId="43944" xr:uid="{00000000-0005-0000-0000-000080C20000}"/>
    <cellStyle name="Normal 5 6 8 2 4 4" xfId="37959" xr:uid="{00000000-0005-0000-0000-000081C20000}"/>
    <cellStyle name="Normal 5 6 8 2 5" xfId="25292" xr:uid="{00000000-0005-0000-0000-000082C20000}"/>
    <cellStyle name="Normal 5 6 8 2 5 2" xfId="46909" xr:uid="{00000000-0005-0000-0000-000083C20000}"/>
    <cellStyle name="Normal 5 6 8 2 6" xfId="19325" xr:uid="{00000000-0005-0000-0000-000084C20000}"/>
    <cellStyle name="Normal 5 6 8 2 6 2" xfId="40967" xr:uid="{00000000-0005-0000-0000-000085C20000}"/>
    <cellStyle name="Normal 5 6 8 2 7" xfId="34953"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0" xr:uid="{00000000-0005-0000-0000-00008AC20000}"/>
    <cellStyle name="Normal 5 6 8 3 2 2 2 2" xfId="51176" xr:uid="{00000000-0005-0000-0000-00008BC20000}"/>
    <cellStyle name="Normal 5 6 8 3 2 2 3" xfId="23603" xr:uid="{00000000-0005-0000-0000-00008CC20000}"/>
    <cellStyle name="Normal 5 6 8 3 2 2 3 2" xfId="45240" xr:uid="{00000000-0005-0000-0000-00008DC20000}"/>
    <cellStyle name="Normal 5 6 8 3 2 2 4" xfId="39256" xr:uid="{00000000-0005-0000-0000-00008EC20000}"/>
    <cellStyle name="Normal 5 6 8 3 2 3" xfId="26588" xr:uid="{00000000-0005-0000-0000-00008FC20000}"/>
    <cellStyle name="Normal 5 6 8 3 2 3 2" xfId="48202" xr:uid="{00000000-0005-0000-0000-000090C20000}"/>
    <cellStyle name="Normal 5 6 8 3 2 4" xfId="20621" xr:uid="{00000000-0005-0000-0000-000091C20000}"/>
    <cellStyle name="Normal 5 6 8 3 2 4 2" xfId="42263" xr:uid="{00000000-0005-0000-0000-000092C20000}"/>
    <cellStyle name="Normal 5 6 8 3 2 5" xfId="36253" xr:uid="{00000000-0005-0000-0000-000093C20000}"/>
    <cellStyle name="Normal 5 6 8 3 3" xfId="15491" xr:uid="{00000000-0005-0000-0000-000094C20000}"/>
    <cellStyle name="Normal 5 6 8 3 3 2" xfId="18576" xr:uid="{00000000-0005-0000-0000-000095C20000}"/>
    <cellStyle name="Normal 5 6 8 3 3 2 2" xfId="30542" xr:uid="{00000000-0005-0000-0000-000096C20000}"/>
    <cellStyle name="Normal 5 6 8 3 3 2 2 2" xfId="52148" xr:uid="{00000000-0005-0000-0000-000097C20000}"/>
    <cellStyle name="Normal 5 6 8 3 3 2 3" xfId="24575" xr:uid="{00000000-0005-0000-0000-000098C20000}"/>
    <cellStyle name="Normal 5 6 8 3 3 2 3 2" xfId="46212" xr:uid="{00000000-0005-0000-0000-000099C20000}"/>
    <cellStyle name="Normal 5 6 8 3 3 2 4" xfId="40230" xr:uid="{00000000-0005-0000-0000-00009AC20000}"/>
    <cellStyle name="Normal 5 6 8 3 3 3" xfId="27560" xr:uid="{00000000-0005-0000-0000-00009BC20000}"/>
    <cellStyle name="Normal 5 6 8 3 3 3 2" xfId="49174" xr:uid="{00000000-0005-0000-0000-00009CC20000}"/>
    <cellStyle name="Normal 5 6 8 3 3 4" xfId="21593" xr:uid="{00000000-0005-0000-0000-00009DC20000}"/>
    <cellStyle name="Normal 5 6 8 3 3 4 2" xfId="43235" xr:uid="{00000000-0005-0000-0000-00009EC20000}"/>
    <cellStyle name="Normal 5 6 8 3 3 5" xfId="37227" xr:uid="{00000000-0005-0000-0000-00009FC20000}"/>
    <cellStyle name="Normal 5 6 8 3 4" xfId="16625" xr:uid="{00000000-0005-0000-0000-0000A0C20000}"/>
    <cellStyle name="Normal 5 6 8 3 4 2" xfId="28594" xr:uid="{00000000-0005-0000-0000-0000A1C20000}"/>
    <cellStyle name="Normal 5 6 8 3 4 2 2" xfId="50200" xr:uid="{00000000-0005-0000-0000-0000A2C20000}"/>
    <cellStyle name="Normal 5 6 8 3 4 3" xfId="22627" xr:uid="{00000000-0005-0000-0000-0000A3C20000}"/>
    <cellStyle name="Normal 5 6 8 3 4 3 2" xfId="44264" xr:uid="{00000000-0005-0000-0000-0000A4C20000}"/>
    <cellStyle name="Normal 5 6 8 3 4 4" xfId="38279" xr:uid="{00000000-0005-0000-0000-0000A5C20000}"/>
    <cellStyle name="Normal 5 6 8 3 5" xfId="25612" xr:uid="{00000000-0005-0000-0000-0000A6C20000}"/>
    <cellStyle name="Normal 5 6 8 3 5 2" xfId="47229" xr:uid="{00000000-0005-0000-0000-0000A7C20000}"/>
    <cellStyle name="Normal 5 6 8 3 6" xfId="19645" xr:uid="{00000000-0005-0000-0000-0000A8C20000}"/>
    <cellStyle name="Normal 5 6 8 3 6 2" xfId="41287" xr:uid="{00000000-0005-0000-0000-0000A9C20000}"/>
    <cellStyle name="Normal 5 6 8 3 7" xfId="35273" xr:uid="{00000000-0005-0000-0000-0000AAC20000}"/>
    <cellStyle name="Normal 5 6 8 4" xfId="13876" xr:uid="{00000000-0005-0000-0000-0000ABC20000}"/>
    <cellStyle name="Normal 5 6 8 4 2" xfId="16962" xr:uid="{00000000-0005-0000-0000-0000ACC20000}"/>
    <cellStyle name="Normal 5 6 8 4 2 2" xfId="28930" xr:uid="{00000000-0005-0000-0000-0000ADC20000}"/>
    <cellStyle name="Normal 5 6 8 4 2 2 2" xfId="50536" xr:uid="{00000000-0005-0000-0000-0000AEC20000}"/>
    <cellStyle name="Normal 5 6 8 4 2 3" xfId="22963" xr:uid="{00000000-0005-0000-0000-0000AFC20000}"/>
    <cellStyle name="Normal 5 6 8 4 2 3 2" xfId="44600" xr:uid="{00000000-0005-0000-0000-0000B0C20000}"/>
    <cellStyle name="Normal 5 6 8 4 2 4" xfId="38616" xr:uid="{00000000-0005-0000-0000-0000B1C20000}"/>
    <cellStyle name="Normal 5 6 8 4 3" xfId="25948" xr:uid="{00000000-0005-0000-0000-0000B2C20000}"/>
    <cellStyle name="Normal 5 6 8 4 3 2" xfId="47562" xr:uid="{00000000-0005-0000-0000-0000B3C20000}"/>
    <cellStyle name="Normal 5 6 8 4 4" xfId="19981" xr:uid="{00000000-0005-0000-0000-0000B4C20000}"/>
    <cellStyle name="Normal 5 6 8 4 4 2" xfId="41623" xr:uid="{00000000-0005-0000-0000-0000B5C20000}"/>
    <cellStyle name="Normal 5 6 8 4 5" xfId="35612" xr:uid="{00000000-0005-0000-0000-0000B6C20000}"/>
    <cellStyle name="Normal 5 6 8 5" xfId="14850" xr:uid="{00000000-0005-0000-0000-0000B7C20000}"/>
    <cellStyle name="Normal 5 6 8 5 2" xfId="17935" xr:uid="{00000000-0005-0000-0000-0000B8C20000}"/>
    <cellStyle name="Normal 5 6 8 5 2 2" xfId="29902" xr:uid="{00000000-0005-0000-0000-0000B9C20000}"/>
    <cellStyle name="Normal 5 6 8 5 2 2 2" xfId="51508" xr:uid="{00000000-0005-0000-0000-0000BAC20000}"/>
    <cellStyle name="Normal 5 6 8 5 2 3" xfId="23935" xr:uid="{00000000-0005-0000-0000-0000BBC20000}"/>
    <cellStyle name="Normal 5 6 8 5 2 3 2" xfId="45572" xr:uid="{00000000-0005-0000-0000-0000BCC20000}"/>
    <cellStyle name="Normal 5 6 8 5 2 4" xfId="39589" xr:uid="{00000000-0005-0000-0000-0000BDC20000}"/>
    <cellStyle name="Normal 5 6 8 5 3" xfId="26920" xr:uid="{00000000-0005-0000-0000-0000BEC20000}"/>
    <cellStyle name="Normal 5 6 8 5 3 2" xfId="48534" xr:uid="{00000000-0005-0000-0000-0000BFC20000}"/>
    <cellStyle name="Normal 5 6 8 5 4" xfId="20953" xr:uid="{00000000-0005-0000-0000-0000C0C20000}"/>
    <cellStyle name="Normal 5 6 8 5 4 2" xfId="42595" xr:uid="{00000000-0005-0000-0000-0000C1C20000}"/>
    <cellStyle name="Normal 5 6 8 5 5" xfId="36586" xr:uid="{00000000-0005-0000-0000-0000C2C20000}"/>
    <cellStyle name="Normal 5 6 8 6" xfId="15985" xr:uid="{00000000-0005-0000-0000-0000C3C20000}"/>
    <cellStyle name="Normal 5 6 8 6 2" xfId="27954" xr:uid="{00000000-0005-0000-0000-0000C4C20000}"/>
    <cellStyle name="Normal 5 6 8 6 2 2" xfId="49560" xr:uid="{00000000-0005-0000-0000-0000C5C20000}"/>
    <cellStyle name="Normal 5 6 8 6 3" xfId="21987" xr:uid="{00000000-0005-0000-0000-0000C6C20000}"/>
    <cellStyle name="Normal 5 6 8 6 3 2" xfId="43624" xr:uid="{00000000-0005-0000-0000-0000C7C20000}"/>
    <cellStyle name="Normal 5 6 8 6 4" xfId="37639" xr:uid="{00000000-0005-0000-0000-0000C8C20000}"/>
    <cellStyle name="Normal 5 6 8 7" xfId="24969" xr:uid="{00000000-0005-0000-0000-0000C9C20000}"/>
    <cellStyle name="Normal 5 6 8 7 2" xfId="46586" xr:uid="{00000000-0005-0000-0000-0000CAC20000}"/>
    <cellStyle name="Normal 5 6 8 8" xfId="19002" xr:uid="{00000000-0005-0000-0000-0000CBC20000}"/>
    <cellStyle name="Normal 5 6 8 8 2" xfId="40644" xr:uid="{00000000-0005-0000-0000-0000CCC20000}"/>
    <cellStyle name="Normal 5 6 8 9" xfId="32151"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1" xr:uid="{00000000-0005-0000-0000-0000D9C20000}"/>
    <cellStyle name="Normal 5 7 8 2 2 2 2 2" xfId="50857" xr:uid="{00000000-0005-0000-0000-0000DAC20000}"/>
    <cellStyle name="Normal 5 7 8 2 2 2 3" xfId="23284" xr:uid="{00000000-0005-0000-0000-0000DBC20000}"/>
    <cellStyle name="Normal 5 7 8 2 2 2 3 2" xfId="44921" xr:uid="{00000000-0005-0000-0000-0000DCC20000}"/>
    <cellStyle name="Normal 5 7 8 2 2 2 4" xfId="38937" xr:uid="{00000000-0005-0000-0000-0000DDC20000}"/>
    <cellStyle name="Normal 5 7 8 2 2 3" xfId="26269" xr:uid="{00000000-0005-0000-0000-0000DEC20000}"/>
    <cellStyle name="Normal 5 7 8 2 2 3 2" xfId="47883" xr:uid="{00000000-0005-0000-0000-0000DFC20000}"/>
    <cellStyle name="Normal 5 7 8 2 2 4" xfId="20302" xr:uid="{00000000-0005-0000-0000-0000E0C20000}"/>
    <cellStyle name="Normal 5 7 8 2 2 4 2" xfId="41944" xr:uid="{00000000-0005-0000-0000-0000E1C20000}"/>
    <cellStyle name="Normal 5 7 8 2 2 5" xfId="35934" xr:uid="{00000000-0005-0000-0000-0000E2C20000}"/>
    <cellStyle name="Normal 5 7 8 2 3" xfId="15172" xr:uid="{00000000-0005-0000-0000-0000E3C20000}"/>
    <cellStyle name="Normal 5 7 8 2 3 2" xfId="18257" xr:uid="{00000000-0005-0000-0000-0000E4C20000}"/>
    <cellStyle name="Normal 5 7 8 2 3 2 2" xfId="30223" xr:uid="{00000000-0005-0000-0000-0000E5C20000}"/>
    <cellStyle name="Normal 5 7 8 2 3 2 2 2" xfId="51829" xr:uid="{00000000-0005-0000-0000-0000E6C20000}"/>
    <cellStyle name="Normal 5 7 8 2 3 2 3" xfId="24256" xr:uid="{00000000-0005-0000-0000-0000E7C20000}"/>
    <cellStyle name="Normal 5 7 8 2 3 2 3 2" xfId="45893" xr:uid="{00000000-0005-0000-0000-0000E8C20000}"/>
    <cellStyle name="Normal 5 7 8 2 3 2 4" xfId="39911" xr:uid="{00000000-0005-0000-0000-0000E9C20000}"/>
    <cellStyle name="Normal 5 7 8 2 3 3" xfId="27241" xr:uid="{00000000-0005-0000-0000-0000EAC20000}"/>
    <cellStyle name="Normal 5 7 8 2 3 3 2" xfId="48855" xr:uid="{00000000-0005-0000-0000-0000EBC20000}"/>
    <cellStyle name="Normal 5 7 8 2 3 4" xfId="21274" xr:uid="{00000000-0005-0000-0000-0000ECC20000}"/>
    <cellStyle name="Normal 5 7 8 2 3 4 2" xfId="42916" xr:uid="{00000000-0005-0000-0000-0000EDC20000}"/>
    <cellStyle name="Normal 5 7 8 2 3 5" xfId="36908" xr:uid="{00000000-0005-0000-0000-0000EEC20000}"/>
    <cellStyle name="Normal 5 7 8 2 4" xfId="16306" xr:uid="{00000000-0005-0000-0000-0000EFC20000}"/>
    <cellStyle name="Normal 5 7 8 2 4 2" xfId="28275" xr:uid="{00000000-0005-0000-0000-0000F0C20000}"/>
    <cellStyle name="Normal 5 7 8 2 4 2 2" xfId="49881" xr:uid="{00000000-0005-0000-0000-0000F1C20000}"/>
    <cellStyle name="Normal 5 7 8 2 4 3" xfId="22308" xr:uid="{00000000-0005-0000-0000-0000F2C20000}"/>
    <cellStyle name="Normal 5 7 8 2 4 3 2" xfId="43945" xr:uid="{00000000-0005-0000-0000-0000F3C20000}"/>
    <cellStyle name="Normal 5 7 8 2 4 4" xfId="37960" xr:uid="{00000000-0005-0000-0000-0000F4C20000}"/>
    <cellStyle name="Normal 5 7 8 2 5" xfId="25293" xr:uid="{00000000-0005-0000-0000-0000F5C20000}"/>
    <cellStyle name="Normal 5 7 8 2 5 2" xfId="46910" xr:uid="{00000000-0005-0000-0000-0000F6C20000}"/>
    <cellStyle name="Normal 5 7 8 2 6" xfId="19326" xr:uid="{00000000-0005-0000-0000-0000F7C20000}"/>
    <cellStyle name="Normal 5 7 8 2 6 2" xfId="40968" xr:uid="{00000000-0005-0000-0000-0000F8C20000}"/>
    <cellStyle name="Normal 5 7 8 2 7" xfId="34954"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1" xr:uid="{00000000-0005-0000-0000-0000FDC20000}"/>
    <cellStyle name="Normal 5 7 8 3 2 2 2 2" xfId="51177" xr:uid="{00000000-0005-0000-0000-0000FEC20000}"/>
    <cellStyle name="Normal 5 7 8 3 2 2 3" xfId="23604" xr:uid="{00000000-0005-0000-0000-0000FFC20000}"/>
    <cellStyle name="Normal 5 7 8 3 2 2 3 2" xfId="45241" xr:uid="{00000000-0005-0000-0000-000000C30000}"/>
    <cellStyle name="Normal 5 7 8 3 2 2 4" xfId="39257" xr:uid="{00000000-0005-0000-0000-000001C30000}"/>
    <cellStyle name="Normal 5 7 8 3 2 3" xfId="26589" xr:uid="{00000000-0005-0000-0000-000002C30000}"/>
    <cellStyle name="Normal 5 7 8 3 2 3 2" xfId="48203" xr:uid="{00000000-0005-0000-0000-000003C30000}"/>
    <cellStyle name="Normal 5 7 8 3 2 4" xfId="20622" xr:uid="{00000000-0005-0000-0000-000004C30000}"/>
    <cellStyle name="Normal 5 7 8 3 2 4 2" xfId="42264" xr:uid="{00000000-0005-0000-0000-000005C30000}"/>
    <cellStyle name="Normal 5 7 8 3 2 5" xfId="36254" xr:uid="{00000000-0005-0000-0000-000006C30000}"/>
    <cellStyle name="Normal 5 7 8 3 3" xfId="15492" xr:uid="{00000000-0005-0000-0000-000007C30000}"/>
    <cellStyle name="Normal 5 7 8 3 3 2" xfId="18577" xr:uid="{00000000-0005-0000-0000-000008C30000}"/>
    <cellStyle name="Normal 5 7 8 3 3 2 2" xfId="30543" xr:uid="{00000000-0005-0000-0000-000009C30000}"/>
    <cellStyle name="Normal 5 7 8 3 3 2 2 2" xfId="52149" xr:uid="{00000000-0005-0000-0000-00000AC30000}"/>
    <cellStyle name="Normal 5 7 8 3 3 2 3" xfId="24576" xr:uid="{00000000-0005-0000-0000-00000BC30000}"/>
    <cellStyle name="Normal 5 7 8 3 3 2 3 2" xfId="46213" xr:uid="{00000000-0005-0000-0000-00000CC30000}"/>
    <cellStyle name="Normal 5 7 8 3 3 2 4" xfId="40231" xr:uid="{00000000-0005-0000-0000-00000DC30000}"/>
    <cellStyle name="Normal 5 7 8 3 3 3" xfId="27561" xr:uid="{00000000-0005-0000-0000-00000EC30000}"/>
    <cellStyle name="Normal 5 7 8 3 3 3 2" xfId="49175" xr:uid="{00000000-0005-0000-0000-00000FC30000}"/>
    <cellStyle name="Normal 5 7 8 3 3 4" xfId="21594" xr:uid="{00000000-0005-0000-0000-000010C30000}"/>
    <cellStyle name="Normal 5 7 8 3 3 4 2" xfId="43236" xr:uid="{00000000-0005-0000-0000-000011C30000}"/>
    <cellStyle name="Normal 5 7 8 3 3 5" xfId="37228" xr:uid="{00000000-0005-0000-0000-000012C30000}"/>
    <cellStyle name="Normal 5 7 8 3 4" xfId="16626" xr:uid="{00000000-0005-0000-0000-000013C30000}"/>
    <cellStyle name="Normal 5 7 8 3 4 2" xfId="28595" xr:uid="{00000000-0005-0000-0000-000014C30000}"/>
    <cellStyle name="Normal 5 7 8 3 4 2 2" xfId="50201" xr:uid="{00000000-0005-0000-0000-000015C30000}"/>
    <cellStyle name="Normal 5 7 8 3 4 3" xfId="22628" xr:uid="{00000000-0005-0000-0000-000016C30000}"/>
    <cellStyle name="Normal 5 7 8 3 4 3 2" xfId="44265" xr:uid="{00000000-0005-0000-0000-000017C30000}"/>
    <cellStyle name="Normal 5 7 8 3 4 4" xfId="38280" xr:uid="{00000000-0005-0000-0000-000018C30000}"/>
    <cellStyle name="Normal 5 7 8 3 5" xfId="25613" xr:uid="{00000000-0005-0000-0000-000019C30000}"/>
    <cellStyle name="Normal 5 7 8 3 5 2" xfId="47230" xr:uid="{00000000-0005-0000-0000-00001AC30000}"/>
    <cellStyle name="Normal 5 7 8 3 6" xfId="19646" xr:uid="{00000000-0005-0000-0000-00001BC30000}"/>
    <cellStyle name="Normal 5 7 8 3 6 2" xfId="41288" xr:uid="{00000000-0005-0000-0000-00001CC30000}"/>
    <cellStyle name="Normal 5 7 8 3 7" xfId="35274" xr:uid="{00000000-0005-0000-0000-00001DC30000}"/>
    <cellStyle name="Normal 5 7 8 4" xfId="13877" xr:uid="{00000000-0005-0000-0000-00001EC30000}"/>
    <cellStyle name="Normal 5 7 8 4 2" xfId="16963" xr:uid="{00000000-0005-0000-0000-00001FC30000}"/>
    <cellStyle name="Normal 5 7 8 4 2 2" xfId="28931" xr:uid="{00000000-0005-0000-0000-000020C30000}"/>
    <cellStyle name="Normal 5 7 8 4 2 2 2" xfId="50537" xr:uid="{00000000-0005-0000-0000-000021C30000}"/>
    <cellStyle name="Normal 5 7 8 4 2 3" xfId="22964" xr:uid="{00000000-0005-0000-0000-000022C30000}"/>
    <cellStyle name="Normal 5 7 8 4 2 3 2" xfId="44601" xr:uid="{00000000-0005-0000-0000-000023C30000}"/>
    <cellStyle name="Normal 5 7 8 4 2 4" xfId="38617" xr:uid="{00000000-0005-0000-0000-000024C30000}"/>
    <cellStyle name="Normal 5 7 8 4 3" xfId="25949" xr:uid="{00000000-0005-0000-0000-000025C30000}"/>
    <cellStyle name="Normal 5 7 8 4 3 2" xfId="47563" xr:uid="{00000000-0005-0000-0000-000026C30000}"/>
    <cellStyle name="Normal 5 7 8 4 4" xfId="19982" xr:uid="{00000000-0005-0000-0000-000027C30000}"/>
    <cellStyle name="Normal 5 7 8 4 4 2" xfId="41624" xr:uid="{00000000-0005-0000-0000-000028C30000}"/>
    <cellStyle name="Normal 5 7 8 4 5" xfId="35613" xr:uid="{00000000-0005-0000-0000-000029C30000}"/>
    <cellStyle name="Normal 5 7 8 5" xfId="14851" xr:uid="{00000000-0005-0000-0000-00002AC30000}"/>
    <cellStyle name="Normal 5 7 8 5 2" xfId="17936" xr:uid="{00000000-0005-0000-0000-00002BC30000}"/>
    <cellStyle name="Normal 5 7 8 5 2 2" xfId="29903" xr:uid="{00000000-0005-0000-0000-00002CC30000}"/>
    <cellStyle name="Normal 5 7 8 5 2 2 2" xfId="51509" xr:uid="{00000000-0005-0000-0000-00002DC30000}"/>
    <cellStyle name="Normal 5 7 8 5 2 3" xfId="23936" xr:uid="{00000000-0005-0000-0000-00002EC30000}"/>
    <cellStyle name="Normal 5 7 8 5 2 3 2" xfId="45573" xr:uid="{00000000-0005-0000-0000-00002FC30000}"/>
    <cellStyle name="Normal 5 7 8 5 2 4" xfId="39590" xr:uid="{00000000-0005-0000-0000-000030C30000}"/>
    <cellStyle name="Normal 5 7 8 5 3" xfId="26921" xr:uid="{00000000-0005-0000-0000-000031C30000}"/>
    <cellStyle name="Normal 5 7 8 5 3 2" xfId="48535" xr:uid="{00000000-0005-0000-0000-000032C30000}"/>
    <cellStyle name="Normal 5 7 8 5 4" xfId="20954" xr:uid="{00000000-0005-0000-0000-000033C30000}"/>
    <cellStyle name="Normal 5 7 8 5 4 2" xfId="42596" xr:uid="{00000000-0005-0000-0000-000034C30000}"/>
    <cellStyle name="Normal 5 7 8 5 5" xfId="36587" xr:uid="{00000000-0005-0000-0000-000035C30000}"/>
    <cellStyle name="Normal 5 7 8 6" xfId="15986" xr:uid="{00000000-0005-0000-0000-000036C30000}"/>
    <cellStyle name="Normal 5 7 8 6 2" xfId="27955" xr:uid="{00000000-0005-0000-0000-000037C30000}"/>
    <cellStyle name="Normal 5 7 8 6 2 2" xfId="49561" xr:uid="{00000000-0005-0000-0000-000038C30000}"/>
    <cellStyle name="Normal 5 7 8 6 3" xfId="21988" xr:uid="{00000000-0005-0000-0000-000039C30000}"/>
    <cellStyle name="Normal 5 7 8 6 3 2" xfId="43625" xr:uid="{00000000-0005-0000-0000-00003AC30000}"/>
    <cellStyle name="Normal 5 7 8 6 4" xfId="37640" xr:uid="{00000000-0005-0000-0000-00003BC30000}"/>
    <cellStyle name="Normal 5 7 8 7" xfId="24970" xr:uid="{00000000-0005-0000-0000-00003CC30000}"/>
    <cellStyle name="Normal 5 7 8 7 2" xfId="46587" xr:uid="{00000000-0005-0000-0000-00003DC30000}"/>
    <cellStyle name="Normal 5 7 8 8" xfId="19003" xr:uid="{00000000-0005-0000-0000-00003EC30000}"/>
    <cellStyle name="Normal 5 7 8 8 2" xfId="40645" xr:uid="{00000000-0005-0000-0000-00003FC30000}"/>
    <cellStyle name="Normal 5 7 8 9" xfId="32152"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2" xr:uid="{00000000-0005-0000-0000-00004CC30000}"/>
    <cellStyle name="Normal 5 8 8 2 2 2 2 2" xfId="50858" xr:uid="{00000000-0005-0000-0000-00004DC30000}"/>
    <cellStyle name="Normal 5 8 8 2 2 2 3" xfId="23285" xr:uid="{00000000-0005-0000-0000-00004EC30000}"/>
    <cellStyle name="Normal 5 8 8 2 2 2 3 2" xfId="44922" xr:uid="{00000000-0005-0000-0000-00004FC30000}"/>
    <cellStyle name="Normal 5 8 8 2 2 2 4" xfId="38938" xr:uid="{00000000-0005-0000-0000-000050C30000}"/>
    <cellStyle name="Normal 5 8 8 2 2 3" xfId="26270" xr:uid="{00000000-0005-0000-0000-000051C30000}"/>
    <cellStyle name="Normal 5 8 8 2 2 3 2" xfId="47884" xr:uid="{00000000-0005-0000-0000-000052C30000}"/>
    <cellStyle name="Normal 5 8 8 2 2 4" xfId="20303" xr:uid="{00000000-0005-0000-0000-000053C30000}"/>
    <cellStyle name="Normal 5 8 8 2 2 4 2" xfId="41945" xr:uid="{00000000-0005-0000-0000-000054C30000}"/>
    <cellStyle name="Normal 5 8 8 2 2 5" xfId="35935" xr:uid="{00000000-0005-0000-0000-000055C30000}"/>
    <cellStyle name="Normal 5 8 8 2 3" xfId="15173" xr:uid="{00000000-0005-0000-0000-000056C30000}"/>
    <cellStyle name="Normal 5 8 8 2 3 2" xfId="18258" xr:uid="{00000000-0005-0000-0000-000057C30000}"/>
    <cellStyle name="Normal 5 8 8 2 3 2 2" xfId="30224" xr:uid="{00000000-0005-0000-0000-000058C30000}"/>
    <cellStyle name="Normal 5 8 8 2 3 2 2 2" xfId="51830" xr:uid="{00000000-0005-0000-0000-000059C30000}"/>
    <cellStyle name="Normal 5 8 8 2 3 2 3" xfId="24257" xr:uid="{00000000-0005-0000-0000-00005AC30000}"/>
    <cellStyle name="Normal 5 8 8 2 3 2 3 2" xfId="45894" xr:uid="{00000000-0005-0000-0000-00005BC30000}"/>
    <cellStyle name="Normal 5 8 8 2 3 2 4" xfId="39912" xr:uid="{00000000-0005-0000-0000-00005CC30000}"/>
    <cellStyle name="Normal 5 8 8 2 3 3" xfId="27242" xr:uid="{00000000-0005-0000-0000-00005DC30000}"/>
    <cellStyle name="Normal 5 8 8 2 3 3 2" xfId="48856" xr:uid="{00000000-0005-0000-0000-00005EC30000}"/>
    <cellStyle name="Normal 5 8 8 2 3 4" xfId="21275" xr:uid="{00000000-0005-0000-0000-00005FC30000}"/>
    <cellStyle name="Normal 5 8 8 2 3 4 2" xfId="42917" xr:uid="{00000000-0005-0000-0000-000060C30000}"/>
    <cellStyle name="Normal 5 8 8 2 3 5" xfId="36909" xr:uid="{00000000-0005-0000-0000-000061C30000}"/>
    <cellStyle name="Normal 5 8 8 2 4" xfId="16307" xr:uid="{00000000-0005-0000-0000-000062C30000}"/>
    <cellStyle name="Normal 5 8 8 2 4 2" xfId="28276" xr:uid="{00000000-0005-0000-0000-000063C30000}"/>
    <cellStyle name="Normal 5 8 8 2 4 2 2" xfId="49882" xr:uid="{00000000-0005-0000-0000-000064C30000}"/>
    <cellStyle name="Normal 5 8 8 2 4 3" xfId="22309" xr:uid="{00000000-0005-0000-0000-000065C30000}"/>
    <cellStyle name="Normal 5 8 8 2 4 3 2" xfId="43946" xr:uid="{00000000-0005-0000-0000-000066C30000}"/>
    <cellStyle name="Normal 5 8 8 2 4 4" xfId="37961" xr:uid="{00000000-0005-0000-0000-000067C30000}"/>
    <cellStyle name="Normal 5 8 8 2 5" xfId="25294" xr:uid="{00000000-0005-0000-0000-000068C30000}"/>
    <cellStyle name="Normal 5 8 8 2 5 2" xfId="46911" xr:uid="{00000000-0005-0000-0000-000069C30000}"/>
    <cellStyle name="Normal 5 8 8 2 6" xfId="19327" xr:uid="{00000000-0005-0000-0000-00006AC30000}"/>
    <cellStyle name="Normal 5 8 8 2 6 2" xfId="40969" xr:uid="{00000000-0005-0000-0000-00006BC30000}"/>
    <cellStyle name="Normal 5 8 8 2 7" xfId="34955"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2" xr:uid="{00000000-0005-0000-0000-000070C30000}"/>
    <cellStyle name="Normal 5 8 8 3 2 2 2 2" xfId="51178" xr:uid="{00000000-0005-0000-0000-000071C30000}"/>
    <cellStyle name="Normal 5 8 8 3 2 2 3" xfId="23605" xr:uid="{00000000-0005-0000-0000-000072C30000}"/>
    <cellStyle name="Normal 5 8 8 3 2 2 3 2" xfId="45242" xr:uid="{00000000-0005-0000-0000-000073C30000}"/>
    <cellStyle name="Normal 5 8 8 3 2 2 4" xfId="39258" xr:uid="{00000000-0005-0000-0000-000074C30000}"/>
    <cellStyle name="Normal 5 8 8 3 2 3" xfId="26590" xr:uid="{00000000-0005-0000-0000-000075C30000}"/>
    <cellStyle name="Normal 5 8 8 3 2 3 2" xfId="48204" xr:uid="{00000000-0005-0000-0000-000076C30000}"/>
    <cellStyle name="Normal 5 8 8 3 2 4" xfId="20623" xr:uid="{00000000-0005-0000-0000-000077C30000}"/>
    <cellStyle name="Normal 5 8 8 3 2 4 2" xfId="42265" xr:uid="{00000000-0005-0000-0000-000078C30000}"/>
    <cellStyle name="Normal 5 8 8 3 2 5" xfId="36255" xr:uid="{00000000-0005-0000-0000-000079C30000}"/>
    <cellStyle name="Normal 5 8 8 3 3" xfId="15493" xr:uid="{00000000-0005-0000-0000-00007AC30000}"/>
    <cellStyle name="Normal 5 8 8 3 3 2" xfId="18578" xr:uid="{00000000-0005-0000-0000-00007BC30000}"/>
    <cellStyle name="Normal 5 8 8 3 3 2 2" xfId="30544" xr:uid="{00000000-0005-0000-0000-00007CC30000}"/>
    <cellStyle name="Normal 5 8 8 3 3 2 2 2" xfId="52150" xr:uid="{00000000-0005-0000-0000-00007DC30000}"/>
    <cellStyle name="Normal 5 8 8 3 3 2 3" xfId="24577" xr:uid="{00000000-0005-0000-0000-00007EC30000}"/>
    <cellStyle name="Normal 5 8 8 3 3 2 3 2" xfId="46214" xr:uid="{00000000-0005-0000-0000-00007FC30000}"/>
    <cellStyle name="Normal 5 8 8 3 3 2 4" xfId="40232" xr:uid="{00000000-0005-0000-0000-000080C30000}"/>
    <cellStyle name="Normal 5 8 8 3 3 3" xfId="27562" xr:uid="{00000000-0005-0000-0000-000081C30000}"/>
    <cellStyle name="Normal 5 8 8 3 3 3 2" xfId="49176" xr:uid="{00000000-0005-0000-0000-000082C30000}"/>
    <cellStyle name="Normal 5 8 8 3 3 4" xfId="21595" xr:uid="{00000000-0005-0000-0000-000083C30000}"/>
    <cellStyle name="Normal 5 8 8 3 3 4 2" xfId="43237" xr:uid="{00000000-0005-0000-0000-000084C30000}"/>
    <cellStyle name="Normal 5 8 8 3 3 5" xfId="37229" xr:uid="{00000000-0005-0000-0000-000085C30000}"/>
    <cellStyle name="Normal 5 8 8 3 4" xfId="16627" xr:uid="{00000000-0005-0000-0000-000086C30000}"/>
    <cellStyle name="Normal 5 8 8 3 4 2" xfId="28596" xr:uid="{00000000-0005-0000-0000-000087C30000}"/>
    <cellStyle name="Normal 5 8 8 3 4 2 2" xfId="50202" xr:uid="{00000000-0005-0000-0000-000088C30000}"/>
    <cellStyle name="Normal 5 8 8 3 4 3" xfId="22629" xr:uid="{00000000-0005-0000-0000-000089C30000}"/>
    <cellStyle name="Normal 5 8 8 3 4 3 2" xfId="44266" xr:uid="{00000000-0005-0000-0000-00008AC30000}"/>
    <cellStyle name="Normal 5 8 8 3 4 4" xfId="38281" xr:uid="{00000000-0005-0000-0000-00008BC30000}"/>
    <cellStyle name="Normal 5 8 8 3 5" xfId="25614" xr:uid="{00000000-0005-0000-0000-00008CC30000}"/>
    <cellStyle name="Normal 5 8 8 3 5 2" xfId="47231" xr:uid="{00000000-0005-0000-0000-00008DC30000}"/>
    <cellStyle name="Normal 5 8 8 3 6" xfId="19647" xr:uid="{00000000-0005-0000-0000-00008EC30000}"/>
    <cellStyle name="Normal 5 8 8 3 6 2" xfId="41289" xr:uid="{00000000-0005-0000-0000-00008FC30000}"/>
    <cellStyle name="Normal 5 8 8 3 7" xfId="35275" xr:uid="{00000000-0005-0000-0000-000090C30000}"/>
    <cellStyle name="Normal 5 8 8 4" xfId="13878" xr:uid="{00000000-0005-0000-0000-000091C30000}"/>
    <cellStyle name="Normal 5 8 8 4 2" xfId="16964" xr:uid="{00000000-0005-0000-0000-000092C30000}"/>
    <cellStyle name="Normal 5 8 8 4 2 2" xfId="28932" xr:uid="{00000000-0005-0000-0000-000093C30000}"/>
    <cellStyle name="Normal 5 8 8 4 2 2 2" xfId="50538" xr:uid="{00000000-0005-0000-0000-000094C30000}"/>
    <cellStyle name="Normal 5 8 8 4 2 3" xfId="22965" xr:uid="{00000000-0005-0000-0000-000095C30000}"/>
    <cellStyle name="Normal 5 8 8 4 2 3 2" xfId="44602" xr:uid="{00000000-0005-0000-0000-000096C30000}"/>
    <cellStyle name="Normal 5 8 8 4 2 4" xfId="38618" xr:uid="{00000000-0005-0000-0000-000097C30000}"/>
    <cellStyle name="Normal 5 8 8 4 3" xfId="25950" xr:uid="{00000000-0005-0000-0000-000098C30000}"/>
    <cellStyle name="Normal 5 8 8 4 3 2" xfId="47564" xr:uid="{00000000-0005-0000-0000-000099C30000}"/>
    <cellStyle name="Normal 5 8 8 4 4" xfId="19983" xr:uid="{00000000-0005-0000-0000-00009AC30000}"/>
    <cellStyle name="Normal 5 8 8 4 4 2" xfId="41625" xr:uid="{00000000-0005-0000-0000-00009BC30000}"/>
    <cellStyle name="Normal 5 8 8 4 5" xfId="35614" xr:uid="{00000000-0005-0000-0000-00009CC30000}"/>
    <cellStyle name="Normal 5 8 8 5" xfId="14852" xr:uid="{00000000-0005-0000-0000-00009DC30000}"/>
    <cellStyle name="Normal 5 8 8 5 2" xfId="17937" xr:uid="{00000000-0005-0000-0000-00009EC30000}"/>
    <cellStyle name="Normal 5 8 8 5 2 2" xfId="29904" xr:uid="{00000000-0005-0000-0000-00009FC30000}"/>
    <cellStyle name="Normal 5 8 8 5 2 2 2" xfId="51510" xr:uid="{00000000-0005-0000-0000-0000A0C30000}"/>
    <cellStyle name="Normal 5 8 8 5 2 3" xfId="23937" xr:uid="{00000000-0005-0000-0000-0000A1C30000}"/>
    <cellStyle name="Normal 5 8 8 5 2 3 2" xfId="45574" xr:uid="{00000000-0005-0000-0000-0000A2C30000}"/>
    <cellStyle name="Normal 5 8 8 5 2 4" xfId="39591" xr:uid="{00000000-0005-0000-0000-0000A3C30000}"/>
    <cellStyle name="Normal 5 8 8 5 3" xfId="26922" xr:uid="{00000000-0005-0000-0000-0000A4C30000}"/>
    <cellStyle name="Normal 5 8 8 5 3 2" xfId="48536" xr:uid="{00000000-0005-0000-0000-0000A5C30000}"/>
    <cellStyle name="Normal 5 8 8 5 4" xfId="20955" xr:uid="{00000000-0005-0000-0000-0000A6C30000}"/>
    <cellStyle name="Normal 5 8 8 5 4 2" xfId="42597" xr:uid="{00000000-0005-0000-0000-0000A7C30000}"/>
    <cellStyle name="Normal 5 8 8 5 5" xfId="36588" xr:uid="{00000000-0005-0000-0000-0000A8C30000}"/>
    <cellStyle name="Normal 5 8 8 6" xfId="15987" xr:uid="{00000000-0005-0000-0000-0000A9C30000}"/>
    <cellStyle name="Normal 5 8 8 6 2" xfId="27956" xr:uid="{00000000-0005-0000-0000-0000AAC30000}"/>
    <cellStyle name="Normal 5 8 8 6 2 2" xfId="49562" xr:uid="{00000000-0005-0000-0000-0000ABC30000}"/>
    <cellStyle name="Normal 5 8 8 6 3" xfId="21989" xr:uid="{00000000-0005-0000-0000-0000ACC30000}"/>
    <cellStyle name="Normal 5 8 8 6 3 2" xfId="43626" xr:uid="{00000000-0005-0000-0000-0000ADC30000}"/>
    <cellStyle name="Normal 5 8 8 6 4" xfId="37641" xr:uid="{00000000-0005-0000-0000-0000AEC30000}"/>
    <cellStyle name="Normal 5 8 8 7" xfId="24971" xr:uid="{00000000-0005-0000-0000-0000AFC30000}"/>
    <cellStyle name="Normal 5 8 8 7 2" xfId="46588" xr:uid="{00000000-0005-0000-0000-0000B0C30000}"/>
    <cellStyle name="Normal 5 8 8 8" xfId="19004" xr:uid="{00000000-0005-0000-0000-0000B1C30000}"/>
    <cellStyle name="Normal 5 8 8 8 2" xfId="40646" xr:uid="{00000000-0005-0000-0000-0000B2C30000}"/>
    <cellStyle name="Normal 5 8 8 9" xfId="32153"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3" xr:uid="{00000000-0005-0000-0000-0000B9C30000}"/>
    <cellStyle name="Normal 5 9 2 2 2 2 2 2" xfId="50859" xr:uid="{00000000-0005-0000-0000-0000BAC30000}"/>
    <cellStyle name="Normal 5 9 2 2 2 2 3" xfId="23286" xr:uid="{00000000-0005-0000-0000-0000BBC30000}"/>
    <cellStyle name="Normal 5 9 2 2 2 2 3 2" xfId="44923" xr:uid="{00000000-0005-0000-0000-0000BCC30000}"/>
    <cellStyle name="Normal 5 9 2 2 2 2 4" xfId="38939" xr:uid="{00000000-0005-0000-0000-0000BDC30000}"/>
    <cellStyle name="Normal 5 9 2 2 2 3" xfId="26271" xr:uid="{00000000-0005-0000-0000-0000BEC30000}"/>
    <cellStyle name="Normal 5 9 2 2 2 3 2" xfId="47885" xr:uid="{00000000-0005-0000-0000-0000BFC30000}"/>
    <cellStyle name="Normal 5 9 2 2 2 4" xfId="20304" xr:uid="{00000000-0005-0000-0000-0000C0C30000}"/>
    <cellStyle name="Normal 5 9 2 2 2 4 2" xfId="41946" xr:uid="{00000000-0005-0000-0000-0000C1C30000}"/>
    <cellStyle name="Normal 5 9 2 2 2 5" xfId="35936" xr:uid="{00000000-0005-0000-0000-0000C2C30000}"/>
    <cellStyle name="Normal 5 9 2 2 3" xfId="15174" xr:uid="{00000000-0005-0000-0000-0000C3C30000}"/>
    <cellStyle name="Normal 5 9 2 2 3 2" xfId="18259" xr:uid="{00000000-0005-0000-0000-0000C4C30000}"/>
    <cellStyle name="Normal 5 9 2 2 3 2 2" xfId="30225" xr:uid="{00000000-0005-0000-0000-0000C5C30000}"/>
    <cellStyle name="Normal 5 9 2 2 3 2 2 2" xfId="51831" xr:uid="{00000000-0005-0000-0000-0000C6C30000}"/>
    <cellStyle name="Normal 5 9 2 2 3 2 3" xfId="24258" xr:uid="{00000000-0005-0000-0000-0000C7C30000}"/>
    <cellStyle name="Normal 5 9 2 2 3 2 3 2" xfId="45895" xr:uid="{00000000-0005-0000-0000-0000C8C30000}"/>
    <cellStyle name="Normal 5 9 2 2 3 2 4" xfId="39913" xr:uid="{00000000-0005-0000-0000-0000C9C30000}"/>
    <cellStyle name="Normal 5 9 2 2 3 3" xfId="27243" xr:uid="{00000000-0005-0000-0000-0000CAC30000}"/>
    <cellStyle name="Normal 5 9 2 2 3 3 2" xfId="48857" xr:uid="{00000000-0005-0000-0000-0000CBC30000}"/>
    <cellStyle name="Normal 5 9 2 2 3 4" xfId="21276" xr:uid="{00000000-0005-0000-0000-0000CCC30000}"/>
    <cellStyle name="Normal 5 9 2 2 3 4 2" xfId="42918" xr:uid="{00000000-0005-0000-0000-0000CDC30000}"/>
    <cellStyle name="Normal 5 9 2 2 3 5" xfId="36910" xr:uid="{00000000-0005-0000-0000-0000CEC30000}"/>
    <cellStyle name="Normal 5 9 2 2 4" xfId="16308" xr:uid="{00000000-0005-0000-0000-0000CFC30000}"/>
    <cellStyle name="Normal 5 9 2 2 4 2" xfId="28277" xr:uid="{00000000-0005-0000-0000-0000D0C30000}"/>
    <cellStyle name="Normal 5 9 2 2 4 2 2" xfId="49883" xr:uid="{00000000-0005-0000-0000-0000D1C30000}"/>
    <cellStyle name="Normal 5 9 2 2 4 3" xfId="22310" xr:uid="{00000000-0005-0000-0000-0000D2C30000}"/>
    <cellStyle name="Normal 5 9 2 2 4 3 2" xfId="43947" xr:uid="{00000000-0005-0000-0000-0000D3C30000}"/>
    <cellStyle name="Normal 5 9 2 2 4 4" xfId="37962" xr:uid="{00000000-0005-0000-0000-0000D4C30000}"/>
    <cellStyle name="Normal 5 9 2 2 5" xfId="25295" xr:uid="{00000000-0005-0000-0000-0000D5C30000}"/>
    <cellStyle name="Normal 5 9 2 2 5 2" xfId="46912" xr:uid="{00000000-0005-0000-0000-0000D6C30000}"/>
    <cellStyle name="Normal 5 9 2 2 6" xfId="19328" xr:uid="{00000000-0005-0000-0000-0000D7C30000}"/>
    <cellStyle name="Normal 5 9 2 2 6 2" xfId="40970" xr:uid="{00000000-0005-0000-0000-0000D8C30000}"/>
    <cellStyle name="Normal 5 9 2 2 7" xfId="34956"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3" xr:uid="{00000000-0005-0000-0000-0000DDC30000}"/>
    <cellStyle name="Normal 5 9 2 3 2 2 2 2" xfId="51179" xr:uid="{00000000-0005-0000-0000-0000DEC30000}"/>
    <cellStyle name="Normal 5 9 2 3 2 2 3" xfId="23606" xr:uid="{00000000-0005-0000-0000-0000DFC30000}"/>
    <cellStyle name="Normal 5 9 2 3 2 2 3 2" xfId="45243" xr:uid="{00000000-0005-0000-0000-0000E0C30000}"/>
    <cellStyle name="Normal 5 9 2 3 2 2 4" xfId="39259" xr:uid="{00000000-0005-0000-0000-0000E1C30000}"/>
    <cellStyle name="Normal 5 9 2 3 2 3" xfId="26591" xr:uid="{00000000-0005-0000-0000-0000E2C30000}"/>
    <cellStyle name="Normal 5 9 2 3 2 3 2" xfId="48205" xr:uid="{00000000-0005-0000-0000-0000E3C30000}"/>
    <cellStyle name="Normal 5 9 2 3 2 4" xfId="20624" xr:uid="{00000000-0005-0000-0000-0000E4C30000}"/>
    <cellStyle name="Normal 5 9 2 3 2 4 2" xfId="42266" xr:uid="{00000000-0005-0000-0000-0000E5C30000}"/>
    <cellStyle name="Normal 5 9 2 3 2 5" xfId="36256" xr:uid="{00000000-0005-0000-0000-0000E6C30000}"/>
    <cellStyle name="Normal 5 9 2 3 3" xfId="15494" xr:uid="{00000000-0005-0000-0000-0000E7C30000}"/>
    <cellStyle name="Normal 5 9 2 3 3 2" xfId="18579" xr:uid="{00000000-0005-0000-0000-0000E8C30000}"/>
    <cellStyle name="Normal 5 9 2 3 3 2 2" xfId="30545" xr:uid="{00000000-0005-0000-0000-0000E9C30000}"/>
    <cellStyle name="Normal 5 9 2 3 3 2 2 2" xfId="52151" xr:uid="{00000000-0005-0000-0000-0000EAC30000}"/>
    <cellStyle name="Normal 5 9 2 3 3 2 3" xfId="24578" xr:uid="{00000000-0005-0000-0000-0000EBC30000}"/>
    <cellStyle name="Normal 5 9 2 3 3 2 3 2" xfId="46215" xr:uid="{00000000-0005-0000-0000-0000ECC30000}"/>
    <cellStyle name="Normal 5 9 2 3 3 2 4" xfId="40233" xr:uid="{00000000-0005-0000-0000-0000EDC30000}"/>
    <cellStyle name="Normal 5 9 2 3 3 3" xfId="27563" xr:uid="{00000000-0005-0000-0000-0000EEC30000}"/>
    <cellStyle name="Normal 5 9 2 3 3 3 2" xfId="49177" xr:uid="{00000000-0005-0000-0000-0000EFC30000}"/>
    <cellStyle name="Normal 5 9 2 3 3 4" xfId="21596" xr:uid="{00000000-0005-0000-0000-0000F0C30000}"/>
    <cellStyle name="Normal 5 9 2 3 3 4 2" xfId="43238" xr:uid="{00000000-0005-0000-0000-0000F1C30000}"/>
    <cellStyle name="Normal 5 9 2 3 3 5" xfId="37230" xr:uid="{00000000-0005-0000-0000-0000F2C30000}"/>
    <cellStyle name="Normal 5 9 2 3 4" xfId="16628" xr:uid="{00000000-0005-0000-0000-0000F3C30000}"/>
    <cellStyle name="Normal 5 9 2 3 4 2" xfId="28597" xr:uid="{00000000-0005-0000-0000-0000F4C30000}"/>
    <cellStyle name="Normal 5 9 2 3 4 2 2" xfId="50203" xr:uid="{00000000-0005-0000-0000-0000F5C30000}"/>
    <cellStyle name="Normal 5 9 2 3 4 3" xfId="22630" xr:uid="{00000000-0005-0000-0000-0000F6C30000}"/>
    <cellStyle name="Normal 5 9 2 3 4 3 2" xfId="44267" xr:uid="{00000000-0005-0000-0000-0000F7C30000}"/>
    <cellStyle name="Normal 5 9 2 3 4 4" xfId="38282" xr:uid="{00000000-0005-0000-0000-0000F8C30000}"/>
    <cellStyle name="Normal 5 9 2 3 5" xfId="25615" xr:uid="{00000000-0005-0000-0000-0000F9C30000}"/>
    <cellStyle name="Normal 5 9 2 3 5 2" xfId="47232" xr:uid="{00000000-0005-0000-0000-0000FAC30000}"/>
    <cellStyle name="Normal 5 9 2 3 6" xfId="19648" xr:uid="{00000000-0005-0000-0000-0000FBC30000}"/>
    <cellStyle name="Normal 5 9 2 3 6 2" xfId="41290" xr:uid="{00000000-0005-0000-0000-0000FCC30000}"/>
    <cellStyle name="Normal 5 9 2 3 7" xfId="35276" xr:uid="{00000000-0005-0000-0000-0000FDC30000}"/>
    <cellStyle name="Normal 5 9 2 4" xfId="13879" xr:uid="{00000000-0005-0000-0000-0000FEC30000}"/>
    <cellStyle name="Normal 5 9 2 4 2" xfId="16965" xr:uid="{00000000-0005-0000-0000-0000FFC30000}"/>
    <cellStyle name="Normal 5 9 2 4 2 2" xfId="28933" xr:uid="{00000000-0005-0000-0000-000000C40000}"/>
    <cellStyle name="Normal 5 9 2 4 2 2 2" xfId="50539" xr:uid="{00000000-0005-0000-0000-000001C40000}"/>
    <cellStyle name="Normal 5 9 2 4 2 3" xfId="22966" xr:uid="{00000000-0005-0000-0000-000002C40000}"/>
    <cellStyle name="Normal 5 9 2 4 2 3 2" xfId="44603" xr:uid="{00000000-0005-0000-0000-000003C40000}"/>
    <cellStyle name="Normal 5 9 2 4 2 4" xfId="38619" xr:uid="{00000000-0005-0000-0000-000004C40000}"/>
    <cellStyle name="Normal 5 9 2 4 3" xfId="25951" xr:uid="{00000000-0005-0000-0000-000005C40000}"/>
    <cellStyle name="Normal 5 9 2 4 3 2" xfId="47565" xr:uid="{00000000-0005-0000-0000-000006C40000}"/>
    <cellStyle name="Normal 5 9 2 4 4" xfId="19984" xr:uid="{00000000-0005-0000-0000-000007C40000}"/>
    <cellStyle name="Normal 5 9 2 4 4 2" xfId="41626" xr:uid="{00000000-0005-0000-0000-000008C40000}"/>
    <cellStyle name="Normal 5 9 2 4 5" xfId="35615" xr:uid="{00000000-0005-0000-0000-000009C40000}"/>
    <cellStyle name="Normal 5 9 2 5" xfId="14853" xr:uid="{00000000-0005-0000-0000-00000AC40000}"/>
    <cellStyle name="Normal 5 9 2 5 2" xfId="17938" xr:uid="{00000000-0005-0000-0000-00000BC40000}"/>
    <cellStyle name="Normal 5 9 2 5 2 2" xfId="29905" xr:uid="{00000000-0005-0000-0000-00000CC40000}"/>
    <cellStyle name="Normal 5 9 2 5 2 2 2" xfId="51511" xr:uid="{00000000-0005-0000-0000-00000DC40000}"/>
    <cellStyle name="Normal 5 9 2 5 2 3" xfId="23938" xr:uid="{00000000-0005-0000-0000-00000EC40000}"/>
    <cellStyle name="Normal 5 9 2 5 2 3 2" xfId="45575" xr:uid="{00000000-0005-0000-0000-00000FC40000}"/>
    <cellStyle name="Normal 5 9 2 5 2 4" xfId="39592" xr:uid="{00000000-0005-0000-0000-000010C40000}"/>
    <cellStyle name="Normal 5 9 2 5 3" xfId="26923" xr:uid="{00000000-0005-0000-0000-000011C40000}"/>
    <cellStyle name="Normal 5 9 2 5 3 2" xfId="48537" xr:uid="{00000000-0005-0000-0000-000012C40000}"/>
    <cellStyle name="Normal 5 9 2 5 4" xfId="20956" xr:uid="{00000000-0005-0000-0000-000013C40000}"/>
    <cellStyle name="Normal 5 9 2 5 4 2" xfId="42598" xr:uid="{00000000-0005-0000-0000-000014C40000}"/>
    <cellStyle name="Normal 5 9 2 5 5" xfId="36589" xr:uid="{00000000-0005-0000-0000-000015C40000}"/>
    <cellStyle name="Normal 5 9 2 6" xfId="15988" xr:uid="{00000000-0005-0000-0000-000016C40000}"/>
    <cellStyle name="Normal 5 9 2 6 2" xfId="27957" xr:uid="{00000000-0005-0000-0000-000017C40000}"/>
    <cellStyle name="Normal 5 9 2 6 2 2" xfId="49563" xr:uid="{00000000-0005-0000-0000-000018C40000}"/>
    <cellStyle name="Normal 5 9 2 6 3" xfId="21990" xr:uid="{00000000-0005-0000-0000-000019C40000}"/>
    <cellStyle name="Normal 5 9 2 6 3 2" xfId="43627" xr:uid="{00000000-0005-0000-0000-00001AC40000}"/>
    <cellStyle name="Normal 5 9 2 6 4" xfId="37642" xr:uid="{00000000-0005-0000-0000-00001BC40000}"/>
    <cellStyle name="Normal 5 9 2 7" xfId="24972" xr:uid="{00000000-0005-0000-0000-00001CC40000}"/>
    <cellStyle name="Normal 5 9 2 7 2" xfId="46589" xr:uid="{00000000-0005-0000-0000-00001DC40000}"/>
    <cellStyle name="Normal 5 9 2 8" xfId="19005" xr:uid="{00000000-0005-0000-0000-00001EC40000}"/>
    <cellStyle name="Normal 5 9 2 8 2" xfId="40647" xr:uid="{00000000-0005-0000-0000-00001FC40000}"/>
    <cellStyle name="Normal 5 9 2 9" xfId="32154"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5" xr:uid="{00000000-0005-0000-0000-000058C70000}"/>
    <cellStyle name="Note 2 2 2 2" xfId="49201" xr:uid="{00000000-0005-0000-0000-000059C70000}"/>
    <cellStyle name="Note 2 2 3" xfId="21628" xr:uid="{00000000-0005-0000-0000-00005AC70000}"/>
    <cellStyle name="Note 2 2 3 2" xfId="43265" xr:uid="{00000000-0005-0000-0000-00005BC70000}"/>
    <cellStyle name="Note 2 2 4" xfId="37277" xr:uid="{00000000-0005-0000-0000-00005CC70000}"/>
    <cellStyle name="Note 2 3" xfId="24973" xr:uid="{00000000-0005-0000-0000-00005DC70000}"/>
    <cellStyle name="Note 2 3 2" xfId="46590" xr:uid="{00000000-0005-0000-0000-00005EC70000}"/>
    <cellStyle name="Note 2 4" xfId="19006" xr:uid="{00000000-0005-0000-0000-00005FC70000}"/>
    <cellStyle name="Note 2 4 2" xfId="40648" xr:uid="{00000000-0005-0000-0000-000060C70000}"/>
    <cellStyle name="number" xfId="10346" xr:uid="{00000000-0005-0000-0000-000061C70000}"/>
    <cellStyle name="number 2" xfId="13881" xr:uid="{00000000-0005-0000-0000-000062C70000}"/>
    <cellStyle name="number 2 2" xfId="35617"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4" xr:uid="{00000000-0005-0000-0000-000075C70000}"/>
    <cellStyle name="Output 2 2 2 2" xfId="49200" xr:uid="{00000000-0005-0000-0000-000076C70000}"/>
    <cellStyle name="Output 2 2 3" xfId="21627" xr:uid="{00000000-0005-0000-0000-000077C70000}"/>
    <cellStyle name="Output 2 2 3 2" xfId="43264" xr:uid="{00000000-0005-0000-0000-000078C70000}"/>
    <cellStyle name="Output 2 2 4" xfId="37276" xr:uid="{00000000-0005-0000-0000-000079C70000}"/>
    <cellStyle name="Output 2 3" xfId="24974" xr:uid="{00000000-0005-0000-0000-00007AC70000}"/>
    <cellStyle name="Output 2 3 2" xfId="46591" xr:uid="{00000000-0005-0000-0000-00007BC70000}"/>
    <cellStyle name="Output 2 4" xfId="19007" xr:uid="{00000000-0005-0000-0000-00007CC70000}"/>
    <cellStyle name="Output 2 4 2" xfId="40649" xr:uid="{00000000-0005-0000-0000-00007DC70000}"/>
    <cellStyle name="Output 2 5" xfId="32155"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1" xr:uid="{00000000-0005-0000-0000-0000E4C70000}"/>
    <cellStyle name="Percent 14" xfId="30594"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6" xr:uid="{00000000-0005-0000-0000-0000EEC70000}"/>
    <cellStyle name="Percent 16" xfId="30602" xr:uid="{00000000-0005-0000-0000-0000EFC70000}"/>
    <cellStyle name="Percent 17" xfId="30705" xr:uid="{00000000-0005-0000-0000-0000F0C70000}"/>
    <cellStyle name="Percent 18" xfId="52197" xr:uid="{00000000-0005-0000-0000-0000F1C70000}"/>
    <cellStyle name="Percent 19" xfId="52199"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7" xr:uid="{00000000-0005-0000-0000-000008C90000}"/>
    <cellStyle name="Percent 21" xfId="52200"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4" xr:uid="{00000000-0005-0000-0000-0000E5C90000}"/>
    <cellStyle name="T 2 2 2 2 2 2" xfId="52170" xr:uid="{00000000-0005-0000-0000-0000E6C90000}"/>
    <cellStyle name="T 2 2 2 2 3" xfId="24597" xr:uid="{00000000-0005-0000-0000-0000E7C90000}"/>
    <cellStyle name="T 2 2 2 2 3 2" xfId="46234" xr:uid="{00000000-0005-0000-0000-0000E8C90000}"/>
    <cellStyle name="T 2 2 2 2 4" xfId="40257" xr:uid="{00000000-0005-0000-0000-0000E9C90000}"/>
    <cellStyle name="T 2 2 2 3" xfId="27587" xr:uid="{00000000-0005-0000-0000-0000EAC90000}"/>
    <cellStyle name="T 2 2 2 4" xfId="21620" xr:uid="{00000000-0005-0000-0000-0000EBC90000}"/>
    <cellStyle name="T 2 2 2 4 2" xfId="43257" xr:uid="{00000000-0005-0000-0000-0000ECC90000}"/>
    <cellStyle name="T 2 2 3" xfId="16637" xr:uid="{00000000-0005-0000-0000-0000EDC90000}"/>
    <cellStyle name="T 2 2 3 2" xfId="28606" xr:uid="{00000000-0005-0000-0000-0000EEC90000}"/>
    <cellStyle name="T 2 2 3 2 2" xfId="50212" xr:uid="{00000000-0005-0000-0000-0000EFC90000}"/>
    <cellStyle name="T 2 2 3 3" xfId="22639" xr:uid="{00000000-0005-0000-0000-0000F0C90000}"/>
    <cellStyle name="T 2 2 3 3 2" xfId="44276" xr:uid="{00000000-0005-0000-0000-0000F1C90000}"/>
    <cellStyle name="T 2 2 3 4" xfId="38291" xr:uid="{00000000-0005-0000-0000-0000F2C90000}"/>
    <cellStyle name="T 2 2 4" xfId="25624" xr:uid="{00000000-0005-0000-0000-0000F3C90000}"/>
    <cellStyle name="T 2 2 5" xfId="19657" xr:uid="{00000000-0005-0000-0000-0000F4C90000}"/>
    <cellStyle name="T 2 2 5 2" xfId="41299" xr:uid="{00000000-0005-0000-0000-0000F5C90000}"/>
    <cellStyle name="T 2 3" xfId="15614" xr:uid="{00000000-0005-0000-0000-0000F6C90000}"/>
    <cellStyle name="T 2 3 2" xfId="18604" xr:uid="{00000000-0005-0000-0000-0000F7C90000}"/>
    <cellStyle name="T 2 3 2 2" xfId="30565" xr:uid="{00000000-0005-0000-0000-0000F8C90000}"/>
    <cellStyle name="T 2 3 2 2 2" xfId="52171" xr:uid="{00000000-0005-0000-0000-0000F9C90000}"/>
    <cellStyle name="T 2 3 2 3" xfId="24598" xr:uid="{00000000-0005-0000-0000-0000FAC90000}"/>
    <cellStyle name="T 2 3 2 3 2" xfId="46235" xr:uid="{00000000-0005-0000-0000-0000FBC90000}"/>
    <cellStyle name="T 2 3 2 4" xfId="40258" xr:uid="{00000000-0005-0000-0000-0000FCC90000}"/>
    <cellStyle name="T 2 3 3" xfId="27588" xr:uid="{00000000-0005-0000-0000-0000FDC90000}"/>
    <cellStyle name="T 2 3 4" xfId="21621" xr:uid="{00000000-0005-0000-0000-0000FEC90000}"/>
    <cellStyle name="T 2 3 4 2" xfId="43258" xr:uid="{00000000-0005-0000-0000-0000FFC90000}"/>
    <cellStyle name="T 2 4" xfId="15627" xr:uid="{00000000-0005-0000-0000-000000CA0000}"/>
    <cellStyle name="T 2 4 2" xfId="27599" xr:uid="{00000000-0005-0000-0000-000001CA0000}"/>
    <cellStyle name="T 2 4 2 2" xfId="49205" xr:uid="{00000000-0005-0000-0000-000002CA0000}"/>
    <cellStyle name="T 2 4 3" xfId="21632" xr:uid="{00000000-0005-0000-0000-000003CA0000}"/>
    <cellStyle name="T 2 4 3 2" xfId="43269" xr:uid="{00000000-0005-0000-0000-000004CA0000}"/>
    <cellStyle name="T 2 4 4" xfId="37281" xr:uid="{00000000-0005-0000-0000-000005CA0000}"/>
    <cellStyle name="T 2 5" xfId="18637" xr:uid="{00000000-0005-0000-0000-000006CA0000}"/>
    <cellStyle name="T 2 5 2" xfId="30582" xr:uid="{00000000-0005-0000-0000-000007CA0000}"/>
    <cellStyle name="T 2 5 3" xfId="24615" xr:uid="{00000000-0005-0000-0000-000008CA0000}"/>
    <cellStyle name="T 2 5 4" xfId="40283" xr:uid="{00000000-0005-0000-0000-000009CA0000}"/>
    <cellStyle name="T 3" xfId="3851" xr:uid="{00000000-0005-0000-0000-00000ACA0000}"/>
    <cellStyle name="T 3 2" xfId="15640" xr:uid="{00000000-0005-0000-0000-00000BCA0000}"/>
    <cellStyle name="T 3 2 2" xfId="27611" xr:uid="{00000000-0005-0000-0000-00000CCA0000}"/>
    <cellStyle name="T 3 2 2 2" xfId="49217" xr:uid="{00000000-0005-0000-0000-00000DCA0000}"/>
    <cellStyle name="T 3 2 3" xfId="21644" xr:uid="{00000000-0005-0000-0000-00000ECA0000}"/>
    <cellStyle name="T 3 2 3 2" xfId="43281" xr:uid="{00000000-0005-0000-0000-00000FCA0000}"/>
    <cellStyle name="T 3 2 4" xfId="37294" xr:uid="{00000000-0005-0000-0000-000010CA0000}"/>
    <cellStyle name="T 3 3" xfId="24627" xr:uid="{00000000-0005-0000-0000-000011CA0000}"/>
    <cellStyle name="T 3 4" xfId="18660" xr:uid="{00000000-0005-0000-0000-000012CA0000}"/>
    <cellStyle name="T 3 4 2" xfId="40302" xr:uid="{00000000-0005-0000-0000-000013CA0000}"/>
    <cellStyle name="T 4" xfId="4009" xr:uid="{00000000-0005-0000-0000-000014CA0000}"/>
    <cellStyle name="T 4 2" xfId="15647" xr:uid="{00000000-0005-0000-0000-000015CA0000}"/>
    <cellStyle name="T 4 2 2" xfId="27618" xr:uid="{00000000-0005-0000-0000-000016CA0000}"/>
    <cellStyle name="T 4 2 2 2" xfId="49224" xr:uid="{00000000-0005-0000-0000-000017CA0000}"/>
    <cellStyle name="T 4 2 3" xfId="21651" xr:uid="{00000000-0005-0000-0000-000018CA0000}"/>
    <cellStyle name="T 4 2 3 2" xfId="43288" xr:uid="{00000000-0005-0000-0000-000019CA0000}"/>
    <cellStyle name="T 4 2 4" xfId="37301" xr:uid="{00000000-0005-0000-0000-00001ACA0000}"/>
    <cellStyle name="T 4 3" xfId="24634" xr:uid="{00000000-0005-0000-0000-00001BCA0000}"/>
    <cellStyle name="T 4 4" xfId="18667" xr:uid="{00000000-0005-0000-0000-00001CCA0000}"/>
    <cellStyle name="T 4 4 2" xfId="40309"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6" xr:uid="{00000000-0005-0000-0000-00001BCB0000}"/>
    <cellStyle name="th 2 2 2 2 2 2" xfId="52172" xr:uid="{00000000-0005-0000-0000-00001CCB0000}"/>
    <cellStyle name="th 2 2 2 2 3" xfId="24599" xr:uid="{00000000-0005-0000-0000-00001DCB0000}"/>
    <cellStyle name="th 2 2 2 2 3 2" xfId="46236" xr:uid="{00000000-0005-0000-0000-00001ECB0000}"/>
    <cellStyle name="th 2 2 2 2 4" xfId="40259" xr:uid="{00000000-0005-0000-0000-00001FCB0000}"/>
    <cellStyle name="th 2 2 2 3" xfId="27589" xr:uid="{00000000-0005-0000-0000-000020CB0000}"/>
    <cellStyle name="th 2 2 2 4" xfId="21622" xr:uid="{00000000-0005-0000-0000-000021CB0000}"/>
    <cellStyle name="th 2 2 2 4 2" xfId="43259" xr:uid="{00000000-0005-0000-0000-000022CB0000}"/>
    <cellStyle name="th 2 2 3" xfId="16638" xr:uid="{00000000-0005-0000-0000-000023CB0000}"/>
    <cellStyle name="th 2 2 3 2" xfId="28607" xr:uid="{00000000-0005-0000-0000-000024CB0000}"/>
    <cellStyle name="th 2 2 3 2 2" xfId="50213" xr:uid="{00000000-0005-0000-0000-000025CB0000}"/>
    <cellStyle name="th 2 2 3 3" xfId="22640" xr:uid="{00000000-0005-0000-0000-000026CB0000}"/>
    <cellStyle name="th 2 2 3 3 2" xfId="44277" xr:uid="{00000000-0005-0000-0000-000027CB0000}"/>
    <cellStyle name="th 2 2 3 4" xfId="38292" xr:uid="{00000000-0005-0000-0000-000028CB0000}"/>
    <cellStyle name="th 2 2 4" xfId="25625" xr:uid="{00000000-0005-0000-0000-000029CB0000}"/>
    <cellStyle name="th 2 2 5" xfId="19658" xr:uid="{00000000-0005-0000-0000-00002ACB0000}"/>
    <cellStyle name="th 2 2 5 2" xfId="41300" xr:uid="{00000000-0005-0000-0000-00002BCB0000}"/>
    <cellStyle name="th 2 3" xfId="15617" xr:uid="{00000000-0005-0000-0000-00002CCB0000}"/>
    <cellStyle name="th 2 3 2" xfId="18606" xr:uid="{00000000-0005-0000-0000-00002DCB0000}"/>
    <cellStyle name="th 2 3 2 2" xfId="30567" xr:uid="{00000000-0005-0000-0000-00002ECB0000}"/>
    <cellStyle name="th 2 3 2 2 2" xfId="52173" xr:uid="{00000000-0005-0000-0000-00002FCB0000}"/>
    <cellStyle name="th 2 3 2 3" xfId="24600" xr:uid="{00000000-0005-0000-0000-000030CB0000}"/>
    <cellStyle name="th 2 3 2 3 2" xfId="46237" xr:uid="{00000000-0005-0000-0000-000031CB0000}"/>
    <cellStyle name="th 2 3 2 4" xfId="40260" xr:uid="{00000000-0005-0000-0000-000032CB0000}"/>
    <cellStyle name="th 2 3 3" xfId="27590" xr:uid="{00000000-0005-0000-0000-000033CB0000}"/>
    <cellStyle name="th 2 3 4" xfId="21623" xr:uid="{00000000-0005-0000-0000-000034CB0000}"/>
    <cellStyle name="th 2 3 4 2" xfId="43260" xr:uid="{00000000-0005-0000-0000-000035CB0000}"/>
    <cellStyle name="th 2 4" xfId="15630" xr:uid="{00000000-0005-0000-0000-000036CB0000}"/>
    <cellStyle name="th 2 4 2" xfId="27602" xr:uid="{00000000-0005-0000-0000-000037CB0000}"/>
    <cellStyle name="th 2 4 2 2" xfId="49208" xr:uid="{00000000-0005-0000-0000-000038CB0000}"/>
    <cellStyle name="th 2 4 3" xfId="21635" xr:uid="{00000000-0005-0000-0000-000039CB0000}"/>
    <cellStyle name="th 2 4 3 2" xfId="43272" xr:uid="{00000000-0005-0000-0000-00003ACB0000}"/>
    <cellStyle name="th 2 4 4" xfId="37284" xr:uid="{00000000-0005-0000-0000-00003BCB0000}"/>
    <cellStyle name="th 2 5" xfId="18638" xr:uid="{00000000-0005-0000-0000-00003CCB0000}"/>
    <cellStyle name="th 2 5 2" xfId="30583" xr:uid="{00000000-0005-0000-0000-00003DCB0000}"/>
    <cellStyle name="th 2 5 3" xfId="24616" xr:uid="{00000000-0005-0000-0000-00003ECB0000}"/>
    <cellStyle name="th 2 5 4" xfId="40284" xr:uid="{00000000-0005-0000-0000-00003FCB0000}"/>
    <cellStyle name="th 3" xfId="3852" xr:uid="{00000000-0005-0000-0000-000040CB0000}"/>
    <cellStyle name="th 3 2" xfId="15641" xr:uid="{00000000-0005-0000-0000-000041CB0000}"/>
    <cellStyle name="th 3 2 2" xfId="27612" xr:uid="{00000000-0005-0000-0000-000042CB0000}"/>
    <cellStyle name="th 3 2 2 2" xfId="49218" xr:uid="{00000000-0005-0000-0000-000043CB0000}"/>
    <cellStyle name="th 3 2 3" xfId="21645" xr:uid="{00000000-0005-0000-0000-000044CB0000}"/>
    <cellStyle name="th 3 2 3 2" xfId="43282" xr:uid="{00000000-0005-0000-0000-000045CB0000}"/>
    <cellStyle name="th 3 2 4" xfId="37295" xr:uid="{00000000-0005-0000-0000-000046CB0000}"/>
    <cellStyle name="th 3 3" xfId="24628" xr:uid="{00000000-0005-0000-0000-000047CB0000}"/>
    <cellStyle name="th 3 4" xfId="18661" xr:uid="{00000000-0005-0000-0000-000048CB0000}"/>
    <cellStyle name="th 3 4 2" xfId="40303" xr:uid="{00000000-0005-0000-0000-000049CB0000}"/>
    <cellStyle name="th 4" xfId="4010" xr:uid="{00000000-0005-0000-0000-00004ACB0000}"/>
    <cellStyle name="th 4 2" xfId="15648" xr:uid="{00000000-0005-0000-0000-00004BCB0000}"/>
    <cellStyle name="th 4 2 2" xfId="27619" xr:uid="{00000000-0005-0000-0000-00004CCB0000}"/>
    <cellStyle name="th 4 2 2 2" xfId="49225" xr:uid="{00000000-0005-0000-0000-00004DCB0000}"/>
    <cellStyle name="th 4 2 3" xfId="21652" xr:uid="{00000000-0005-0000-0000-00004ECB0000}"/>
    <cellStyle name="th 4 2 3 2" xfId="43289" xr:uid="{00000000-0005-0000-0000-00004FCB0000}"/>
    <cellStyle name="th 4 2 4" xfId="37302" xr:uid="{00000000-0005-0000-0000-000050CB0000}"/>
    <cellStyle name="th 4 3" xfId="24635" xr:uid="{00000000-0005-0000-0000-000051CB0000}"/>
    <cellStyle name="th 4 4" xfId="18668" xr:uid="{00000000-0005-0000-0000-000052CB0000}"/>
    <cellStyle name="th 4 4 2" xfId="40310"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3" xr:uid="{00000000-0005-0000-0000-00000BCB0000}"/>
    <cellStyle name="Total 2 2 2 2 2" xfId="49199" xr:uid="{00000000-0005-0000-0000-00000CCB0000}"/>
    <cellStyle name="Total 2 2 2 3" xfId="21626" xr:uid="{00000000-0005-0000-0000-00000DCB0000}"/>
    <cellStyle name="Total 2 2 2 3 2" xfId="43263" xr:uid="{00000000-0005-0000-0000-00000ECB0000}"/>
    <cellStyle name="Total 2 2 2 4" xfId="37275" xr:uid="{00000000-0005-0000-0000-00000FCB0000}"/>
    <cellStyle name="Total 2 2 3" xfId="24975" xr:uid="{00000000-0005-0000-0000-000010CB0000}"/>
    <cellStyle name="Total 2 2 3 2" xfId="46592" xr:uid="{00000000-0005-0000-0000-000011CB0000}"/>
    <cellStyle name="Total 2 2 4" xfId="19008" xr:uid="{00000000-0005-0000-0000-000012CB0000}"/>
    <cellStyle name="Total 2 2 4 2" xfId="40650" xr:uid="{00000000-0005-0000-0000-000013CB0000}"/>
    <cellStyle name="Total 2 2 5" xfId="32156"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8" xr:uid="{00000000-0005-0000-0000-00007ECB0000}"/>
    <cellStyle name="viet2 2 2 2 2 2 2" xfId="52174" xr:uid="{00000000-0005-0000-0000-00007FCB0000}"/>
    <cellStyle name="viet2 2 2 2 2 3" xfId="24601" xr:uid="{00000000-0005-0000-0000-000080CB0000}"/>
    <cellStyle name="viet2 2 2 2 2 3 2" xfId="46238" xr:uid="{00000000-0005-0000-0000-000081CB0000}"/>
    <cellStyle name="viet2 2 2 2 2 4" xfId="40261" xr:uid="{00000000-0005-0000-0000-000082CB0000}"/>
    <cellStyle name="viet2 2 2 2 3" xfId="27591" xr:uid="{00000000-0005-0000-0000-000083CB0000}"/>
    <cellStyle name="viet2 2 2 2 4" xfId="21624" xr:uid="{00000000-0005-0000-0000-000084CB0000}"/>
    <cellStyle name="viet2 2 2 2 4 2" xfId="43261" xr:uid="{00000000-0005-0000-0000-000085CB0000}"/>
    <cellStyle name="viet2 2 2 3" xfId="16639" xr:uid="{00000000-0005-0000-0000-000086CB0000}"/>
    <cellStyle name="viet2 2 2 3 2" xfId="28608" xr:uid="{00000000-0005-0000-0000-000087CB0000}"/>
    <cellStyle name="viet2 2 2 3 2 2" xfId="50214" xr:uid="{00000000-0005-0000-0000-000088CB0000}"/>
    <cellStyle name="viet2 2 2 3 3" xfId="22641" xr:uid="{00000000-0005-0000-0000-000089CB0000}"/>
    <cellStyle name="viet2 2 2 3 3 2" xfId="44278" xr:uid="{00000000-0005-0000-0000-00008ACB0000}"/>
    <cellStyle name="viet2 2 2 3 4" xfId="38293" xr:uid="{00000000-0005-0000-0000-00008BCB0000}"/>
    <cellStyle name="viet2 2 2 4" xfId="25626" xr:uid="{00000000-0005-0000-0000-00008CCB0000}"/>
    <cellStyle name="viet2 2 2 5" xfId="19659" xr:uid="{00000000-0005-0000-0000-00008DCB0000}"/>
    <cellStyle name="viet2 2 2 5 2" xfId="41301" xr:uid="{00000000-0005-0000-0000-00008ECB0000}"/>
    <cellStyle name="viet2 2 3" xfId="15620" xr:uid="{00000000-0005-0000-0000-00008FCB0000}"/>
    <cellStyle name="viet2 2 3 2" xfId="18608" xr:uid="{00000000-0005-0000-0000-000090CB0000}"/>
    <cellStyle name="viet2 2 3 2 2" xfId="30569" xr:uid="{00000000-0005-0000-0000-000091CB0000}"/>
    <cellStyle name="viet2 2 3 2 2 2" xfId="52175" xr:uid="{00000000-0005-0000-0000-000092CB0000}"/>
    <cellStyle name="viet2 2 3 2 3" xfId="24602" xr:uid="{00000000-0005-0000-0000-000093CB0000}"/>
    <cellStyle name="viet2 2 3 2 3 2" xfId="46239" xr:uid="{00000000-0005-0000-0000-000094CB0000}"/>
    <cellStyle name="viet2 2 3 2 4" xfId="40262" xr:uid="{00000000-0005-0000-0000-000095CB0000}"/>
    <cellStyle name="viet2 2 3 3" xfId="27592" xr:uid="{00000000-0005-0000-0000-000096CB0000}"/>
    <cellStyle name="viet2 2 3 4" xfId="21625" xr:uid="{00000000-0005-0000-0000-000097CB0000}"/>
    <cellStyle name="viet2 2 3 4 2" xfId="43262" xr:uid="{00000000-0005-0000-0000-000098CB0000}"/>
    <cellStyle name="viet2 2 4" xfId="15631" xr:uid="{00000000-0005-0000-0000-000099CB0000}"/>
    <cellStyle name="viet2 2 4 2" xfId="27603" xr:uid="{00000000-0005-0000-0000-00009ACB0000}"/>
    <cellStyle name="viet2 2 4 2 2" xfId="49209" xr:uid="{00000000-0005-0000-0000-00009BCB0000}"/>
    <cellStyle name="viet2 2 4 3" xfId="21636" xr:uid="{00000000-0005-0000-0000-00009CCB0000}"/>
    <cellStyle name="viet2 2 4 3 2" xfId="43273" xr:uid="{00000000-0005-0000-0000-00009DCB0000}"/>
    <cellStyle name="viet2 2 4 4" xfId="37285" xr:uid="{00000000-0005-0000-0000-00009ECB0000}"/>
    <cellStyle name="viet2 2 5" xfId="18639" xr:uid="{00000000-0005-0000-0000-00009FCB0000}"/>
    <cellStyle name="viet2 2 5 2" xfId="30584" xr:uid="{00000000-0005-0000-0000-0000A0CB0000}"/>
    <cellStyle name="viet2 2 5 3" xfId="24617" xr:uid="{00000000-0005-0000-0000-0000A1CB0000}"/>
    <cellStyle name="viet2 2 5 4" xfId="40285" xr:uid="{00000000-0005-0000-0000-0000A2CB0000}"/>
    <cellStyle name="viet2 3" xfId="3858" xr:uid="{00000000-0005-0000-0000-0000A3CB0000}"/>
    <cellStyle name="viet2 3 2" xfId="15642" xr:uid="{00000000-0005-0000-0000-0000A4CB0000}"/>
    <cellStyle name="viet2 3 2 2" xfId="27613" xr:uid="{00000000-0005-0000-0000-0000A5CB0000}"/>
    <cellStyle name="viet2 3 2 2 2" xfId="49219" xr:uid="{00000000-0005-0000-0000-0000A6CB0000}"/>
    <cellStyle name="viet2 3 2 3" xfId="21646" xr:uid="{00000000-0005-0000-0000-0000A7CB0000}"/>
    <cellStyle name="viet2 3 2 3 2" xfId="43283" xr:uid="{00000000-0005-0000-0000-0000A8CB0000}"/>
    <cellStyle name="viet2 3 2 4" xfId="37296" xr:uid="{00000000-0005-0000-0000-0000A9CB0000}"/>
    <cellStyle name="viet2 3 3" xfId="24629" xr:uid="{00000000-0005-0000-0000-0000AACB0000}"/>
    <cellStyle name="viet2 3 4" xfId="18662" xr:uid="{00000000-0005-0000-0000-0000ABCB0000}"/>
    <cellStyle name="viet2 3 4 2" xfId="40304" xr:uid="{00000000-0005-0000-0000-0000ACCB0000}"/>
    <cellStyle name="viet2 4" xfId="4013" xr:uid="{00000000-0005-0000-0000-0000ADCB0000}"/>
    <cellStyle name="viet2 4 2" xfId="15649" xr:uid="{00000000-0005-0000-0000-0000AECB0000}"/>
    <cellStyle name="viet2 4 2 2" xfId="27620" xr:uid="{00000000-0005-0000-0000-0000AFCB0000}"/>
    <cellStyle name="viet2 4 2 2 2" xfId="49226" xr:uid="{00000000-0005-0000-0000-0000B0CB0000}"/>
    <cellStyle name="viet2 4 2 3" xfId="21653" xr:uid="{00000000-0005-0000-0000-0000B1CB0000}"/>
    <cellStyle name="viet2 4 2 3 2" xfId="43290" xr:uid="{00000000-0005-0000-0000-0000B2CB0000}"/>
    <cellStyle name="viet2 4 2 4" xfId="37303" xr:uid="{00000000-0005-0000-0000-0000B3CB0000}"/>
    <cellStyle name="viet2 4 3" xfId="24636" xr:uid="{00000000-0005-0000-0000-0000B4CB0000}"/>
    <cellStyle name="viet2 4 4" xfId="18669" xr:uid="{00000000-0005-0000-0000-0000B5CB0000}"/>
    <cellStyle name="viet2 4 4 2" xfId="40311"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819" t="s">
        <v>900</v>
      </c>
      <c r="I1" s="819"/>
      <c r="J1" s="819"/>
      <c r="K1" s="819"/>
      <c r="L1" s="819"/>
      <c r="M1" s="171"/>
      <c r="N1" s="112"/>
      <c r="O1" s="112"/>
      <c r="P1" s="111"/>
      <c r="Q1" s="111"/>
      <c r="R1" s="111"/>
    </row>
    <row r="2" spans="1:18" ht="18.75">
      <c r="A2" s="820" t="s">
        <v>899</v>
      </c>
      <c r="B2" s="820"/>
      <c r="C2" s="820"/>
      <c r="D2" s="820"/>
      <c r="E2" s="820"/>
      <c r="F2" s="820"/>
      <c r="G2" s="820"/>
      <c r="H2" s="820"/>
      <c r="I2" s="820"/>
      <c r="J2" s="820"/>
      <c r="K2" s="820"/>
      <c r="L2" s="820"/>
      <c r="M2" s="106"/>
      <c r="N2" s="112"/>
      <c r="O2" s="112"/>
      <c r="P2" s="111"/>
      <c r="Q2" s="111"/>
      <c r="R2" s="111"/>
    </row>
    <row r="3" spans="1:18" ht="16.5">
      <c r="A3" s="821" t="s">
        <v>898</v>
      </c>
      <c r="B3" s="821"/>
      <c r="C3" s="821"/>
      <c r="D3" s="821"/>
      <c r="E3" s="821"/>
      <c r="F3" s="821"/>
      <c r="G3" s="821"/>
      <c r="H3" s="821"/>
      <c r="I3" s="821"/>
      <c r="J3" s="821"/>
      <c r="K3" s="821"/>
      <c r="L3" s="821"/>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822" t="s">
        <v>2</v>
      </c>
      <c r="L4" s="822"/>
      <c r="M4" s="164"/>
      <c r="N4" s="112"/>
      <c r="O4" s="112"/>
      <c r="P4" s="111"/>
      <c r="Q4" s="111"/>
      <c r="R4" s="111"/>
    </row>
    <row r="5" spans="1:18" s="110" customFormat="1" ht="17.25" customHeight="1">
      <c r="A5" s="163"/>
      <c r="B5" s="823" t="s">
        <v>897</v>
      </c>
      <c r="C5" s="162" t="s">
        <v>895</v>
      </c>
      <c r="D5" s="161" t="s">
        <v>96</v>
      </c>
      <c r="E5" s="161" t="s">
        <v>96</v>
      </c>
      <c r="F5" s="161" t="s">
        <v>96</v>
      </c>
      <c r="G5" s="161"/>
      <c r="H5" s="823" t="s">
        <v>896</v>
      </c>
      <c r="I5" s="161" t="s">
        <v>895</v>
      </c>
      <c r="J5" s="161" t="s">
        <v>894</v>
      </c>
      <c r="K5" s="161" t="s">
        <v>894</v>
      </c>
      <c r="L5" s="161" t="s">
        <v>894</v>
      </c>
      <c r="M5" s="157"/>
      <c r="N5" s="156"/>
      <c r="O5" s="156"/>
      <c r="P5" s="155"/>
      <c r="Q5" s="155"/>
      <c r="R5" s="155"/>
    </row>
    <row r="6" spans="1:18" s="110" customFormat="1" ht="17.25" customHeight="1">
      <c r="A6" s="160"/>
      <c r="B6" s="823"/>
      <c r="C6" s="159" t="s">
        <v>893</v>
      </c>
      <c r="D6" s="158" t="s">
        <v>892</v>
      </c>
      <c r="E6" s="158" t="s">
        <v>891</v>
      </c>
      <c r="F6" s="158" t="s">
        <v>890</v>
      </c>
      <c r="G6" s="158"/>
      <c r="H6" s="823"/>
      <c r="I6" s="158" t="s">
        <v>893</v>
      </c>
      <c r="J6" s="158" t="s">
        <v>892</v>
      </c>
      <c r="K6" s="158" t="s">
        <v>891</v>
      </c>
      <c r="L6" s="158" t="s">
        <v>890</v>
      </c>
      <c r="M6" s="157"/>
      <c r="N6" s="156"/>
      <c r="O6" s="156"/>
      <c r="P6" s="155"/>
      <c r="Q6" s="155"/>
      <c r="R6" s="155"/>
    </row>
    <row r="7" spans="1:18" s="110" customFormat="1" ht="17.25" customHeight="1">
      <c r="A7" s="154"/>
      <c r="B7" s="151">
        <v>1</v>
      </c>
      <c r="C7" s="153">
        <v>2</v>
      </c>
      <c r="D7" s="151">
        <v>3</v>
      </c>
      <c r="E7" s="151">
        <v>4</v>
      </c>
      <c r="F7" s="151">
        <v>5</v>
      </c>
      <c r="G7" s="152" t="s">
        <v>889</v>
      </c>
      <c r="H7" s="151">
        <v>6</v>
      </c>
      <c r="I7" s="151">
        <v>7</v>
      </c>
      <c r="J7" s="151">
        <v>8</v>
      </c>
      <c r="K7" s="151">
        <v>9</v>
      </c>
      <c r="L7" s="151">
        <v>10</v>
      </c>
      <c r="M7" s="150"/>
      <c r="N7" s="112"/>
      <c r="O7" s="112"/>
      <c r="P7" s="111"/>
      <c r="Q7" s="111"/>
      <c r="R7" s="111"/>
    </row>
    <row r="8" spans="1:18" s="110" customFormat="1" ht="20.25" customHeight="1">
      <c r="A8" s="149"/>
      <c r="B8" s="148" t="s">
        <v>888</v>
      </c>
      <c r="C8" s="147">
        <f>C9+C22</f>
        <v>33375296</v>
      </c>
      <c r="D8" s="146">
        <f>D9+D22</f>
        <v>18952690</v>
      </c>
      <c r="E8" s="146">
        <f>E9+E22</f>
        <v>12331032</v>
      </c>
      <c r="F8" s="146">
        <f>F9+F22</f>
        <v>2091574</v>
      </c>
      <c r="G8" s="145"/>
      <c r="H8" s="144" t="s">
        <v>887</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886</v>
      </c>
      <c r="C9" s="142">
        <f>C10+C11+C12+C13+C14+C15+C16+C19</f>
        <v>33369231</v>
      </c>
      <c r="D9" s="125">
        <f>D10+D11+D12+D13+D14+D15+D16+D19</f>
        <v>18946625</v>
      </c>
      <c r="E9" s="125">
        <f>E10+E11+E12+E13+E14+E15+E16+E19</f>
        <v>12331032</v>
      </c>
      <c r="F9" s="125">
        <f>F10+F11+F12+F13+F14+F15+F16+F19</f>
        <v>2091574</v>
      </c>
      <c r="G9" s="124" t="s">
        <v>12</v>
      </c>
      <c r="H9" s="123" t="s">
        <v>885</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884</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883</v>
      </c>
      <c r="C11" s="137">
        <f>D11+E11+F11</f>
        <v>968554</v>
      </c>
      <c r="D11" s="135">
        <v>538383</v>
      </c>
      <c r="E11" s="135">
        <v>398633</v>
      </c>
      <c r="F11" s="135">
        <v>31538</v>
      </c>
      <c r="G11" s="130">
        <v>2</v>
      </c>
      <c r="H11" s="129" t="s">
        <v>882</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881</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880</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433</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879</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878</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876</v>
      </c>
      <c r="B20" s="131" t="s">
        <v>877</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876</v>
      </c>
      <c r="B21" s="131" t="s">
        <v>875</v>
      </c>
      <c r="C21" s="121"/>
      <c r="D21" s="121"/>
      <c r="E21" s="121"/>
      <c r="F21" s="121"/>
      <c r="G21" s="130"/>
      <c r="H21" s="129"/>
      <c r="I21" s="121"/>
      <c r="J21" s="121"/>
      <c r="K21" s="121"/>
      <c r="L21" s="121"/>
      <c r="M21" s="113"/>
      <c r="N21" s="112"/>
      <c r="O21" s="112"/>
      <c r="P21" s="111"/>
    </row>
    <row r="22" spans="1:16" s="110" customFormat="1" ht="33.75" customHeight="1">
      <c r="A22" s="128" t="s">
        <v>13</v>
      </c>
      <c r="B22" s="127" t="s">
        <v>874</v>
      </c>
      <c r="C22" s="125">
        <f>D22</f>
        <v>6065</v>
      </c>
      <c r="D22" s="126">
        <f>SUM(D23:D23)</f>
        <v>6065</v>
      </c>
      <c r="E22" s="125"/>
      <c r="F22" s="125"/>
      <c r="G22" s="124" t="s">
        <v>13</v>
      </c>
      <c r="H22" s="123" t="s">
        <v>873</v>
      </c>
      <c r="I22" s="122">
        <f>J22</f>
        <v>10407</v>
      </c>
      <c r="J22" s="122">
        <f>J23</f>
        <v>10407</v>
      </c>
      <c r="K22" s="121"/>
      <c r="L22" s="121"/>
      <c r="M22" s="113"/>
      <c r="N22" s="112"/>
      <c r="O22" s="112"/>
      <c r="P22" s="111"/>
    </row>
    <row r="23" spans="1:16" s="110" customFormat="1" ht="33.75" customHeight="1">
      <c r="A23" s="120">
        <v>1</v>
      </c>
      <c r="B23" s="119" t="s">
        <v>872</v>
      </c>
      <c r="C23" s="118">
        <f>D23</f>
        <v>6065</v>
      </c>
      <c r="D23" s="118">
        <v>6065</v>
      </c>
      <c r="E23" s="117"/>
      <c r="F23" s="117"/>
      <c r="G23" s="116">
        <v>1</v>
      </c>
      <c r="H23" s="115" t="s">
        <v>871</v>
      </c>
      <c r="I23" s="114">
        <f>J23</f>
        <v>10407</v>
      </c>
      <c r="J23" s="114">
        <f>'62 TT 342'!F48</f>
        <v>10407</v>
      </c>
      <c r="K23" s="114"/>
      <c r="L23" s="114"/>
      <c r="M23" s="113"/>
      <c r="N23" s="112"/>
      <c r="O23" s="112"/>
      <c r="P23" s="111"/>
    </row>
    <row r="24" spans="1:16" ht="15.75" hidden="1">
      <c r="A24" s="824" t="s">
        <v>870</v>
      </c>
      <c r="B24" s="824"/>
      <c r="C24" s="824"/>
      <c r="D24" s="824" t="s">
        <v>869</v>
      </c>
      <c r="E24" s="824"/>
      <c r="F24" s="824"/>
      <c r="G24" s="824"/>
      <c r="H24" s="824"/>
      <c r="I24" s="824" t="s">
        <v>868</v>
      </c>
      <c r="J24" s="824"/>
      <c r="K24" s="824"/>
      <c r="L24" s="824"/>
      <c r="M24" s="109"/>
    </row>
    <row r="25" spans="1:16" ht="16.5" hidden="1">
      <c r="A25" s="825" t="s">
        <v>867</v>
      </c>
      <c r="B25" s="825"/>
      <c r="C25" s="825"/>
      <c r="D25" s="825" t="s">
        <v>866</v>
      </c>
      <c r="E25" s="825"/>
      <c r="F25" s="825"/>
      <c r="G25" s="825"/>
      <c r="H25" s="825"/>
      <c r="I25" s="825" t="s">
        <v>865</v>
      </c>
      <c r="J25" s="825"/>
      <c r="K25" s="825"/>
      <c r="L25" s="825"/>
      <c r="M25" s="103"/>
    </row>
    <row r="26" spans="1:16" ht="16.5" hidden="1">
      <c r="A26" s="102"/>
      <c r="B26" s="102"/>
      <c r="C26" s="102"/>
      <c r="D26" s="102"/>
      <c r="E26" s="102"/>
      <c r="F26" s="102"/>
      <c r="G26" s="103"/>
      <c r="H26" s="102"/>
      <c r="I26" s="825" t="s">
        <v>864</v>
      </c>
      <c r="J26" s="825"/>
      <c r="K26" s="825"/>
      <c r="L26" s="825"/>
      <c r="M26" s="103"/>
    </row>
    <row r="27" spans="1:16" ht="16.5" hidden="1">
      <c r="A27" s="102"/>
      <c r="B27" s="102"/>
      <c r="C27" s="102"/>
      <c r="D27" s="102"/>
      <c r="E27" s="102"/>
      <c r="F27" s="102"/>
      <c r="G27" s="103"/>
      <c r="H27" s="102"/>
      <c r="I27" s="825" t="s">
        <v>863</v>
      </c>
      <c r="J27" s="825"/>
      <c r="K27" s="825"/>
      <c r="L27" s="825"/>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825" t="s">
        <v>862</v>
      </c>
      <c r="E32" s="825"/>
      <c r="F32" s="825"/>
      <c r="G32" s="825"/>
      <c r="H32" s="825"/>
      <c r="I32" s="825" t="s">
        <v>861</v>
      </c>
      <c r="J32" s="825"/>
      <c r="K32" s="825"/>
      <c r="L32" s="825"/>
      <c r="M32" s="103"/>
    </row>
    <row r="33" spans="1:12">
      <c r="D33" s="108"/>
    </row>
    <row r="34" spans="1:12" s="107" customFormat="1" ht="16.5">
      <c r="A34" s="821"/>
      <c r="B34" s="821"/>
      <c r="C34" s="821"/>
      <c r="D34" s="821"/>
      <c r="E34" s="821"/>
      <c r="F34" s="821"/>
      <c r="G34" s="821"/>
      <c r="H34" s="821"/>
      <c r="I34" s="821"/>
      <c r="J34" s="821"/>
      <c r="K34" s="821"/>
      <c r="L34" s="821"/>
    </row>
    <row r="35" spans="1:12" s="107" customFormat="1" ht="16.5">
      <c r="A35" s="825"/>
      <c r="B35" s="825"/>
      <c r="C35" s="825"/>
      <c r="D35" s="825"/>
      <c r="E35" s="825"/>
      <c r="F35" s="825"/>
      <c r="G35" s="825"/>
      <c r="H35" s="825"/>
      <c r="I35" s="825"/>
      <c r="J35" s="825"/>
      <c r="K35" s="825"/>
      <c r="L35" s="825"/>
    </row>
    <row r="36" spans="1:12" s="107" customFormat="1" ht="16.5">
      <c r="A36" s="102"/>
      <c r="B36" s="102"/>
      <c r="C36" s="102"/>
      <c r="D36" s="102"/>
      <c r="E36" s="102"/>
      <c r="F36" s="102"/>
      <c r="G36" s="103"/>
      <c r="H36" s="102"/>
      <c r="I36" s="825"/>
      <c r="J36" s="825"/>
      <c r="K36" s="825"/>
      <c r="L36" s="825"/>
    </row>
    <row r="37" spans="1:12" s="107" customFormat="1" ht="16.5">
      <c r="A37" s="102"/>
      <c r="B37" s="102"/>
      <c r="C37" s="102"/>
      <c r="D37" s="102"/>
      <c r="E37" s="102"/>
      <c r="F37" s="102"/>
      <c r="G37" s="103"/>
      <c r="H37" s="102"/>
      <c r="I37" s="825"/>
      <c r="J37" s="825"/>
      <c r="K37" s="825"/>
      <c r="L37" s="825"/>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820"/>
      <c r="E42" s="820"/>
      <c r="F42" s="820"/>
      <c r="G42" s="820"/>
      <c r="H42" s="820"/>
      <c r="I42" s="820"/>
      <c r="J42" s="820"/>
      <c r="K42" s="820"/>
      <c r="L42" s="820"/>
    </row>
  </sheetData>
  <mergeCells count="26">
    <mergeCell ref="A35:C35"/>
    <mergeCell ref="D35:H35"/>
    <mergeCell ref="I35:L35"/>
    <mergeCell ref="I36:L36"/>
    <mergeCell ref="I37:L37"/>
    <mergeCell ref="D42:H42"/>
    <mergeCell ref="I42:L42"/>
    <mergeCell ref="I26:L26"/>
    <mergeCell ref="I27:L27"/>
    <mergeCell ref="D32:H32"/>
    <mergeCell ref="I32:L32"/>
    <mergeCell ref="A34:C34"/>
    <mergeCell ref="D34:H34"/>
    <mergeCell ref="I34:L34"/>
    <mergeCell ref="A24:C24"/>
    <mergeCell ref="D24:H24"/>
    <mergeCell ref="I24:L24"/>
    <mergeCell ref="A25:C25"/>
    <mergeCell ref="D25:H25"/>
    <mergeCell ref="I25:L25"/>
    <mergeCell ref="H1:L1"/>
    <mergeCell ref="A2:L2"/>
    <mergeCell ref="A3:L3"/>
    <mergeCell ref="K4:L4"/>
    <mergeCell ref="B5:B6"/>
    <mergeCell ref="H5:H6"/>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854"/>
      <c r="B1" s="854"/>
      <c r="C1" s="855" t="s">
        <v>66</v>
      </c>
      <c r="D1" s="855"/>
      <c r="E1" s="855"/>
    </row>
    <row r="2" spans="1:7" s="354" customFormat="1" ht="24.95" customHeight="1">
      <c r="A2" s="860" t="s">
        <v>67</v>
      </c>
      <c r="B2" s="860"/>
      <c r="C2" s="860"/>
      <c r="D2" s="860"/>
      <c r="E2" s="860"/>
      <c r="F2" s="353"/>
      <c r="G2" s="353"/>
    </row>
    <row r="3" spans="1:7" s="354" customFormat="1" ht="24.95" customHeight="1">
      <c r="A3" s="860" t="s">
        <v>858</v>
      </c>
      <c r="B3" s="860"/>
      <c r="C3" s="860"/>
      <c r="D3" s="860"/>
      <c r="E3" s="860"/>
      <c r="F3" s="353"/>
      <c r="G3" s="353"/>
    </row>
    <row r="4" spans="1:7" ht="16.5">
      <c r="A4" s="856" t="str">
        <f>'48'!A3:F3</f>
        <v>(Kèm theo Nghị quyết số: 34/NQ-HĐND ngày 25 tháng 6 năm 2025 của HĐND tỉnh Lạng Sơn)</v>
      </c>
      <c r="B4" s="856"/>
      <c r="C4" s="856"/>
      <c r="D4" s="856"/>
      <c r="E4" s="856"/>
    </row>
    <row r="5" spans="1:7" ht="17.25" customHeight="1">
      <c r="A5" s="355"/>
      <c r="B5" s="355"/>
      <c r="C5" s="19"/>
      <c r="D5" s="853" t="s">
        <v>2</v>
      </c>
      <c r="E5" s="853"/>
    </row>
    <row r="6" spans="1:7" ht="15.75" customHeight="1">
      <c r="A6" s="857" t="s">
        <v>94</v>
      </c>
      <c r="B6" s="857" t="s">
        <v>4</v>
      </c>
      <c r="C6" s="857" t="s">
        <v>68</v>
      </c>
      <c r="D6" s="857" t="s">
        <v>69</v>
      </c>
      <c r="E6" s="857" t="s">
        <v>70</v>
      </c>
    </row>
    <row r="7" spans="1:7" ht="12.75" customHeight="1">
      <c r="A7" s="858"/>
      <c r="B7" s="858"/>
      <c r="C7" s="858"/>
      <c r="D7" s="858"/>
      <c r="E7" s="858"/>
    </row>
    <row r="8" spans="1:7" ht="15.75" hidden="1" customHeight="1">
      <c r="A8" s="859"/>
      <c r="B8" s="859"/>
      <c r="C8" s="859"/>
      <c r="D8" s="859"/>
      <c r="E8" s="859"/>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t="e">
        <f>D24+D25+D28</f>
        <v>#REF!</v>
      </c>
      <c r="E23" s="87" t="e">
        <f>D23/C23%</f>
        <v>#REF!</v>
      </c>
      <c r="F23" s="361" t="e">
        <f>#REF!</f>
        <v>#REF!</v>
      </c>
      <c r="G23" s="361"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t="e">
        <f>D11-D23-D29</f>
        <v>#REF!</v>
      </c>
      <c r="E31" s="87"/>
      <c r="F31" s="360">
        <f>'60 TT342'!D20</f>
        <v>122173</v>
      </c>
      <c r="G31" s="360"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864"/>
      <c r="B1" s="864"/>
      <c r="C1" s="588"/>
      <c r="D1" s="588"/>
      <c r="E1" s="865" t="s">
        <v>93</v>
      </c>
      <c r="F1" s="865"/>
      <c r="G1" s="865"/>
      <c r="H1" s="865"/>
    </row>
    <row r="2" spans="1:9" ht="24.95" customHeight="1">
      <c r="A2" s="876" t="s">
        <v>859</v>
      </c>
      <c r="B2" s="876"/>
      <c r="C2" s="876"/>
      <c r="D2" s="876"/>
      <c r="E2" s="876"/>
      <c r="F2" s="876"/>
      <c r="G2" s="876"/>
      <c r="H2" s="876"/>
    </row>
    <row r="3" spans="1:9" ht="24.95" customHeight="1">
      <c r="A3" s="867" t="str">
        <f>'48'!A3:F3</f>
        <v>(Kèm theo Nghị quyết số: 34/NQ-HĐND ngày 25 tháng 6 năm 2025 của HĐND tỉnh Lạng Sơn)</v>
      </c>
      <c r="B3" s="867"/>
      <c r="C3" s="867"/>
      <c r="D3" s="867"/>
      <c r="E3" s="867"/>
      <c r="F3" s="867"/>
      <c r="G3" s="867"/>
      <c r="H3" s="867"/>
    </row>
    <row r="4" spans="1:9" ht="18" customHeight="1">
      <c r="A4" s="589"/>
      <c r="B4" s="589"/>
      <c r="C4" s="590"/>
      <c r="D4" s="590"/>
      <c r="E4" s="590"/>
      <c r="F4" s="875" t="s">
        <v>2</v>
      </c>
      <c r="G4" s="875"/>
      <c r="H4" s="875"/>
    </row>
    <row r="5" spans="1:9">
      <c r="A5" s="861" t="s">
        <v>94</v>
      </c>
      <c r="B5" s="861" t="s">
        <v>4</v>
      </c>
      <c r="C5" s="871" t="s">
        <v>68</v>
      </c>
      <c r="D5" s="872"/>
      <c r="E5" s="871" t="s">
        <v>69</v>
      </c>
      <c r="F5" s="872"/>
      <c r="G5" s="871" t="s">
        <v>70</v>
      </c>
      <c r="H5" s="872"/>
    </row>
    <row r="6" spans="1:9" ht="7.5" customHeight="1">
      <c r="A6" s="862"/>
      <c r="B6" s="862"/>
      <c r="C6" s="873"/>
      <c r="D6" s="874"/>
      <c r="E6" s="873"/>
      <c r="F6" s="874"/>
      <c r="G6" s="873"/>
      <c r="H6" s="874"/>
    </row>
    <row r="7" spans="1:9" ht="18" customHeight="1">
      <c r="A7" s="862"/>
      <c r="B7" s="862"/>
      <c r="C7" s="591" t="s">
        <v>95</v>
      </c>
      <c r="D7" s="591" t="s">
        <v>96</v>
      </c>
      <c r="E7" s="591" t="s">
        <v>95</v>
      </c>
      <c r="F7" s="591" t="s">
        <v>96</v>
      </c>
      <c r="G7" s="591" t="s">
        <v>95</v>
      </c>
      <c r="H7" s="591" t="s">
        <v>96</v>
      </c>
    </row>
    <row r="8" spans="1:9" ht="18" customHeight="1">
      <c r="A8" s="863"/>
      <c r="B8" s="863"/>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866">
        <f>C38-C39</f>
        <v>570000</v>
      </c>
      <c r="D40" s="866">
        <f>C40</f>
        <v>570000</v>
      </c>
      <c r="E40" s="866">
        <f>E38-E39</f>
        <v>712176</v>
      </c>
      <c r="F40" s="866">
        <v>712176</v>
      </c>
      <c r="G40" s="868">
        <f>E40/C40%</f>
        <v>124.94315789473684</v>
      </c>
      <c r="H40" s="868">
        <f>F40/D40%</f>
        <v>124.94315789473684</v>
      </c>
    </row>
    <row r="41" spans="1:8" ht="18" customHeight="1">
      <c r="A41" s="345"/>
      <c r="B41" s="346" t="s">
        <v>120</v>
      </c>
      <c r="C41" s="866"/>
      <c r="D41" s="866"/>
      <c r="E41" s="866"/>
      <c r="F41" s="866"/>
      <c r="G41" s="869"/>
      <c r="H41" s="869"/>
    </row>
    <row r="42" spans="1:8" ht="18" customHeight="1">
      <c r="A42" s="345"/>
      <c r="B42" s="346" t="s">
        <v>121</v>
      </c>
      <c r="C42" s="866"/>
      <c r="D42" s="866"/>
      <c r="E42" s="866"/>
      <c r="F42" s="866"/>
      <c r="G42" s="870"/>
      <c r="H42" s="870"/>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847"/>
      <c r="B1" s="847"/>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878" t="s">
        <v>757</v>
      </c>
      <c r="B2" s="878"/>
      <c r="C2" s="878"/>
      <c r="D2" s="878"/>
      <c r="E2" s="878"/>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879" t="str">
        <f>'48'!A3:F3</f>
        <v>(Kèm theo Nghị quyết số: 34/NQ-HĐND ngày 25 tháng 6 năm 2025 của HĐND tỉnh Lạng Sơn)</v>
      </c>
      <c r="B3" s="879"/>
      <c r="C3" s="879"/>
      <c r="D3" s="879"/>
      <c r="E3" s="879"/>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880" t="s">
        <v>94</v>
      </c>
      <c r="B5" s="880" t="s">
        <v>4</v>
      </c>
      <c r="C5" s="880" t="s">
        <v>68</v>
      </c>
      <c r="D5" s="881" t="s">
        <v>69</v>
      </c>
      <c r="E5" s="882"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880"/>
      <c r="B6" s="880"/>
      <c r="C6" s="880"/>
      <c r="D6" s="881"/>
      <c r="E6" s="883"/>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360</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1049</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877" t="s">
        <v>202</v>
      </c>
      <c r="L29" s="877"/>
      <c r="N29" s="23" t="s">
        <v>203</v>
      </c>
      <c r="O29" s="624"/>
    </row>
    <row r="30" spans="1:16" s="23" customFormat="1" ht="23.25" customHeight="1">
      <c r="A30" s="307" t="s">
        <v>17</v>
      </c>
      <c r="B30" s="625" t="s">
        <v>48</v>
      </c>
      <c r="C30" s="312">
        <f>C33+C34+C35</f>
        <v>1468601</v>
      </c>
      <c r="D30" s="312">
        <f>D33+D34+D35</f>
        <v>1589134</v>
      </c>
      <c r="E30" s="366">
        <f t="shared" si="0"/>
        <v>108.20733473557488</v>
      </c>
      <c r="F30" s="23" t="s">
        <v>758</v>
      </c>
      <c r="I30" s="23" t="s">
        <v>204</v>
      </c>
      <c r="J30" s="23" t="s">
        <v>205</v>
      </c>
      <c r="K30" s="23" t="s">
        <v>206</v>
      </c>
      <c r="L30" s="23" t="s">
        <v>207</v>
      </c>
    </row>
    <row r="31" spans="1:16" s="618" customFormat="1" ht="23.25" customHeight="1">
      <c r="A31" s="628"/>
      <c r="B31" s="629" t="s">
        <v>208</v>
      </c>
      <c r="C31" s="367">
        <v>953213</v>
      </c>
      <c r="D31" s="367">
        <v>1147376</v>
      </c>
      <c r="E31" s="370">
        <f t="shared" si="0"/>
        <v>120.36931934415499</v>
      </c>
      <c r="F31" s="630" t="s">
        <v>759</v>
      </c>
      <c r="G31" s="618" t="s">
        <v>206</v>
      </c>
      <c r="J31" s="630">
        <f>I32+J32</f>
        <v>1589134</v>
      </c>
      <c r="K31" s="630">
        <f>K33+K34+K35+K39</f>
        <v>62333</v>
      </c>
      <c r="L31" s="630">
        <f>L33+L34+L35+L39</f>
        <v>56459</v>
      </c>
    </row>
    <row r="32" spans="1:16" s="618" customFormat="1" ht="23.25" customHeight="1">
      <c r="A32" s="628"/>
      <c r="B32" s="629" t="s">
        <v>209</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210</v>
      </c>
      <c r="C37" s="367">
        <v>0</v>
      </c>
      <c r="D37" s="367"/>
      <c r="E37" s="366"/>
      <c r="I37" s="615"/>
      <c r="J37" s="615"/>
      <c r="K37" s="615"/>
      <c r="L37" s="615"/>
      <c r="M37" s="615">
        <f t="shared" si="1"/>
        <v>0</v>
      </c>
    </row>
    <row r="38" spans="1:16" s="618" customFormat="1" ht="23.25" customHeight="1">
      <c r="A38" s="628"/>
      <c r="B38" s="629" t="s">
        <v>211</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39"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884"/>
      <c r="B1" s="884"/>
    </row>
    <row r="2" spans="1:256">
      <c r="A2" s="886"/>
      <c r="B2" s="886"/>
      <c r="C2" s="23"/>
      <c r="D2" s="23"/>
      <c r="E2" s="23"/>
      <c r="G2" s="23"/>
      <c r="H2" s="877" t="s">
        <v>191</v>
      </c>
      <c r="I2" s="877"/>
      <c r="J2" s="877"/>
      <c r="K2" s="877"/>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878" t="s">
        <v>760</v>
      </c>
      <c r="B3" s="878"/>
      <c r="C3" s="878"/>
      <c r="D3" s="878"/>
      <c r="E3" s="878"/>
      <c r="F3" s="878"/>
      <c r="G3" s="878"/>
      <c r="H3" s="878"/>
      <c r="I3" s="878"/>
      <c r="J3" s="878"/>
      <c r="K3" s="878"/>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879" t="str">
        <f>'48'!A3:F3</f>
        <v>(Kèm theo Nghị quyết số: 34/NQ-HĐND ngày 25 tháng 6 năm 2025 của HĐND tỉnh Lạng Sơn)</v>
      </c>
      <c r="B4" s="879"/>
      <c r="C4" s="879"/>
      <c r="D4" s="879"/>
      <c r="E4" s="879"/>
      <c r="F4" s="879"/>
      <c r="G4" s="879"/>
      <c r="H4" s="879"/>
      <c r="I4" s="879"/>
      <c r="J4" s="879"/>
      <c r="K4" s="879"/>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5"/>
      <c r="G5" s="630"/>
      <c r="I5" s="618"/>
      <c r="J5" s="887" t="s">
        <v>148</v>
      </c>
      <c r="K5" s="887"/>
    </row>
    <row r="6" spans="1:256" ht="21" customHeight="1">
      <c r="A6" s="885" t="s">
        <v>94</v>
      </c>
      <c r="B6" s="885" t="s">
        <v>4</v>
      </c>
      <c r="C6" s="885" t="s">
        <v>68</v>
      </c>
      <c r="D6" s="885" t="s">
        <v>192</v>
      </c>
      <c r="E6" s="885"/>
      <c r="F6" s="881" t="s">
        <v>69</v>
      </c>
      <c r="G6" s="880" t="s">
        <v>192</v>
      </c>
      <c r="H6" s="880"/>
      <c r="I6" s="885" t="s">
        <v>70</v>
      </c>
      <c r="J6" s="885"/>
      <c r="K6" s="885"/>
      <c r="L6" s="64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885"/>
      <c r="B7" s="885"/>
      <c r="C7" s="885"/>
      <c r="D7" s="294" t="s">
        <v>193</v>
      </c>
      <c r="E7" s="294" t="s">
        <v>194</v>
      </c>
      <c r="F7" s="881"/>
      <c r="G7" s="294" t="s">
        <v>193</v>
      </c>
      <c r="H7" s="5" t="s">
        <v>194</v>
      </c>
      <c r="I7" s="294" t="s">
        <v>195</v>
      </c>
      <c r="J7" s="294" t="s">
        <v>193</v>
      </c>
      <c r="K7" s="294" t="s">
        <v>196</v>
      </c>
      <c r="L7" s="640"/>
      <c r="M7" s="641" t="e">
        <f>L9+M9-G9</f>
        <v>#REF!</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197</v>
      </c>
      <c r="D8" s="10">
        <v>2</v>
      </c>
      <c r="E8" s="10">
        <v>3</v>
      </c>
      <c r="F8" s="6" t="s">
        <v>198</v>
      </c>
      <c r="G8" s="6">
        <v>5</v>
      </c>
      <c r="H8" s="6">
        <v>6</v>
      </c>
      <c r="I8" s="10" t="s">
        <v>199</v>
      </c>
      <c r="J8" s="10" t="s">
        <v>200</v>
      </c>
      <c r="K8" s="10" t="s">
        <v>201</v>
      </c>
      <c r="L8" s="642"/>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6"/>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t="e">
        <f>'49'!D23-'49'!D25</f>
        <v>#REF!</v>
      </c>
      <c r="M9" s="624" t="e">
        <f>G9-L9</f>
        <v>#REF!</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1043</v>
      </c>
      <c r="O10" s="624" t="s">
        <v>1044</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7">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39" t="s">
        <v>1054</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8"/>
      <c r="V13" s="638"/>
    </row>
    <row r="14" spans="1:256" ht="21" customHeight="1">
      <c r="A14" s="647"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7"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7"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7" t="s">
        <v>19</v>
      </c>
      <c r="B18" s="337" t="s">
        <v>158</v>
      </c>
      <c r="C18" s="28">
        <v>14000</v>
      </c>
      <c r="D18" s="28">
        <v>14000</v>
      </c>
      <c r="E18" s="28"/>
      <c r="F18" s="28">
        <v>5128</v>
      </c>
      <c r="G18" s="28">
        <v>5128</v>
      </c>
      <c r="H18" s="28"/>
      <c r="I18" s="28">
        <f t="shared" ref="I18:J27" si="4">F18/C18%</f>
        <v>36.628571428571426</v>
      </c>
      <c r="J18" s="28"/>
      <c r="K18" s="28"/>
    </row>
    <row r="19" spans="1:22" ht="69.75" customHeight="1">
      <c r="A19" s="647"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39">
        <f>33630+34313</f>
        <v>67943</v>
      </c>
      <c r="V19" s="638"/>
    </row>
    <row r="20" spans="1:22" ht="21" customHeight="1">
      <c r="A20" s="647"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1053</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877" t="s">
        <v>202</v>
      </c>
      <c r="R30" s="877"/>
      <c r="T30" s="23" t="s">
        <v>203</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758</v>
      </c>
      <c r="O31" s="23" t="s">
        <v>204</v>
      </c>
      <c r="P31" s="23" t="s">
        <v>205</v>
      </c>
      <c r="Q31" s="23" t="s">
        <v>206</v>
      </c>
      <c r="R31" s="23" t="s">
        <v>207</v>
      </c>
    </row>
    <row r="32" spans="1:22" s="618" customFormat="1" ht="21" customHeight="1">
      <c r="A32" s="648"/>
      <c r="B32" s="649" t="s">
        <v>208</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3" t="s">
        <v>759</v>
      </c>
      <c r="M32" s="618" t="s">
        <v>206</v>
      </c>
      <c r="P32" s="630">
        <f>O33+P33</f>
        <v>1589064</v>
      </c>
      <c r="Q32" s="630">
        <f>Q34+Q35+Q36+Q40</f>
        <v>62333</v>
      </c>
      <c r="R32" s="630">
        <f>R34+R35+R36+R40</f>
        <v>56458</v>
      </c>
    </row>
    <row r="33" spans="1:22" s="618" customFormat="1" ht="21" customHeight="1">
      <c r="A33" s="648"/>
      <c r="B33" s="649" t="s">
        <v>209</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4"/>
      <c r="M33" s="633"/>
      <c r="N33" s="633"/>
      <c r="O33" s="613">
        <f>O34+O35+O36</f>
        <v>1147376</v>
      </c>
      <c r="P33" s="613">
        <f>P34+P35+P36</f>
        <v>441688</v>
      </c>
      <c r="Q33" s="613">
        <f>Q34+Q35+Q36</f>
        <v>55611</v>
      </c>
      <c r="R33" s="613"/>
      <c r="S33" s="613"/>
      <c r="T33" s="633"/>
      <c r="U33" s="633"/>
      <c r="V33" s="633"/>
    </row>
    <row r="34" spans="1:22" ht="57.75" customHeight="1">
      <c r="A34" s="647">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39">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7">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39">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7">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39">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8"/>
      <c r="B38" s="649" t="s">
        <v>210</v>
      </c>
      <c r="C38" s="43">
        <f>D38+E38</f>
        <v>0</v>
      </c>
      <c r="D38" s="43"/>
      <c r="E38" s="43"/>
      <c r="F38" s="43"/>
      <c r="G38" s="43"/>
      <c r="H38" s="43">
        <f>F38-G38</f>
        <v>0</v>
      </c>
      <c r="I38" s="42"/>
      <c r="J38" s="42"/>
      <c r="K38" s="42"/>
      <c r="L38" s="643"/>
      <c r="O38" s="615"/>
      <c r="P38" s="615"/>
      <c r="Q38" s="615"/>
      <c r="R38" s="615"/>
      <c r="S38" s="615">
        <f t="shared" si="7"/>
        <v>0</v>
      </c>
    </row>
    <row r="39" spans="1:22" s="618" customFormat="1" ht="21" customHeight="1">
      <c r="A39" s="648"/>
      <c r="B39" s="649" t="s">
        <v>211</v>
      </c>
      <c r="C39" s="43">
        <f>D39+E39</f>
        <v>0</v>
      </c>
      <c r="D39" s="43"/>
      <c r="E39" s="43"/>
      <c r="F39" s="43">
        <v>7186</v>
      </c>
      <c r="G39" s="43">
        <v>6722</v>
      </c>
      <c r="H39" s="43">
        <f>F39-G39</f>
        <v>464</v>
      </c>
      <c r="I39" s="42"/>
      <c r="J39" s="42"/>
      <c r="K39" s="42"/>
      <c r="L39" s="644"/>
      <c r="M39" s="633"/>
      <c r="N39" s="633"/>
      <c r="O39" s="613"/>
      <c r="P39" s="613"/>
      <c r="Q39" s="613"/>
      <c r="R39" s="613"/>
      <c r="S39" s="615">
        <f t="shared" si="7"/>
        <v>0</v>
      </c>
      <c r="T39" s="633"/>
      <c r="U39" s="633"/>
      <c r="V39" s="633"/>
    </row>
    <row r="40" spans="1:22" ht="21" customHeight="1">
      <c r="A40" s="647">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892"/>
      <c r="B1" s="892"/>
      <c r="C1" s="892"/>
      <c r="D1" s="11"/>
      <c r="E1" s="11"/>
      <c r="F1" s="11"/>
      <c r="G1" s="11"/>
      <c r="H1" s="11"/>
      <c r="I1" s="11"/>
      <c r="J1" s="11"/>
      <c r="K1" s="11"/>
      <c r="L1" s="11"/>
      <c r="M1" s="11"/>
      <c r="N1" s="11"/>
      <c r="O1" s="11"/>
      <c r="P1" s="11"/>
      <c r="Q1" s="11"/>
      <c r="R1" s="11"/>
      <c r="S1" s="11"/>
      <c r="T1" s="11"/>
      <c r="U1" s="11"/>
      <c r="V1" s="11"/>
      <c r="W1" s="11"/>
      <c r="X1" s="888" t="s">
        <v>212</v>
      </c>
      <c r="Y1" s="888"/>
      <c r="Z1" s="888"/>
      <c r="AA1" s="888"/>
      <c r="AB1" s="888"/>
      <c r="AC1" s="888"/>
      <c r="AD1" s="888"/>
      <c r="AE1" s="888"/>
      <c r="AF1" s="11"/>
    </row>
    <row r="2" spans="1:32" ht="18.75">
      <c r="A2" s="889" t="s">
        <v>1051</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12"/>
    </row>
    <row r="3" spans="1:32" ht="15.75">
      <c r="A3" s="890" t="str">
        <f>'48'!A3:F3</f>
        <v>(Kèm theo Nghị quyết số: 34/NQ-HĐND ngày 25 tháng 6 năm 2025 của HĐND tỉnh Lạng Sơn)</v>
      </c>
      <c r="B3" s="890"/>
      <c r="C3" s="890"/>
      <c r="D3" s="890"/>
      <c r="E3" s="890"/>
      <c r="F3" s="890"/>
      <c r="G3" s="890"/>
      <c r="H3" s="890"/>
      <c r="I3" s="890"/>
      <c r="J3" s="890"/>
      <c r="K3" s="890"/>
      <c r="L3" s="890"/>
      <c r="M3" s="890"/>
      <c r="N3" s="890"/>
      <c r="O3" s="890"/>
      <c r="P3" s="890"/>
      <c r="Q3" s="890"/>
      <c r="R3" s="890"/>
      <c r="S3" s="890"/>
      <c r="T3" s="890"/>
      <c r="U3" s="890"/>
      <c r="V3" s="890"/>
      <c r="W3" s="890"/>
      <c r="X3" s="890"/>
      <c r="Y3" s="890"/>
      <c r="Z3" s="890"/>
      <c r="AA3" s="890"/>
      <c r="AB3" s="890"/>
      <c r="AC3" s="890"/>
      <c r="AD3" s="890"/>
      <c r="AE3" s="890"/>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891" t="s">
        <v>148</v>
      </c>
      <c r="AA5" s="891"/>
      <c r="AB5" s="891"/>
      <c r="AC5" s="891"/>
      <c r="AD5" s="891"/>
      <c r="AE5" s="891"/>
      <c r="AF5" s="571"/>
    </row>
    <row r="6" spans="1:32" ht="21.75" customHeight="1">
      <c r="A6" s="880" t="s">
        <v>94</v>
      </c>
      <c r="B6" s="880" t="s">
        <v>213</v>
      </c>
      <c r="C6" s="880" t="s">
        <v>68</v>
      </c>
      <c r="D6" s="880"/>
      <c r="E6" s="880"/>
      <c r="F6" s="880"/>
      <c r="G6" s="880"/>
      <c r="H6" s="880"/>
      <c r="I6" s="880"/>
      <c r="J6" s="880"/>
      <c r="K6" s="880"/>
      <c r="L6" s="880"/>
      <c r="M6" s="880" t="s">
        <v>69</v>
      </c>
      <c r="N6" s="880"/>
      <c r="O6" s="880"/>
      <c r="P6" s="880"/>
      <c r="Q6" s="880"/>
      <c r="R6" s="880"/>
      <c r="S6" s="880"/>
      <c r="T6" s="880"/>
      <c r="U6" s="880"/>
      <c r="V6" s="880"/>
      <c r="W6" s="880" t="s">
        <v>70</v>
      </c>
      <c r="X6" s="880"/>
      <c r="Y6" s="880"/>
      <c r="Z6" s="880"/>
      <c r="AA6" s="880"/>
      <c r="AB6" s="880"/>
      <c r="AC6" s="880"/>
      <c r="AD6" s="880"/>
      <c r="AE6" s="880"/>
      <c r="AF6" s="13"/>
    </row>
    <row r="7" spans="1:32" ht="126">
      <c r="A7" s="880"/>
      <c r="B7" s="880"/>
      <c r="C7" s="294" t="s">
        <v>214</v>
      </c>
      <c r="D7" s="294" t="s">
        <v>215</v>
      </c>
      <c r="E7" s="294" t="s">
        <v>216</v>
      </c>
      <c r="F7" s="294" t="s">
        <v>217</v>
      </c>
      <c r="G7" s="294" t="s">
        <v>166</v>
      </c>
      <c r="H7" s="294" t="s">
        <v>218</v>
      </c>
      <c r="I7" s="294" t="s">
        <v>219</v>
      </c>
      <c r="J7" s="294" t="s">
        <v>220</v>
      </c>
      <c r="K7" s="294" t="s">
        <v>221</v>
      </c>
      <c r="L7" s="294" t="s">
        <v>222</v>
      </c>
      <c r="M7" s="294" t="s">
        <v>214</v>
      </c>
      <c r="N7" s="294" t="s">
        <v>215</v>
      </c>
      <c r="O7" s="294" t="s">
        <v>216</v>
      </c>
      <c r="P7" s="294" t="s">
        <v>217</v>
      </c>
      <c r="Q7" s="294" t="s">
        <v>41</v>
      </c>
      <c r="R7" s="294" t="s">
        <v>219</v>
      </c>
      <c r="S7" s="294" t="s">
        <v>220</v>
      </c>
      <c r="T7" s="294" t="s">
        <v>221</v>
      </c>
      <c r="U7" s="294" t="s">
        <v>223</v>
      </c>
      <c r="V7" s="294" t="s">
        <v>222</v>
      </c>
      <c r="W7" s="294" t="s">
        <v>214</v>
      </c>
      <c r="X7" s="294" t="s">
        <v>151</v>
      </c>
      <c r="Y7" s="294" t="s">
        <v>216</v>
      </c>
      <c r="Z7" s="294" t="s">
        <v>217</v>
      </c>
      <c r="AA7" s="294" t="s">
        <v>166</v>
      </c>
      <c r="AB7" s="294" t="s">
        <v>219</v>
      </c>
      <c r="AC7" s="294" t="s">
        <v>220</v>
      </c>
      <c r="AD7" s="294" t="s">
        <v>221</v>
      </c>
      <c r="AE7" s="294" t="s">
        <v>222</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224</v>
      </c>
      <c r="X8" s="14" t="s">
        <v>225</v>
      </c>
      <c r="Y8" s="14" t="s">
        <v>226</v>
      </c>
      <c r="Z8" s="14" t="s">
        <v>227</v>
      </c>
      <c r="AA8" s="14" t="s">
        <v>228</v>
      </c>
      <c r="AB8" s="14" t="s">
        <v>229</v>
      </c>
      <c r="AC8" s="14" t="s">
        <v>230</v>
      </c>
      <c r="AD8" s="14" t="s">
        <v>231</v>
      </c>
      <c r="AE8" s="14" t="s">
        <v>232</v>
      </c>
      <c r="AF8" s="16"/>
    </row>
    <row r="9" spans="1:32" ht="23.25" customHeight="1">
      <c r="A9" s="528"/>
      <c r="B9" s="529" t="s">
        <v>233</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234</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235</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236</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237</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238</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239</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240</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241</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242</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243</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244</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245</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246</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247</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248</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249</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250</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251</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252</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253</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254</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255</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256</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257</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258</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259</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260</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261</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262</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263</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264</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265</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266</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768</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267</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268</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270</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271</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272</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273</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274</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276</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277</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279</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280</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281</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282</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284</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285</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286</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287</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289</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290</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292</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294</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296</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298</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761</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300</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301</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302</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304</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306</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307</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308</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310</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311</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312</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313</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314</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315</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316</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318</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319</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320</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321</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322</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323</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324</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325</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326</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327</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328</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329</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330</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331</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332</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333</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334</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335</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336</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337</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338</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339</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340</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341</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342</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343</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344</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345</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860</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346</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347</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348</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349</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350</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351</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A6:A7"/>
    <mergeCell ref="B6:B7"/>
    <mergeCell ref="C6:L6"/>
    <mergeCell ref="M6:V6"/>
    <mergeCell ref="W6:AE6"/>
    <mergeCell ref="X1:AE1"/>
    <mergeCell ref="A2:AE2"/>
    <mergeCell ref="A3:AE3"/>
    <mergeCell ref="Z5:AE5"/>
    <mergeCell ref="A1:C1"/>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854"/>
      <c r="B1" s="854"/>
      <c r="C1" s="4"/>
      <c r="D1" s="4"/>
      <c r="E1" s="4"/>
      <c r="F1" s="4"/>
      <c r="G1" s="4"/>
      <c r="H1" s="4"/>
      <c r="I1" s="4"/>
      <c r="J1" s="4"/>
      <c r="K1" s="4"/>
      <c r="L1" s="4"/>
      <c r="M1" s="4"/>
      <c r="N1" s="4"/>
      <c r="O1" s="4"/>
      <c r="P1" s="3" t="s">
        <v>762</v>
      </c>
      <c r="Q1" s="4"/>
      <c r="R1" s="4"/>
      <c r="S1" s="4"/>
      <c r="T1" s="4"/>
      <c r="U1" s="29"/>
      <c r="V1" s="29"/>
    </row>
    <row r="2" spans="1:22" ht="15" customHeight="1">
      <c r="A2" s="4"/>
      <c r="B2" s="4"/>
      <c r="C2" s="4"/>
      <c r="D2" s="3" t="s">
        <v>763</v>
      </c>
      <c r="E2" s="4"/>
      <c r="F2" s="4"/>
      <c r="G2" s="4"/>
      <c r="H2" s="4"/>
      <c r="I2" s="4"/>
      <c r="J2" s="4"/>
      <c r="K2" s="4"/>
      <c r="L2" s="4"/>
      <c r="M2" s="4"/>
      <c r="N2" s="4"/>
      <c r="O2" s="4"/>
      <c r="P2" s="4"/>
      <c r="Q2" s="4"/>
      <c r="R2" s="4"/>
      <c r="S2" s="4"/>
      <c r="T2" s="4"/>
      <c r="U2" s="29"/>
      <c r="V2" s="29"/>
    </row>
    <row r="3" spans="1:22" ht="15" customHeight="1">
      <c r="A3" s="841" t="str">
        <f>'48'!A3:F3</f>
        <v>(Kèm theo Nghị quyết số: 34/NQ-HĐND ngày 25 tháng 6 năm 2025 của HĐND tỉnh Lạng Sơn)</v>
      </c>
      <c r="B3" s="841"/>
      <c r="C3" s="841"/>
      <c r="D3" s="841"/>
      <c r="E3" s="841"/>
      <c r="F3" s="841"/>
      <c r="G3" s="841"/>
      <c r="H3" s="841"/>
      <c r="I3" s="841"/>
      <c r="J3" s="841"/>
      <c r="K3" s="841"/>
      <c r="L3" s="841"/>
      <c r="M3" s="841"/>
      <c r="N3" s="841"/>
      <c r="O3" s="841"/>
      <c r="P3" s="841"/>
      <c r="Q3" s="841"/>
      <c r="R3" s="841"/>
      <c r="S3" s="841"/>
      <c r="T3" s="841"/>
      <c r="U3" s="29"/>
      <c r="V3" s="29"/>
    </row>
    <row r="4" spans="1:22" ht="15" customHeight="1">
      <c r="D4" s="575"/>
      <c r="E4" s="335">
        <f>D4-D8</f>
        <v>-1986850.3123760002</v>
      </c>
      <c r="R4" s="893" t="s">
        <v>764</v>
      </c>
      <c r="S4" s="893"/>
      <c r="T4" s="893"/>
      <c r="U4" s="26"/>
      <c r="V4" s="26"/>
    </row>
    <row r="5" spans="1:22" ht="15" customHeight="1">
      <c r="A5" s="896" t="s">
        <v>94</v>
      </c>
      <c r="B5" s="896" t="s">
        <v>213</v>
      </c>
      <c r="C5" s="897" t="s">
        <v>68</v>
      </c>
      <c r="D5" s="896" t="s">
        <v>69</v>
      </c>
      <c r="E5" s="896" t="s">
        <v>178</v>
      </c>
      <c r="F5" s="896" t="s">
        <v>352</v>
      </c>
      <c r="G5" s="896" t="s">
        <v>176</v>
      </c>
      <c r="H5" s="896" t="s">
        <v>177</v>
      </c>
      <c r="I5" s="896" t="s">
        <v>183</v>
      </c>
      <c r="J5" s="896" t="s">
        <v>184</v>
      </c>
      <c r="K5" s="896" t="s">
        <v>353</v>
      </c>
      <c r="L5" s="896" t="s">
        <v>186</v>
      </c>
      <c r="M5" s="896" t="s">
        <v>187</v>
      </c>
      <c r="N5" s="896" t="s">
        <v>179</v>
      </c>
      <c r="O5" s="894" t="s">
        <v>354</v>
      </c>
      <c r="P5" s="895"/>
      <c r="Q5" s="896" t="s">
        <v>188</v>
      </c>
      <c r="R5" s="896" t="s">
        <v>355</v>
      </c>
      <c r="S5" s="896" t="s">
        <v>356</v>
      </c>
      <c r="T5" s="896" t="s">
        <v>357</v>
      </c>
      <c r="U5" s="26"/>
      <c r="V5" s="26"/>
    </row>
    <row r="6" spans="1:22" ht="82.5" customHeight="1">
      <c r="A6" s="896"/>
      <c r="B6" s="896"/>
      <c r="C6" s="898"/>
      <c r="D6" s="896"/>
      <c r="E6" s="896"/>
      <c r="F6" s="896"/>
      <c r="G6" s="896"/>
      <c r="H6" s="896"/>
      <c r="I6" s="896"/>
      <c r="J6" s="896"/>
      <c r="K6" s="896"/>
      <c r="L6" s="896"/>
      <c r="M6" s="896"/>
      <c r="N6" s="896"/>
      <c r="O6" s="63" t="s">
        <v>358</v>
      </c>
      <c r="P6" s="63" t="s">
        <v>359</v>
      </c>
      <c r="Q6" s="896"/>
      <c r="R6" s="896"/>
      <c r="S6" s="896"/>
      <c r="T6" s="896"/>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361</v>
      </c>
    </row>
    <row r="8" spans="1:22" ht="19.5" customHeight="1">
      <c r="A8" s="373"/>
      <c r="B8" s="373" t="s">
        <v>233</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321</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765</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323</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362</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766</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270</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268</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280</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364</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284</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365</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767</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281</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366</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363</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325</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315</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749</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768</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235</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313</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340</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367</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368</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369</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370</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371</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372</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373</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374</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375</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376</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277</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1042</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377</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 ref="R4:T4"/>
    <mergeCell ref="O5:P5"/>
    <mergeCell ref="Q5:Q6"/>
    <mergeCell ref="R5:R6"/>
    <mergeCell ref="S5:S6"/>
    <mergeCell ref="T5:T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899"/>
      <c r="B1" s="899"/>
      <c r="C1" s="18"/>
      <c r="D1" s="18"/>
      <c r="E1" s="394"/>
      <c r="F1" s="18"/>
      <c r="G1" s="18"/>
      <c r="H1" s="18"/>
      <c r="I1" s="18"/>
      <c r="J1" s="18"/>
      <c r="K1" s="18"/>
      <c r="L1" s="18"/>
      <c r="M1" s="18"/>
      <c r="N1" s="18"/>
      <c r="O1" s="18"/>
      <c r="P1" s="839" t="s">
        <v>378</v>
      </c>
      <c r="Q1" s="839"/>
      <c r="R1" s="839"/>
      <c r="S1" s="839"/>
      <c r="T1" s="839"/>
    </row>
    <row r="2" spans="1:20" ht="18.75" customHeight="1">
      <c r="A2" s="878" t="s">
        <v>1050</v>
      </c>
      <c r="B2" s="878"/>
      <c r="C2" s="878"/>
      <c r="D2" s="878"/>
      <c r="E2" s="878"/>
      <c r="F2" s="878"/>
      <c r="G2" s="878"/>
      <c r="H2" s="878"/>
      <c r="I2" s="878"/>
      <c r="J2" s="878"/>
      <c r="K2" s="878"/>
      <c r="L2" s="878"/>
      <c r="M2" s="878"/>
      <c r="N2" s="878"/>
      <c r="O2" s="878"/>
      <c r="P2" s="878"/>
      <c r="Q2" s="878"/>
      <c r="R2" s="878"/>
      <c r="S2" s="878"/>
      <c r="T2" s="878"/>
    </row>
    <row r="3" spans="1:20" ht="15" customHeight="1">
      <c r="A3" s="841" t="str">
        <f>'48'!A3:F3</f>
        <v>(Kèm theo Nghị quyết số: 34/NQ-HĐND ngày 25 tháng 6 năm 2025 của HĐND tỉnh Lạng Sơn)</v>
      </c>
      <c r="B3" s="841"/>
      <c r="C3" s="841"/>
      <c r="D3" s="841"/>
      <c r="E3" s="841"/>
      <c r="F3" s="841"/>
      <c r="G3" s="841"/>
      <c r="H3" s="841"/>
      <c r="I3" s="841"/>
      <c r="J3" s="841"/>
      <c r="K3" s="841"/>
      <c r="L3" s="841"/>
      <c r="M3" s="841"/>
      <c r="N3" s="841"/>
      <c r="O3" s="841"/>
      <c r="P3" s="841"/>
      <c r="Q3" s="841"/>
      <c r="R3" s="841"/>
      <c r="S3" s="841"/>
      <c r="T3" s="841"/>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901" t="s">
        <v>94</v>
      </c>
      <c r="B5" s="901" t="s">
        <v>213</v>
      </c>
      <c r="C5" s="900" t="s">
        <v>68</v>
      </c>
      <c r="D5" s="900" t="s">
        <v>69</v>
      </c>
      <c r="E5" s="900" t="s">
        <v>178</v>
      </c>
      <c r="F5" s="900" t="s">
        <v>182</v>
      </c>
      <c r="G5" s="900" t="s">
        <v>176</v>
      </c>
      <c r="H5" s="900" t="s">
        <v>177</v>
      </c>
      <c r="I5" s="900" t="s">
        <v>183</v>
      </c>
      <c r="J5" s="900" t="s">
        <v>184</v>
      </c>
      <c r="K5" s="900" t="s">
        <v>185</v>
      </c>
      <c r="L5" s="900" t="s">
        <v>186</v>
      </c>
      <c r="M5" s="900" t="s">
        <v>187</v>
      </c>
      <c r="N5" s="900" t="s">
        <v>179</v>
      </c>
      <c r="O5" s="900" t="s">
        <v>354</v>
      </c>
      <c r="P5" s="900"/>
      <c r="Q5" s="900" t="s">
        <v>188</v>
      </c>
      <c r="R5" s="900" t="s">
        <v>189</v>
      </c>
      <c r="S5" s="900" t="s">
        <v>379</v>
      </c>
      <c r="T5" s="901" t="s">
        <v>70</v>
      </c>
    </row>
    <row r="6" spans="1:20" ht="123.75" customHeight="1">
      <c r="A6" s="901"/>
      <c r="B6" s="901"/>
      <c r="C6" s="900"/>
      <c r="D6" s="900"/>
      <c r="E6" s="900"/>
      <c r="F6" s="900"/>
      <c r="G6" s="900"/>
      <c r="H6" s="900"/>
      <c r="I6" s="900"/>
      <c r="J6" s="900"/>
      <c r="K6" s="900"/>
      <c r="L6" s="900"/>
      <c r="M6" s="900"/>
      <c r="N6" s="900"/>
      <c r="O6" s="395" t="s">
        <v>358</v>
      </c>
      <c r="P6" s="395" t="s">
        <v>359</v>
      </c>
      <c r="Q6" s="900"/>
      <c r="R6" s="900"/>
      <c r="S6" s="900"/>
      <c r="T6" s="901"/>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380</v>
      </c>
    </row>
    <row r="8" spans="1:20" ht="24.75" customHeight="1">
      <c r="A8" s="297"/>
      <c r="B8" s="297" t="s">
        <v>381</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382</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1056</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383</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237</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238</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239</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385</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241</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242</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243</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244</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245</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246</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247</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390</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249</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1057</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392</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252</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393</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394</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255</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256</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257</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258</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259</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260</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397</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398</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399</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400</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265</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266</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267</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401</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269</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270</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364</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402</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273</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275</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276</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278</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279</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280</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281</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283</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284</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285</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286</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288</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289</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1058</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1059</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294</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296</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299</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750</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403</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1060</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301</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303</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305</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306</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307</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309</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310</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311</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312</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404</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313</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1061</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315</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317</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405</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321</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1062</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406</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407</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408</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409</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342</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412</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325</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326</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K5:K6"/>
    <mergeCell ref="T5:T6"/>
    <mergeCell ref="F5:F6"/>
    <mergeCell ref="G5:G6"/>
    <mergeCell ref="H5:H6"/>
    <mergeCell ref="I5:I6"/>
    <mergeCell ref="J5:J6"/>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839" t="s">
        <v>413</v>
      </c>
      <c r="I1" s="839"/>
      <c r="J1" s="839"/>
      <c r="K1" s="839"/>
    </row>
    <row r="2" spans="1:13" ht="15.75">
      <c r="A2" s="23"/>
      <c r="B2" s="18"/>
      <c r="C2" s="18"/>
      <c r="D2" s="18"/>
      <c r="E2" s="18"/>
      <c r="F2" s="18"/>
      <c r="G2" s="18"/>
      <c r="H2" s="401"/>
      <c r="I2" s="401"/>
      <c r="J2" s="401"/>
      <c r="K2" s="401"/>
    </row>
    <row r="3" spans="1:13" s="407" customFormat="1" ht="39.75" customHeight="1">
      <c r="A3" s="878" t="s">
        <v>1063</v>
      </c>
      <c r="B3" s="878"/>
      <c r="C3" s="878"/>
      <c r="D3" s="878"/>
      <c r="E3" s="878"/>
      <c r="F3" s="878"/>
      <c r="G3" s="878"/>
      <c r="H3" s="878"/>
      <c r="I3" s="878"/>
      <c r="J3" s="878"/>
      <c r="K3" s="878"/>
    </row>
    <row r="4" spans="1:13" s="408" customFormat="1" ht="20.25" customHeight="1">
      <c r="A4" s="856" t="str">
        <f>'48'!A3:F3</f>
        <v>(Kèm theo Nghị quyết số: 34/NQ-HĐND ngày 25 tháng 6 năm 2025 của HĐND tỉnh Lạng Sơn)</v>
      </c>
      <c r="B4" s="856"/>
      <c r="C4" s="856"/>
      <c r="D4" s="856"/>
      <c r="E4" s="856"/>
      <c r="F4" s="856"/>
      <c r="G4" s="856"/>
      <c r="H4" s="856"/>
      <c r="I4" s="856"/>
      <c r="J4" s="856"/>
      <c r="K4" s="856"/>
    </row>
    <row r="5" spans="1:13" ht="15.75">
      <c r="A5" s="96"/>
      <c r="B5" s="96"/>
      <c r="C5" s="96"/>
      <c r="D5" s="97"/>
      <c r="E5" s="96"/>
      <c r="F5" s="96"/>
      <c r="G5" s="96"/>
      <c r="H5" s="334">
        <f>'54'!O5</f>
        <v>0</v>
      </c>
      <c r="I5" s="893" t="s">
        <v>148</v>
      </c>
      <c r="J5" s="893"/>
      <c r="K5" s="893"/>
      <c r="L5" s="98"/>
      <c r="M5" s="98">
        <f>H5-H9</f>
        <v>-2236997.5950549999</v>
      </c>
    </row>
    <row r="6" spans="1:13" ht="22.5" customHeight="1">
      <c r="A6" s="904" t="s">
        <v>94</v>
      </c>
      <c r="B6" s="904" t="s">
        <v>213</v>
      </c>
      <c r="C6" s="904" t="s">
        <v>414</v>
      </c>
      <c r="D6" s="904" t="s">
        <v>192</v>
      </c>
      <c r="E6" s="904"/>
      <c r="F6" s="904"/>
      <c r="G6" s="904"/>
      <c r="H6" s="904" t="s">
        <v>415</v>
      </c>
      <c r="I6" s="904" t="s">
        <v>416</v>
      </c>
      <c r="J6" s="904" t="s">
        <v>354</v>
      </c>
      <c r="K6" s="904"/>
    </row>
    <row r="7" spans="1:13" ht="91.5" customHeight="1">
      <c r="A7" s="904"/>
      <c r="B7" s="904"/>
      <c r="C7" s="904"/>
      <c r="D7" s="296" t="s">
        <v>417</v>
      </c>
      <c r="E7" s="296" t="s">
        <v>418</v>
      </c>
      <c r="F7" s="296" t="s">
        <v>419</v>
      </c>
      <c r="G7" s="296" t="s">
        <v>420</v>
      </c>
      <c r="H7" s="904"/>
      <c r="I7" s="904"/>
      <c r="J7" s="296" t="s">
        <v>421</v>
      </c>
      <c r="K7" s="296" t="s">
        <v>422</v>
      </c>
    </row>
    <row r="8" spans="1:13" ht="24.75" customHeight="1">
      <c r="A8" s="250" t="s">
        <v>12</v>
      </c>
      <c r="B8" s="250" t="s">
        <v>13</v>
      </c>
      <c r="C8" s="250" t="s">
        <v>423</v>
      </c>
      <c r="D8" s="250">
        <v>2</v>
      </c>
      <c r="E8" s="250">
        <v>3</v>
      </c>
      <c r="F8" s="250">
        <v>4</v>
      </c>
      <c r="G8" s="250">
        <v>5</v>
      </c>
      <c r="H8" s="250">
        <v>6</v>
      </c>
      <c r="I8" s="250" t="s">
        <v>424</v>
      </c>
      <c r="J8" s="250">
        <v>8</v>
      </c>
      <c r="K8" s="250">
        <v>9</v>
      </c>
    </row>
    <row r="9" spans="1:13" ht="22.5" customHeight="1">
      <c r="A9" s="297"/>
      <c r="B9" s="297" t="s">
        <v>381</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382</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1056</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383</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237</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238</v>
      </c>
      <c r="C14" s="302">
        <f t="shared" si="2"/>
        <v>6564.5</v>
      </c>
      <c r="D14" s="302">
        <v>5337</v>
      </c>
      <c r="E14" s="302"/>
      <c r="F14" s="302">
        <v>1255</v>
      </c>
      <c r="G14" s="302">
        <v>27.5</v>
      </c>
      <c r="H14" s="302">
        <v>6565</v>
      </c>
      <c r="I14" s="302">
        <f t="shared" si="3"/>
        <v>-0.5</v>
      </c>
      <c r="J14" s="302"/>
      <c r="K14" s="302"/>
      <c r="L14" s="98"/>
    </row>
    <row r="15" spans="1:13" ht="22.5" customHeight="1">
      <c r="A15" s="309">
        <v>5</v>
      </c>
      <c r="B15" s="310" t="s">
        <v>384</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385</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386</v>
      </c>
      <c r="C17" s="302">
        <f t="shared" si="2"/>
        <v>3417</v>
      </c>
      <c r="D17" s="302">
        <v>2982</v>
      </c>
      <c r="E17" s="302"/>
      <c r="F17" s="302">
        <v>435</v>
      </c>
      <c r="G17" s="302"/>
      <c r="H17" s="302">
        <v>3409</v>
      </c>
      <c r="I17" s="302">
        <f t="shared" si="3"/>
        <v>8</v>
      </c>
      <c r="J17" s="302"/>
      <c r="K17" s="302">
        <v>8</v>
      </c>
    </row>
    <row r="18" spans="1:11" ht="22.5" customHeight="1">
      <c r="A18" s="309">
        <v>8</v>
      </c>
      <c r="B18" s="310" t="s">
        <v>387</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243</v>
      </c>
      <c r="C19" s="302">
        <f t="shared" si="2"/>
        <v>498</v>
      </c>
      <c r="D19" s="302"/>
      <c r="E19" s="302"/>
      <c r="F19" s="302">
        <v>580</v>
      </c>
      <c r="G19" s="302">
        <v>82</v>
      </c>
      <c r="H19" s="302">
        <v>474</v>
      </c>
      <c r="I19" s="302">
        <f t="shared" si="3"/>
        <v>24</v>
      </c>
      <c r="J19" s="302"/>
      <c r="K19" s="302">
        <v>23.640999999999998</v>
      </c>
    </row>
    <row r="20" spans="1:11" ht="22.5" customHeight="1">
      <c r="A20" s="309">
        <v>10</v>
      </c>
      <c r="B20" s="310" t="s">
        <v>244</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388</v>
      </c>
      <c r="C21" s="302">
        <f t="shared" si="2"/>
        <v>564</v>
      </c>
      <c r="D21" s="303">
        <v>510</v>
      </c>
      <c r="E21" s="303"/>
      <c r="F21" s="303">
        <v>54</v>
      </c>
      <c r="G21" s="303"/>
      <c r="H21" s="303">
        <v>450</v>
      </c>
      <c r="I21" s="302">
        <f t="shared" si="3"/>
        <v>114</v>
      </c>
      <c r="J21" s="303"/>
      <c r="K21" s="303">
        <v>113.74237799999997</v>
      </c>
    </row>
    <row r="22" spans="1:11" ht="22.5" customHeight="1">
      <c r="A22" s="309">
        <v>12</v>
      </c>
      <c r="B22" s="310" t="s">
        <v>389</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247</v>
      </c>
      <c r="C23" s="302">
        <f t="shared" si="2"/>
        <v>652</v>
      </c>
      <c r="D23" s="302">
        <v>65</v>
      </c>
      <c r="E23" s="302">
        <v>0</v>
      </c>
      <c r="F23" s="302">
        <v>587</v>
      </c>
      <c r="G23" s="302"/>
      <c r="H23" s="302">
        <v>652</v>
      </c>
      <c r="I23" s="302">
        <f t="shared" si="3"/>
        <v>0</v>
      </c>
      <c r="J23" s="302"/>
      <c r="K23" s="302"/>
    </row>
    <row r="24" spans="1:11" ht="22.5" customHeight="1">
      <c r="A24" s="309">
        <v>14</v>
      </c>
      <c r="B24" s="310" t="s">
        <v>390</v>
      </c>
      <c r="C24" s="302">
        <f t="shared" si="2"/>
        <v>577</v>
      </c>
      <c r="D24" s="302">
        <v>108</v>
      </c>
      <c r="E24" s="302"/>
      <c r="F24" s="302">
        <v>469</v>
      </c>
      <c r="G24" s="302"/>
      <c r="H24" s="302">
        <v>575</v>
      </c>
      <c r="I24" s="302">
        <f t="shared" si="3"/>
        <v>2</v>
      </c>
      <c r="J24" s="302"/>
      <c r="K24" s="302">
        <v>1.72</v>
      </c>
    </row>
    <row r="25" spans="1:11" ht="22.5" customHeight="1">
      <c r="A25" s="309">
        <v>15</v>
      </c>
      <c r="B25" s="310" t="s">
        <v>391</v>
      </c>
      <c r="C25" s="302">
        <f t="shared" si="2"/>
        <v>131</v>
      </c>
      <c r="D25" s="302"/>
      <c r="E25" s="302"/>
      <c r="F25" s="302">
        <v>131</v>
      </c>
      <c r="G25" s="302"/>
      <c r="H25" s="302">
        <v>131</v>
      </c>
      <c r="I25" s="302">
        <f t="shared" si="3"/>
        <v>0</v>
      </c>
      <c r="J25" s="302"/>
      <c r="K25" s="302"/>
    </row>
    <row r="26" spans="1:11" ht="39" customHeight="1">
      <c r="A26" s="309">
        <v>16</v>
      </c>
      <c r="B26" s="310" t="s">
        <v>425</v>
      </c>
      <c r="C26" s="302">
        <f t="shared" si="2"/>
        <v>274</v>
      </c>
      <c r="D26" s="302">
        <v>137</v>
      </c>
      <c r="E26" s="302"/>
      <c r="F26" s="302">
        <v>137</v>
      </c>
      <c r="G26" s="302"/>
      <c r="H26" s="302">
        <v>271</v>
      </c>
      <c r="I26" s="302">
        <f t="shared" si="3"/>
        <v>3</v>
      </c>
      <c r="J26" s="302"/>
      <c r="K26" s="302">
        <v>3.13900000000001</v>
      </c>
    </row>
    <row r="27" spans="1:11" ht="22.5" customHeight="1">
      <c r="A27" s="309">
        <v>17</v>
      </c>
      <c r="B27" s="310" t="s">
        <v>392</v>
      </c>
      <c r="C27" s="302">
        <f t="shared" si="2"/>
        <v>258</v>
      </c>
      <c r="D27" s="303">
        <v>44</v>
      </c>
      <c r="E27" s="303"/>
      <c r="F27" s="303">
        <v>214</v>
      </c>
      <c r="G27" s="303"/>
      <c r="H27" s="303">
        <v>192</v>
      </c>
      <c r="I27" s="302">
        <f t="shared" si="3"/>
        <v>66</v>
      </c>
      <c r="J27" s="303"/>
      <c r="K27" s="303">
        <v>66.199999999999989</v>
      </c>
    </row>
    <row r="28" spans="1:11" ht="22.5" customHeight="1">
      <c r="A28" s="309">
        <v>18</v>
      </c>
      <c r="B28" s="310" t="s">
        <v>252</v>
      </c>
      <c r="C28" s="302">
        <f t="shared" si="2"/>
        <v>816</v>
      </c>
      <c r="D28" s="302">
        <v>152</v>
      </c>
      <c r="E28" s="302"/>
      <c r="F28" s="302">
        <v>664</v>
      </c>
      <c r="G28" s="302"/>
      <c r="H28" s="302">
        <v>728</v>
      </c>
      <c r="I28" s="302">
        <f t="shared" si="3"/>
        <v>88</v>
      </c>
      <c r="J28" s="302"/>
      <c r="K28" s="302">
        <v>88.28167499999995</v>
      </c>
    </row>
    <row r="29" spans="1:11" ht="22.5" customHeight="1">
      <c r="A29" s="309">
        <v>19</v>
      </c>
      <c r="B29" s="310" t="s">
        <v>393</v>
      </c>
      <c r="C29" s="302">
        <f t="shared" si="2"/>
        <v>367</v>
      </c>
      <c r="D29" s="302">
        <v>152</v>
      </c>
      <c r="E29" s="302"/>
      <c r="F29" s="302">
        <v>215</v>
      </c>
      <c r="G29" s="302"/>
      <c r="H29" s="302">
        <v>367</v>
      </c>
      <c r="I29" s="302">
        <f t="shared" si="3"/>
        <v>0</v>
      </c>
      <c r="J29" s="302"/>
      <c r="K29" s="302"/>
    </row>
    <row r="30" spans="1:11" ht="22.5" customHeight="1">
      <c r="A30" s="309">
        <v>20</v>
      </c>
      <c r="B30" s="310" t="s">
        <v>394</v>
      </c>
      <c r="C30" s="302">
        <f t="shared" si="2"/>
        <v>28</v>
      </c>
      <c r="D30" s="302">
        <v>0</v>
      </c>
      <c r="E30" s="302">
        <v>0</v>
      </c>
      <c r="F30" s="302">
        <v>28</v>
      </c>
      <c r="G30" s="302">
        <v>0</v>
      </c>
      <c r="H30" s="302">
        <v>28</v>
      </c>
      <c r="I30" s="302">
        <f t="shared" si="3"/>
        <v>0</v>
      </c>
      <c r="J30" s="302"/>
      <c r="K30" s="302"/>
    </row>
    <row r="31" spans="1:11" ht="22.5" customHeight="1">
      <c r="A31" s="309">
        <v>21</v>
      </c>
      <c r="B31" s="310" t="s">
        <v>255</v>
      </c>
      <c r="C31" s="302">
        <f t="shared" si="2"/>
        <v>509</v>
      </c>
      <c r="D31" s="302">
        <v>87</v>
      </c>
      <c r="E31" s="302"/>
      <c r="F31" s="302">
        <v>422</v>
      </c>
      <c r="G31" s="302"/>
      <c r="H31" s="302">
        <v>455</v>
      </c>
      <c r="I31" s="302">
        <f t="shared" si="3"/>
        <v>54</v>
      </c>
      <c r="J31" s="302"/>
      <c r="K31" s="302">
        <v>54.493791999999999</v>
      </c>
    </row>
    <row r="32" spans="1:11" ht="22.5" customHeight="1">
      <c r="A32" s="309">
        <v>22</v>
      </c>
      <c r="B32" s="310" t="s">
        <v>256</v>
      </c>
      <c r="C32" s="302">
        <f t="shared" si="2"/>
        <v>113</v>
      </c>
      <c r="D32" s="302"/>
      <c r="E32" s="312"/>
      <c r="F32" s="302">
        <v>113</v>
      </c>
      <c r="G32" s="302"/>
      <c r="H32" s="302">
        <v>108</v>
      </c>
      <c r="I32" s="302">
        <f t="shared" si="3"/>
        <v>5</v>
      </c>
      <c r="J32" s="312"/>
      <c r="K32" s="302">
        <v>5.3419999999999987</v>
      </c>
    </row>
    <row r="33" spans="1:11" ht="39" customHeight="1">
      <c r="A33" s="309">
        <v>23</v>
      </c>
      <c r="B33" s="310" t="s">
        <v>257</v>
      </c>
      <c r="C33" s="302">
        <f t="shared" si="2"/>
        <v>436</v>
      </c>
      <c r="D33" s="302"/>
      <c r="E33" s="302"/>
      <c r="F33" s="302">
        <v>436</v>
      </c>
      <c r="G33" s="302"/>
      <c r="H33" s="302">
        <v>436</v>
      </c>
      <c r="I33" s="302">
        <f t="shared" si="3"/>
        <v>0</v>
      </c>
      <c r="J33" s="302"/>
      <c r="K33" s="302"/>
    </row>
    <row r="34" spans="1:11" ht="22.5" customHeight="1">
      <c r="A34" s="309">
        <v>24</v>
      </c>
      <c r="B34" s="310" t="s">
        <v>395</v>
      </c>
      <c r="C34" s="302">
        <f t="shared" si="2"/>
        <v>139</v>
      </c>
      <c r="D34" s="302"/>
      <c r="E34" s="302"/>
      <c r="F34" s="302">
        <v>139</v>
      </c>
      <c r="G34" s="302"/>
      <c r="H34" s="302">
        <v>136</v>
      </c>
      <c r="I34" s="302">
        <f t="shared" si="3"/>
        <v>3</v>
      </c>
      <c r="J34" s="302"/>
      <c r="K34" s="302">
        <v>2.6570000000000107</v>
      </c>
    </row>
    <row r="35" spans="1:11" ht="22.5" customHeight="1">
      <c r="A35" s="309">
        <v>25</v>
      </c>
      <c r="B35" s="310" t="s">
        <v>396</v>
      </c>
      <c r="C35" s="302">
        <f t="shared" si="2"/>
        <v>541</v>
      </c>
      <c r="D35" s="302"/>
      <c r="E35" s="302"/>
      <c r="F35" s="302">
        <v>541</v>
      </c>
      <c r="G35" s="302"/>
      <c r="H35" s="302">
        <v>537</v>
      </c>
      <c r="I35" s="302">
        <f t="shared" si="3"/>
        <v>4</v>
      </c>
      <c r="J35" s="302"/>
      <c r="K35" s="302">
        <v>3.82</v>
      </c>
    </row>
    <row r="36" spans="1:11" ht="22.5" customHeight="1">
      <c r="A36" s="309">
        <v>26</v>
      </c>
      <c r="B36" s="310" t="s">
        <v>260</v>
      </c>
      <c r="C36" s="302">
        <f t="shared" si="2"/>
        <v>51</v>
      </c>
      <c r="D36" s="302">
        <v>44</v>
      </c>
      <c r="E36" s="302"/>
      <c r="F36" s="302">
        <v>7</v>
      </c>
      <c r="G36" s="302"/>
      <c r="H36" s="302">
        <v>50</v>
      </c>
      <c r="I36" s="302">
        <f t="shared" si="3"/>
        <v>1</v>
      </c>
      <c r="J36" s="302"/>
      <c r="K36" s="302">
        <v>1.32</v>
      </c>
    </row>
    <row r="37" spans="1:11" ht="22.5" customHeight="1">
      <c r="A37" s="309">
        <v>27</v>
      </c>
      <c r="B37" s="310" t="s">
        <v>397</v>
      </c>
      <c r="C37" s="302">
        <f t="shared" si="2"/>
        <v>116</v>
      </c>
      <c r="D37" s="302"/>
      <c r="E37" s="312"/>
      <c r="F37" s="302">
        <v>116</v>
      </c>
      <c r="G37" s="312"/>
      <c r="H37" s="302">
        <v>116</v>
      </c>
      <c r="I37" s="302">
        <f t="shared" si="3"/>
        <v>0</v>
      </c>
      <c r="J37" s="312"/>
      <c r="K37" s="302"/>
    </row>
    <row r="38" spans="1:11" ht="22.5" customHeight="1">
      <c r="A38" s="309">
        <v>28</v>
      </c>
      <c r="B38" s="310" t="s">
        <v>398</v>
      </c>
      <c r="C38" s="302">
        <f t="shared" si="2"/>
        <v>167</v>
      </c>
      <c r="D38" s="302"/>
      <c r="E38" s="302"/>
      <c r="F38" s="302">
        <v>167</v>
      </c>
      <c r="G38" s="302"/>
      <c r="H38" s="302">
        <v>167</v>
      </c>
      <c r="I38" s="302">
        <f t="shared" si="3"/>
        <v>0</v>
      </c>
      <c r="J38" s="302"/>
      <c r="K38" s="302"/>
    </row>
    <row r="39" spans="1:11" ht="22.5" customHeight="1">
      <c r="A39" s="309">
        <v>29</v>
      </c>
      <c r="B39" s="310" t="s">
        <v>399</v>
      </c>
      <c r="C39" s="302">
        <f t="shared" si="2"/>
        <v>163</v>
      </c>
      <c r="D39" s="302"/>
      <c r="E39" s="312"/>
      <c r="F39" s="302">
        <v>163</v>
      </c>
      <c r="G39" s="312"/>
      <c r="H39" s="302">
        <v>162</v>
      </c>
      <c r="I39" s="302">
        <f t="shared" si="3"/>
        <v>1</v>
      </c>
      <c r="J39" s="312"/>
      <c r="K39" s="302">
        <v>0.82299999999999995</v>
      </c>
    </row>
    <row r="40" spans="1:11" ht="22.5" customHeight="1">
      <c r="A40" s="309">
        <v>30</v>
      </c>
      <c r="B40" s="310" t="s">
        <v>400</v>
      </c>
      <c r="C40" s="302">
        <f t="shared" si="2"/>
        <v>121</v>
      </c>
      <c r="D40" s="302"/>
      <c r="E40" s="312"/>
      <c r="F40" s="302">
        <v>121</v>
      </c>
      <c r="G40" s="312"/>
      <c r="H40" s="302">
        <v>121</v>
      </c>
      <c r="I40" s="302">
        <f t="shared" si="3"/>
        <v>0</v>
      </c>
      <c r="J40" s="312"/>
      <c r="K40" s="302"/>
    </row>
    <row r="41" spans="1:11" ht="22.5" customHeight="1">
      <c r="A41" s="309">
        <v>31</v>
      </c>
      <c r="B41" s="310" t="s">
        <v>265</v>
      </c>
      <c r="C41" s="302">
        <v>61</v>
      </c>
      <c r="D41" s="302"/>
      <c r="E41" s="312"/>
      <c r="F41" s="302">
        <v>61</v>
      </c>
      <c r="G41" s="312">
        <v>0</v>
      </c>
      <c r="H41" s="302">
        <v>0</v>
      </c>
      <c r="I41" s="302">
        <f t="shared" si="3"/>
        <v>61</v>
      </c>
      <c r="J41" s="312">
        <v>0</v>
      </c>
      <c r="K41" s="302">
        <v>61</v>
      </c>
    </row>
    <row r="42" spans="1:11" ht="22.5" customHeight="1">
      <c r="A42" s="309">
        <v>32</v>
      </c>
      <c r="B42" s="310" t="s">
        <v>266</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267</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401</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269</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270</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271</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272</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273</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275</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276</v>
      </c>
      <c r="C53" s="302">
        <f t="shared" si="5"/>
        <v>10223.5</v>
      </c>
      <c r="D53" s="302">
        <v>8473</v>
      </c>
      <c r="E53" s="302">
        <v>20.3</v>
      </c>
      <c r="F53" s="302">
        <v>1771</v>
      </c>
      <c r="G53" s="302">
        <v>40.799999999999997</v>
      </c>
      <c r="H53" s="302">
        <v>10223.5</v>
      </c>
      <c r="I53" s="302">
        <v>0</v>
      </c>
      <c r="J53" s="302"/>
      <c r="K53" s="302"/>
    </row>
    <row r="54" spans="1:11" ht="37.5" customHeight="1">
      <c r="A54" s="309">
        <v>8</v>
      </c>
      <c r="B54" s="310" t="s">
        <v>277</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279</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280</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281</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283</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284</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285</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286</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288</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289</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291</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293</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295</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297</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299</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750</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403</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1060</v>
      </c>
      <c r="C71" s="302">
        <f t="shared" si="5"/>
        <v>700</v>
      </c>
      <c r="D71" s="302">
        <v>700</v>
      </c>
      <c r="E71" s="302"/>
      <c r="F71" s="302"/>
      <c r="G71" s="302"/>
      <c r="H71" s="302">
        <v>700</v>
      </c>
      <c r="I71" s="302">
        <v>0</v>
      </c>
      <c r="J71" s="302"/>
      <c r="K71" s="302"/>
    </row>
    <row r="72" spans="1:11" ht="22.5" customHeight="1">
      <c r="A72" s="309">
        <v>2</v>
      </c>
      <c r="B72" s="306" t="s">
        <v>301</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303</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305</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306</v>
      </c>
      <c r="C75" s="302">
        <f t="shared" si="5"/>
        <v>1050</v>
      </c>
      <c r="D75" s="302">
        <v>600</v>
      </c>
      <c r="E75" s="302">
        <v>0</v>
      </c>
      <c r="F75" s="302">
        <v>450</v>
      </c>
      <c r="G75" s="302"/>
      <c r="H75" s="302">
        <v>1050</v>
      </c>
      <c r="I75" s="302">
        <v>0</v>
      </c>
      <c r="J75" s="302"/>
      <c r="K75" s="302"/>
    </row>
    <row r="76" spans="1:11" ht="22.5" customHeight="1">
      <c r="A76" s="309">
        <v>6</v>
      </c>
      <c r="B76" s="306" t="s">
        <v>307</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309</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310</v>
      </c>
      <c r="C78" s="302">
        <f t="shared" si="5"/>
        <v>1000</v>
      </c>
      <c r="D78" s="303">
        <v>1000</v>
      </c>
      <c r="E78" s="302"/>
      <c r="F78" s="302"/>
      <c r="G78" s="302"/>
      <c r="H78" s="302">
        <v>1000</v>
      </c>
      <c r="I78" s="302">
        <v>0</v>
      </c>
      <c r="J78" s="302"/>
      <c r="K78" s="302"/>
    </row>
    <row r="79" spans="1:11" ht="22.5" customHeight="1">
      <c r="A79" s="309">
        <v>9</v>
      </c>
      <c r="B79" s="306" t="s">
        <v>311</v>
      </c>
      <c r="C79" s="302">
        <f t="shared" si="5"/>
        <v>195</v>
      </c>
      <c r="D79" s="302">
        <v>195</v>
      </c>
      <c r="E79" s="302"/>
      <c r="F79" s="302"/>
      <c r="G79" s="302"/>
      <c r="H79" s="302">
        <v>195</v>
      </c>
      <c r="I79" s="302">
        <v>0</v>
      </c>
      <c r="J79" s="302"/>
      <c r="K79" s="302"/>
    </row>
    <row r="80" spans="1:11" ht="22.5" customHeight="1">
      <c r="A80" s="309">
        <v>10</v>
      </c>
      <c r="B80" s="306" t="s">
        <v>312</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404</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313</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1061</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315</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317</v>
      </c>
      <c r="C85" s="302">
        <f t="shared" si="5"/>
        <v>2298</v>
      </c>
      <c r="D85" s="302"/>
      <c r="E85" s="302"/>
      <c r="F85" s="302">
        <v>2298</v>
      </c>
      <c r="G85" s="302"/>
      <c r="H85" s="302">
        <v>1938</v>
      </c>
      <c r="I85" s="302">
        <v>360</v>
      </c>
      <c r="J85" s="302"/>
      <c r="K85" s="302">
        <v>360</v>
      </c>
    </row>
    <row r="86" spans="1:11" ht="22.5" customHeight="1">
      <c r="A86" s="307" t="s">
        <v>30</v>
      </c>
      <c r="B86" s="308" t="s">
        <v>405</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321</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1062</v>
      </c>
      <c r="C88" s="302">
        <f t="shared" si="5"/>
        <v>29455</v>
      </c>
      <c r="D88" s="302">
        <v>28800</v>
      </c>
      <c r="E88" s="302"/>
      <c r="F88" s="302">
        <v>655</v>
      </c>
      <c r="G88" s="302"/>
      <c r="H88" s="302">
        <v>29455</v>
      </c>
      <c r="I88" s="302">
        <v>0</v>
      </c>
      <c r="J88" s="302"/>
      <c r="K88" s="302"/>
    </row>
    <row r="89" spans="1:11" ht="22.5" customHeight="1">
      <c r="A89" s="309">
        <v>3</v>
      </c>
      <c r="B89" s="306" t="s">
        <v>406</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407</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408</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409</v>
      </c>
      <c r="C92" s="302">
        <f t="shared" si="5"/>
        <v>0</v>
      </c>
      <c r="D92" s="303"/>
      <c r="E92" s="303"/>
      <c r="F92" s="303"/>
      <c r="G92" s="303">
        <v>0</v>
      </c>
      <c r="H92" s="303"/>
      <c r="I92" s="303">
        <v>0</v>
      </c>
      <c r="J92" s="303"/>
      <c r="K92" s="303"/>
    </row>
    <row r="93" spans="1:11" ht="39" customHeight="1">
      <c r="A93" s="315">
        <v>3</v>
      </c>
      <c r="B93" s="393" t="s">
        <v>342</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426</v>
      </c>
      <c r="C94" s="403">
        <f t="shared" ref="C94:C102" si="11">D94+E94+F94-G94</f>
        <v>0</v>
      </c>
      <c r="D94" s="404"/>
      <c r="E94" s="404"/>
      <c r="F94" s="404"/>
      <c r="G94" s="404"/>
      <c r="H94" s="404"/>
      <c r="I94" s="404">
        <f t="shared" si="10"/>
        <v>0</v>
      </c>
      <c r="J94" s="404"/>
      <c r="K94" s="404"/>
    </row>
    <row r="95" spans="1:11" ht="39" hidden="1" customHeight="1">
      <c r="A95" s="309">
        <v>5</v>
      </c>
      <c r="B95" s="332" t="s">
        <v>410</v>
      </c>
      <c r="C95" s="302">
        <f t="shared" si="11"/>
        <v>0</v>
      </c>
      <c r="D95" s="303"/>
      <c r="E95" s="303"/>
      <c r="F95" s="303"/>
      <c r="G95" s="303"/>
      <c r="H95" s="303"/>
      <c r="I95" s="303">
        <f t="shared" si="10"/>
        <v>0</v>
      </c>
      <c r="J95" s="303"/>
      <c r="K95" s="303"/>
    </row>
    <row r="96" spans="1:11" ht="39" hidden="1" customHeight="1">
      <c r="A96" s="309">
        <v>6</v>
      </c>
      <c r="B96" s="333" t="s">
        <v>277</v>
      </c>
      <c r="C96" s="302">
        <f t="shared" si="11"/>
        <v>0</v>
      </c>
      <c r="D96" s="303"/>
      <c r="E96" s="303"/>
      <c r="F96" s="303"/>
      <c r="G96" s="303"/>
      <c r="H96" s="303"/>
      <c r="I96" s="303">
        <f t="shared" si="10"/>
        <v>0</v>
      </c>
      <c r="J96" s="303"/>
      <c r="K96" s="303"/>
    </row>
    <row r="97" spans="1:17" ht="22.5" hidden="1" customHeight="1">
      <c r="A97" s="309">
        <v>7</v>
      </c>
      <c r="B97" s="333" t="s">
        <v>344</v>
      </c>
      <c r="C97" s="302">
        <f t="shared" si="11"/>
        <v>0</v>
      </c>
      <c r="D97" s="303"/>
      <c r="E97" s="303"/>
      <c r="F97" s="303"/>
      <c r="G97" s="303"/>
      <c r="H97" s="303"/>
      <c r="I97" s="303">
        <f t="shared" si="10"/>
        <v>0</v>
      </c>
      <c r="J97" s="303"/>
      <c r="K97" s="303"/>
    </row>
    <row r="98" spans="1:17" ht="22.5" hidden="1" customHeight="1">
      <c r="A98" s="309">
        <v>8</v>
      </c>
      <c r="B98" s="333" t="s">
        <v>411</v>
      </c>
      <c r="C98" s="302">
        <f t="shared" si="11"/>
        <v>0</v>
      </c>
      <c r="D98" s="303"/>
      <c r="E98" s="303"/>
      <c r="F98" s="303"/>
      <c r="G98" s="303"/>
      <c r="H98" s="303"/>
      <c r="I98" s="303">
        <f t="shared" si="10"/>
        <v>0</v>
      </c>
      <c r="J98" s="303"/>
      <c r="K98" s="303"/>
    </row>
    <row r="99" spans="1:17" ht="27" hidden="1" customHeight="1">
      <c r="A99" s="307" t="s">
        <v>32</v>
      </c>
      <c r="B99" s="308" t="s">
        <v>427</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325</v>
      </c>
      <c r="C100" s="302">
        <f t="shared" si="11"/>
        <v>0</v>
      </c>
      <c r="D100" s="302"/>
      <c r="E100" s="302"/>
      <c r="F100" s="302"/>
      <c r="G100" s="302"/>
      <c r="H100" s="302"/>
      <c r="I100" s="302"/>
      <c r="J100" s="302"/>
      <c r="K100" s="302"/>
    </row>
    <row r="101" spans="1:17" ht="27" hidden="1" customHeight="1">
      <c r="A101" s="309">
        <v>2</v>
      </c>
      <c r="B101" s="306" t="s">
        <v>326</v>
      </c>
      <c r="C101" s="302">
        <f t="shared" si="11"/>
        <v>0</v>
      </c>
      <c r="D101" s="302"/>
      <c r="E101" s="302"/>
      <c r="F101" s="302"/>
      <c r="G101" s="302"/>
      <c r="H101" s="302"/>
      <c r="I101" s="302">
        <v>0</v>
      </c>
      <c r="J101" s="302"/>
      <c r="K101" s="302"/>
    </row>
    <row r="102" spans="1:17" ht="27" hidden="1" customHeight="1">
      <c r="A102" s="315">
        <v>3</v>
      </c>
      <c r="B102" s="316" t="s">
        <v>323</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902"/>
      <c r="C105" s="902"/>
      <c r="D105" s="902"/>
      <c r="E105" s="902"/>
      <c r="F105" s="902"/>
      <c r="G105" s="902"/>
      <c r="H105" s="902"/>
      <c r="I105" s="902"/>
      <c r="J105" s="902"/>
      <c r="K105" s="406"/>
      <c r="L105" s="406"/>
      <c r="M105" s="406"/>
      <c r="N105" s="406"/>
      <c r="O105" s="406"/>
      <c r="P105" s="406"/>
      <c r="Q105" s="95"/>
    </row>
    <row r="106" spans="1:17" ht="18.75" customHeight="1">
      <c r="B106" s="903"/>
      <c r="C106" s="903"/>
      <c r="D106" s="903"/>
      <c r="E106" s="903"/>
      <c r="F106" s="903"/>
      <c r="G106" s="903"/>
      <c r="H106" s="903"/>
      <c r="I106" s="903"/>
      <c r="J106" s="903"/>
      <c r="K106" s="903"/>
      <c r="L106" s="903"/>
      <c r="M106" s="903"/>
      <c r="N106" s="903"/>
      <c r="O106" s="903"/>
      <c r="P106" s="903"/>
      <c r="Q106" s="903"/>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838"/>
      <c r="B1" s="838"/>
      <c r="C1" s="838"/>
      <c r="F1" s="838"/>
      <c r="G1" s="838"/>
      <c r="H1" s="838"/>
      <c r="P1" s="839" t="s">
        <v>428</v>
      </c>
      <c r="Q1" s="839"/>
      <c r="R1" s="839"/>
      <c r="S1" s="839"/>
      <c r="T1" s="839"/>
      <c r="U1" s="839"/>
    </row>
    <row r="2" spans="1:26" ht="18.75">
      <c r="A2" s="840" t="s">
        <v>1047</v>
      </c>
      <c r="B2" s="840"/>
      <c r="C2" s="840"/>
      <c r="D2" s="840"/>
      <c r="E2" s="840"/>
      <c r="F2" s="840"/>
      <c r="G2" s="840"/>
      <c r="H2" s="840"/>
      <c r="I2" s="840"/>
      <c r="J2" s="840"/>
      <c r="K2" s="840"/>
      <c r="L2" s="840"/>
      <c r="M2" s="840"/>
      <c r="N2" s="840"/>
      <c r="O2" s="840"/>
      <c r="P2" s="840"/>
      <c r="Q2" s="840"/>
      <c r="R2" s="840"/>
      <c r="S2" s="840"/>
      <c r="T2" s="840"/>
      <c r="U2" s="840"/>
    </row>
    <row r="3" spans="1:26">
      <c r="A3" s="841" t="str">
        <f>'48'!A3:F3</f>
        <v>(Kèm theo Nghị quyết số: 34/NQ-HĐND ngày 25 tháng 6 năm 2025 của HĐND tỉnh Lạng Sơn)</v>
      </c>
      <c r="B3" s="841"/>
      <c r="C3" s="841"/>
      <c r="D3" s="841"/>
      <c r="E3" s="841"/>
      <c r="F3" s="841"/>
      <c r="G3" s="841"/>
      <c r="H3" s="841"/>
      <c r="I3" s="841"/>
      <c r="J3" s="841"/>
      <c r="K3" s="841"/>
      <c r="L3" s="841"/>
      <c r="M3" s="841"/>
      <c r="N3" s="841"/>
      <c r="O3" s="841"/>
      <c r="P3" s="841"/>
      <c r="Q3" s="841"/>
      <c r="R3" s="841"/>
      <c r="S3" s="841"/>
      <c r="T3" s="841"/>
      <c r="U3" s="841"/>
    </row>
    <row r="4" spans="1:26">
      <c r="S4" s="908" t="s">
        <v>429</v>
      </c>
      <c r="T4" s="908"/>
      <c r="U4" s="908"/>
    </row>
    <row r="5" spans="1:26">
      <c r="A5" s="881" t="s">
        <v>94</v>
      </c>
      <c r="B5" s="881" t="s">
        <v>430</v>
      </c>
      <c r="C5" s="881" t="s">
        <v>68</v>
      </c>
      <c r="D5" s="881"/>
      <c r="E5" s="881"/>
      <c r="F5" s="881"/>
      <c r="G5" s="881" t="s">
        <v>69</v>
      </c>
      <c r="H5" s="881"/>
      <c r="I5" s="881"/>
      <c r="J5" s="881"/>
      <c r="K5" s="881"/>
      <c r="L5" s="881"/>
      <c r="M5" s="881"/>
      <c r="N5" s="881"/>
      <c r="O5" s="881"/>
      <c r="P5" s="881"/>
      <c r="Q5" s="881"/>
      <c r="R5" s="881"/>
      <c r="S5" s="907" t="s">
        <v>7</v>
      </c>
      <c r="T5" s="907"/>
      <c r="U5" s="907"/>
      <c r="W5" s="21"/>
      <c r="X5" s="21"/>
      <c r="Y5" s="21"/>
      <c r="Z5" s="21"/>
    </row>
    <row r="6" spans="1:26">
      <c r="A6" s="881"/>
      <c r="B6" s="881"/>
      <c r="C6" s="881" t="s">
        <v>214</v>
      </c>
      <c r="D6" s="881" t="s">
        <v>354</v>
      </c>
      <c r="E6" s="881"/>
      <c r="F6" s="881"/>
      <c r="G6" s="881" t="s">
        <v>214</v>
      </c>
      <c r="H6" s="881" t="s">
        <v>354</v>
      </c>
      <c r="I6" s="881"/>
      <c r="J6" s="881"/>
      <c r="K6" s="881"/>
      <c r="L6" s="881"/>
      <c r="M6" s="881"/>
      <c r="N6" s="881"/>
      <c r="O6" s="881"/>
      <c r="P6" s="881"/>
      <c r="Q6" s="881"/>
      <c r="R6" s="881"/>
      <c r="S6" s="907" t="s">
        <v>354</v>
      </c>
      <c r="T6" s="907"/>
      <c r="U6" s="907"/>
      <c r="W6" s="21"/>
      <c r="X6" s="21"/>
      <c r="Y6" s="21"/>
      <c r="Z6" s="21"/>
    </row>
    <row r="7" spans="1:26">
      <c r="A7" s="881"/>
      <c r="B7" s="881"/>
      <c r="C7" s="881"/>
      <c r="D7" s="881" t="s">
        <v>151</v>
      </c>
      <c r="E7" s="881" t="s">
        <v>39</v>
      </c>
      <c r="F7" s="881" t="s">
        <v>431</v>
      </c>
      <c r="G7" s="881"/>
      <c r="H7" s="881" t="s">
        <v>151</v>
      </c>
      <c r="I7" s="881"/>
      <c r="J7" s="881"/>
      <c r="K7" s="881" t="s">
        <v>39</v>
      </c>
      <c r="L7" s="881"/>
      <c r="M7" s="881"/>
      <c r="N7" s="881" t="s">
        <v>432</v>
      </c>
      <c r="O7" s="881"/>
      <c r="P7" s="881"/>
      <c r="Q7" s="906" t="s">
        <v>50</v>
      </c>
      <c r="R7" s="906" t="s">
        <v>433</v>
      </c>
      <c r="S7" s="881" t="s">
        <v>214</v>
      </c>
      <c r="T7" s="881" t="s">
        <v>151</v>
      </c>
      <c r="U7" s="881" t="s">
        <v>39</v>
      </c>
      <c r="W7" s="21"/>
      <c r="X7" s="21"/>
      <c r="Y7" s="285">
        <f>'49'!D48</f>
        <v>2202629</v>
      </c>
      <c r="Z7" s="251">
        <f>Q11-Y7</f>
        <v>0</v>
      </c>
    </row>
    <row r="8" spans="1:26">
      <c r="A8" s="881"/>
      <c r="B8" s="881"/>
      <c r="C8" s="881"/>
      <c r="D8" s="881"/>
      <c r="E8" s="881"/>
      <c r="F8" s="881"/>
      <c r="G8" s="881"/>
      <c r="H8" s="881" t="s">
        <v>214</v>
      </c>
      <c r="I8" s="881" t="s">
        <v>354</v>
      </c>
      <c r="J8" s="881"/>
      <c r="K8" s="881" t="s">
        <v>214</v>
      </c>
      <c r="L8" s="881" t="s">
        <v>354</v>
      </c>
      <c r="M8" s="881"/>
      <c r="N8" s="881" t="s">
        <v>214</v>
      </c>
      <c r="O8" s="881" t="s">
        <v>354</v>
      </c>
      <c r="P8" s="881"/>
      <c r="Q8" s="906"/>
      <c r="R8" s="906"/>
      <c r="S8" s="881"/>
      <c r="T8" s="881"/>
      <c r="U8" s="881"/>
      <c r="W8" s="21"/>
      <c r="X8" s="21"/>
      <c r="Y8" s="21"/>
      <c r="Z8" s="21"/>
    </row>
    <row r="9" spans="1:26" ht="78.75">
      <c r="A9" s="881"/>
      <c r="B9" s="881"/>
      <c r="C9" s="881"/>
      <c r="D9" s="881"/>
      <c r="E9" s="881"/>
      <c r="F9" s="881"/>
      <c r="G9" s="881"/>
      <c r="H9" s="881"/>
      <c r="I9" s="5" t="s">
        <v>434</v>
      </c>
      <c r="J9" s="5" t="s">
        <v>182</v>
      </c>
      <c r="K9" s="881"/>
      <c r="L9" s="5" t="s">
        <v>434</v>
      </c>
      <c r="M9" s="5" t="s">
        <v>182</v>
      </c>
      <c r="N9" s="881"/>
      <c r="O9" s="21" t="s">
        <v>151</v>
      </c>
      <c r="P9" s="5" t="s">
        <v>39</v>
      </c>
      <c r="Q9" s="906"/>
      <c r="R9" s="906"/>
      <c r="S9" s="881"/>
      <c r="T9" s="881"/>
      <c r="U9" s="881"/>
      <c r="W9" s="21"/>
      <c r="X9" s="21"/>
      <c r="Y9" s="21"/>
      <c r="Z9" s="21"/>
    </row>
    <row r="10" spans="1:26">
      <c r="A10" s="6" t="s">
        <v>12</v>
      </c>
      <c r="B10" s="6" t="s">
        <v>13</v>
      </c>
      <c r="C10" s="6" t="s">
        <v>435</v>
      </c>
      <c r="D10" s="6" t="s">
        <v>159</v>
      </c>
      <c r="E10" s="6" t="s">
        <v>161</v>
      </c>
      <c r="F10" s="6" t="s">
        <v>436</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381</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327</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328</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329</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330</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331</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332</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333</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334</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335</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336</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337</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905"/>
      <c r="B23" s="905"/>
    </row>
    <row r="25" spans="1:24">
      <c r="Q25" s="905"/>
      <c r="R25" s="905"/>
      <c r="S25" s="905"/>
      <c r="T25" s="905"/>
      <c r="U25" s="905"/>
      <c r="V25" s="905"/>
    </row>
    <row r="26" spans="1:24">
      <c r="Q26" s="905"/>
      <c r="R26" s="905"/>
      <c r="S26" s="905"/>
      <c r="T26" s="905"/>
      <c r="U26" s="905"/>
      <c r="V26" s="905"/>
    </row>
    <row r="27" spans="1:24">
      <c r="Q27" s="905"/>
      <c r="R27" s="905"/>
      <c r="S27" s="905"/>
      <c r="T27" s="905"/>
      <c r="U27" s="905"/>
      <c r="V27" s="905"/>
    </row>
  </sheetData>
  <mergeCells count="37">
    <mergeCell ref="S4:U4"/>
    <mergeCell ref="A1:C1"/>
    <mergeCell ref="F1:H1"/>
    <mergeCell ref="P1:U1"/>
    <mergeCell ref="A2:U2"/>
    <mergeCell ref="A3:U3"/>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909"/>
      <c r="B1" s="909"/>
      <c r="C1" s="909"/>
      <c r="T1" s="910" t="s">
        <v>437</v>
      </c>
      <c r="U1" s="910"/>
      <c r="V1" s="910"/>
      <c r="W1" s="910"/>
      <c r="X1" s="910"/>
      <c r="Y1" s="910"/>
      <c r="Z1" s="910"/>
    </row>
    <row r="2" spans="1:26" s="95" customFormat="1" ht="18.75">
      <c r="A2" s="911" t="s">
        <v>1048</v>
      </c>
      <c r="B2" s="911"/>
      <c r="C2" s="911"/>
      <c r="D2" s="911"/>
      <c r="E2" s="911"/>
      <c r="F2" s="911"/>
      <c r="G2" s="911"/>
      <c r="H2" s="911"/>
      <c r="I2" s="911"/>
      <c r="J2" s="911"/>
      <c r="K2" s="911"/>
      <c r="L2" s="911"/>
      <c r="M2" s="911"/>
      <c r="N2" s="911"/>
      <c r="O2" s="911"/>
      <c r="P2" s="911"/>
      <c r="Q2" s="911"/>
      <c r="R2" s="911"/>
      <c r="S2" s="911"/>
      <c r="T2" s="911"/>
      <c r="U2" s="911"/>
      <c r="V2" s="911"/>
      <c r="W2" s="911"/>
      <c r="X2" s="911"/>
      <c r="Y2" s="911"/>
      <c r="Z2" s="911"/>
    </row>
    <row r="3" spans="1:26" s="428" customFormat="1" ht="16.5">
      <c r="A3" s="856" t="str">
        <f>'48'!A3:F3</f>
        <v>(Kèm theo Nghị quyết số: 34/NQ-HĐND ngày 25 tháng 6 năm 2025 của HĐND tỉnh Lạng Sơn)</v>
      </c>
      <c r="B3" s="856"/>
      <c r="C3" s="856"/>
      <c r="D3" s="856"/>
      <c r="E3" s="856"/>
      <c r="F3" s="856"/>
      <c r="G3" s="856"/>
      <c r="H3" s="856"/>
      <c r="I3" s="856"/>
      <c r="J3" s="856"/>
      <c r="K3" s="856"/>
      <c r="L3" s="856"/>
      <c r="M3" s="856"/>
      <c r="N3" s="856"/>
      <c r="O3" s="856"/>
      <c r="P3" s="856"/>
      <c r="Q3" s="856"/>
      <c r="R3" s="856"/>
      <c r="S3" s="856"/>
      <c r="T3" s="856"/>
      <c r="U3" s="856"/>
      <c r="V3" s="856"/>
      <c r="W3" s="856"/>
      <c r="X3" s="856"/>
      <c r="Y3" s="856"/>
      <c r="Z3" s="856"/>
    </row>
    <row r="4" spans="1:26">
      <c r="C4" s="20"/>
      <c r="T4" s="893" t="s">
        <v>148</v>
      </c>
      <c r="U4" s="893"/>
      <c r="V4" s="893"/>
      <c r="W4" s="893"/>
      <c r="X4" s="893"/>
      <c r="Y4" s="893"/>
      <c r="Z4" s="893"/>
    </row>
    <row r="5" spans="1:26" ht="21" customHeight="1">
      <c r="A5" s="881" t="s">
        <v>94</v>
      </c>
      <c r="B5" s="881" t="s">
        <v>213</v>
      </c>
      <c r="C5" s="881" t="s">
        <v>68</v>
      </c>
      <c r="D5" s="881"/>
      <c r="E5" s="881"/>
      <c r="F5" s="881"/>
      <c r="G5" s="881"/>
      <c r="H5" s="881"/>
      <c r="I5" s="881"/>
      <c r="J5" s="881"/>
      <c r="K5" s="881" t="s">
        <v>69</v>
      </c>
      <c r="L5" s="881"/>
      <c r="M5" s="881"/>
      <c r="N5" s="881"/>
      <c r="O5" s="881"/>
      <c r="P5" s="881"/>
      <c r="Q5" s="881"/>
      <c r="R5" s="881"/>
      <c r="S5" s="881" t="s">
        <v>70</v>
      </c>
      <c r="T5" s="881"/>
      <c r="U5" s="881"/>
      <c r="V5" s="881"/>
      <c r="W5" s="881"/>
      <c r="X5" s="881"/>
      <c r="Y5" s="881"/>
      <c r="Z5" s="881"/>
    </row>
    <row r="6" spans="1:26" ht="21" customHeight="1">
      <c r="A6" s="881"/>
      <c r="B6" s="881"/>
      <c r="C6" s="881" t="s">
        <v>214</v>
      </c>
      <c r="D6" s="881" t="s">
        <v>438</v>
      </c>
      <c r="E6" s="881" t="s">
        <v>439</v>
      </c>
      <c r="F6" s="881"/>
      <c r="G6" s="881"/>
      <c r="H6" s="881"/>
      <c r="I6" s="881"/>
      <c r="J6" s="881"/>
      <c r="K6" s="881" t="s">
        <v>214</v>
      </c>
      <c r="L6" s="881" t="s">
        <v>438</v>
      </c>
      <c r="M6" s="899" t="s">
        <v>439</v>
      </c>
      <c r="N6" s="899"/>
      <c r="O6" s="899"/>
      <c r="P6" s="899"/>
      <c r="Q6" s="899"/>
      <c r="R6" s="899"/>
      <c r="S6" s="881" t="s">
        <v>214</v>
      </c>
      <c r="T6" s="881" t="s">
        <v>440</v>
      </c>
      <c r="U6" s="881" t="s">
        <v>439</v>
      </c>
      <c r="V6" s="881"/>
      <c r="W6" s="881"/>
      <c r="X6" s="881"/>
      <c r="Y6" s="881"/>
      <c r="Z6" s="881"/>
    </row>
    <row r="7" spans="1:26" ht="21" customHeight="1">
      <c r="A7" s="881"/>
      <c r="B7" s="881"/>
      <c r="C7" s="881"/>
      <c r="D7" s="881"/>
      <c r="E7" s="881" t="s">
        <v>214</v>
      </c>
      <c r="F7" s="881"/>
      <c r="G7" s="881"/>
      <c r="H7" s="881" t="s">
        <v>441</v>
      </c>
      <c r="I7" s="881" t="s">
        <v>442</v>
      </c>
      <c r="J7" s="881" t="s">
        <v>443</v>
      </c>
      <c r="K7" s="881"/>
      <c r="L7" s="881"/>
      <c r="M7" s="881" t="s">
        <v>214</v>
      </c>
      <c r="N7" s="881" t="s">
        <v>444</v>
      </c>
      <c r="O7" s="881"/>
      <c r="P7" s="881" t="s">
        <v>441</v>
      </c>
      <c r="Q7" s="881" t="s">
        <v>442</v>
      </c>
      <c r="R7" s="881" t="s">
        <v>443</v>
      </c>
      <c r="S7" s="881"/>
      <c r="T7" s="881"/>
      <c r="U7" s="881" t="s">
        <v>214</v>
      </c>
      <c r="V7" s="881" t="s">
        <v>444</v>
      </c>
      <c r="W7" s="881"/>
      <c r="X7" s="881" t="s">
        <v>441</v>
      </c>
      <c r="Y7" s="881" t="s">
        <v>442</v>
      </c>
      <c r="Z7" s="881" t="s">
        <v>443</v>
      </c>
    </row>
    <row r="8" spans="1:26">
      <c r="A8" s="881"/>
      <c r="B8" s="881"/>
      <c r="C8" s="881"/>
      <c r="D8" s="881"/>
      <c r="E8" s="881"/>
      <c r="F8" s="881" t="s">
        <v>445</v>
      </c>
      <c r="G8" s="881" t="s">
        <v>446</v>
      </c>
      <c r="H8" s="881"/>
      <c r="I8" s="881"/>
      <c r="J8" s="881"/>
      <c r="K8" s="881"/>
      <c r="L8" s="881"/>
      <c r="M8" s="881"/>
      <c r="N8" s="881" t="s">
        <v>445</v>
      </c>
      <c r="O8" s="881" t="s">
        <v>446</v>
      </c>
      <c r="P8" s="881"/>
      <c r="Q8" s="881"/>
      <c r="R8" s="881"/>
      <c r="S8" s="881"/>
      <c r="T8" s="881"/>
      <c r="U8" s="881"/>
      <c r="V8" s="881" t="s">
        <v>445</v>
      </c>
      <c r="W8" s="881" t="s">
        <v>446</v>
      </c>
      <c r="X8" s="881"/>
      <c r="Y8" s="881"/>
      <c r="Z8" s="881"/>
    </row>
    <row r="9" spans="1:26">
      <c r="A9" s="881"/>
      <c r="B9" s="881"/>
      <c r="C9" s="881"/>
      <c r="D9" s="881"/>
      <c r="E9" s="881"/>
      <c r="F9" s="881"/>
      <c r="G9" s="881"/>
      <c r="H9" s="881"/>
      <c r="I9" s="881"/>
      <c r="J9" s="881"/>
      <c r="K9" s="881"/>
      <c r="L9" s="881"/>
      <c r="M9" s="881"/>
      <c r="N9" s="881"/>
      <c r="O9" s="881"/>
      <c r="P9" s="881"/>
      <c r="Q9" s="881"/>
      <c r="R9" s="881"/>
      <c r="S9" s="881"/>
      <c r="T9" s="881"/>
      <c r="U9" s="881"/>
      <c r="V9" s="881"/>
      <c r="W9" s="881"/>
      <c r="X9" s="881"/>
      <c r="Y9" s="881"/>
      <c r="Z9" s="881"/>
    </row>
    <row r="10" spans="1:26">
      <c r="A10" s="881"/>
      <c r="B10" s="88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row>
    <row r="11" spans="1:26">
      <c r="A11" s="881"/>
      <c r="B11" s="881"/>
      <c r="C11" s="881"/>
      <c r="D11" s="881"/>
      <c r="E11" s="881"/>
      <c r="F11" s="881"/>
      <c r="G11" s="881"/>
      <c r="H11" s="881"/>
      <c r="I11" s="881"/>
      <c r="J11" s="881"/>
      <c r="K11" s="881"/>
      <c r="L11" s="881"/>
      <c r="M11" s="881"/>
      <c r="N11" s="881"/>
      <c r="O11" s="881"/>
      <c r="P11" s="881"/>
      <c r="Q11" s="881"/>
      <c r="R11" s="881"/>
      <c r="S11" s="881"/>
      <c r="T11" s="881"/>
      <c r="U11" s="881"/>
      <c r="V11" s="881"/>
      <c r="W11" s="881"/>
      <c r="X11" s="881"/>
      <c r="Y11" s="881"/>
      <c r="Z11" s="881"/>
    </row>
    <row r="12" spans="1:26" ht="53.25" customHeight="1">
      <c r="A12" s="881"/>
      <c r="B12" s="881"/>
      <c r="C12" s="881"/>
      <c r="D12" s="881"/>
      <c r="E12" s="881"/>
      <c r="F12" s="881"/>
      <c r="G12" s="881"/>
      <c r="H12" s="881"/>
      <c r="I12" s="881"/>
      <c r="J12" s="881"/>
      <c r="K12" s="881"/>
      <c r="L12" s="881"/>
      <c r="M12" s="881"/>
      <c r="N12" s="881"/>
      <c r="O12" s="881"/>
      <c r="P12" s="881"/>
      <c r="Q12" s="881"/>
      <c r="R12" s="881"/>
      <c r="S12" s="881"/>
      <c r="T12" s="881"/>
      <c r="U12" s="881"/>
      <c r="V12" s="881"/>
      <c r="W12" s="881"/>
      <c r="X12" s="881"/>
      <c r="Y12" s="881"/>
      <c r="Z12" s="881"/>
    </row>
    <row r="13" spans="1:26">
      <c r="A13" s="6" t="s">
        <v>12</v>
      </c>
      <c r="B13" s="6" t="s">
        <v>13</v>
      </c>
      <c r="C13" s="6">
        <v>1</v>
      </c>
      <c r="D13" s="6">
        <v>2</v>
      </c>
      <c r="E13" s="6" t="s">
        <v>447</v>
      </c>
      <c r="F13" s="6">
        <v>4</v>
      </c>
      <c r="G13" s="6">
        <v>5</v>
      </c>
      <c r="H13" s="6">
        <v>6</v>
      </c>
      <c r="I13" s="6">
        <v>7</v>
      </c>
      <c r="J13" s="6">
        <v>8</v>
      </c>
      <c r="K13" s="6">
        <v>9</v>
      </c>
      <c r="L13" s="6">
        <v>10</v>
      </c>
      <c r="M13" s="6" t="s">
        <v>448</v>
      </c>
      <c r="N13" s="6">
        <v>12</v>
      </c>
      <c r="O13" s="6">
        <v>13</v>
      </c>
      <c r="P13" s="6">
        <v>14</v>
      </c>
      <c r="Q13" s="6">
        <v>15</v>
      </c>
      <c r="R13" s="6">
        <v>16</v>
      </c>
      <c r="S13" s="6" t="s">
        <v>449</v>
      </c>
      <c r="T13" s="6" t="s">
        <v>450</v>
      </c>
      <c r="U13" s="6" t="s">
        <v>451</v>
      </c>
      <c r="V13" s="6" t="s">
        <v>452</v>
      </c>
      <c r="W13" s="6" t="s">
        <v>453</v>
      </c>
      <c r="X13" s="6" t="s">
        <v>454</v>
      </c>
      <c r="Y13" s="6" t="s">
        <v>455</v>
      </c>
      <c r="Z13" s="6" t="s">
        <v>456</v>
      </c>
    </row>
    <row r="14" spans="1:26" s="3" customFormat="1" ht="36.75" customHeight="1">
      <c r="A14" s="297"/>
      <c r="B14" s="297" t="s">
        <v>233</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327</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328</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329</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330</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331</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332</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333</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334</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335</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336</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337</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905"/>
      <c r="R31" s="905"/>
      <c r="S31" s="905"/>
      <c r="T31" s="905"/>
    </row>
  </sheetData>
  <mergeCells count="41">
    <mergeCell ref="A1:C1"/>
    <mergeCell ref="T1:Z1"/>
    <mergeCell ref="A2:Z2"/>
    <mergeCell ref="A3:Z3"/>
    <mergeCell ref="T4:Z4"/>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Q31:T31"/>
    <mergeCell ref="U7:U12"/>
    <mergeCell ref="V7:W7"/>
    <mergeCell ref="X7:X12"/>
    <mergeCell ref="Y7:Y12"/>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826" t="s">
        <v>0</v>
      </c>
      <c r="B1" s="826"/>
      <c r="C1" s="213"/>
      <c r="D1" s="213"/>
      <c r="E1" s="208"/>
      <c r="F1" s="208"/>
      <c r="G1" s="827" t="s">
        <v>989</v>
      </c>
      <c r="H1" s="827"/>
      <c r="I1" s="827"/>
      <c r="J1" s="827"/>
      <c r="K1" s="827"/>
    </row>
    <row r="2" spans="1:14" ht="18.75">
      <c r="A2" s="828" t="s">
        <v>988</v>
      </c>
      <c r="B2" s="828"/>
      <c r="C2" s="828"/>
      <c r="D2" s="828"/>
      <c r="E2" s="828"/>
      <c r="F2" s="828"/>
      <c r="G2" s="828"/>
      <c r="H2" s="828"/>
      <c r="I2" s="828"/>
      <c r="J2" s="828"/>
      <c r="K2" s="828"/>
    </row>
    <row r="3" spans="1:14" ht="16.5">
      <c r="A3" s="829" t="str">
        <f>'60 TT342'!A3:L3</f>
        <v>(Kèm theo Tờ trình số:      /TTr-UBND ngày    tháng   năm 2025 của Ủy ban nhân dân tỉnh Lạng Sơn)</v>
      </c>
      <c r="B3" s="829"/>
      <c r="C3" s="829"/>
      <c r="D3" s="829"/>
      <c r="E3" s="829"/>
      <c r="F3" s="829"/>
      <c r="G3" s="829"/>
      <c r="H3" s="829"/>
      <c r="I3" s="829"/>
      <c r="J3" s="829"/>
      <c r="K3" s="829"/>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830" t="s">
        <v>94</v>
      </c>
      <c r="B6" s="830" t="s">
        <v>4</v>
      </c>
      <c r="C6" s="833" t="s">
        <v>987</v>
      </c>
      <c r="D6" s="834"/>
      <c r="E6" s="830" t="s">
        <v>986</v>
      </c>
      <c r="F6" s="833" t="s">
        <v>192</v>
      </c>
      <c r="G6" s="835"/>
      <c r="H6" s="835"/>
      <c r="I6" s="834"/>
      <c r="J6" s="833" t="s">
        <v>985</v>
      </c>
      <c r="K6" s="834"/>
    </row>
    <row r="7" spans="1:14">
      <c r="A7" s="831"/>
      <c r="B7" s="831"/>
      <c r="C7" s="830" t="s">
        <v>980</v>
      </c>
      <c r="D7" s="830" t="s">
        <v>979</v>
      </c>
      <c r="E7" s="831"/>
      <c r="F7" s="830" t="s">
        <v>984</v>
      </c>
      <c r="G7" s="830" t="s">
        <v>983</v>
      </c>
      <c r="H7" s="830" t="s">
        <v>982</v>
      </c>
      <c r="I7" s="830" t="s">
        <v>981</v>
      </c>
      <c r="J7" s="830" t="s">
        <v>980</v>
      </c>
      <c r="K7" s="830" t="s">
        <v>979</v>
      </c>
    </row>
    <row r="8" spans="1:14" ht="34.5" customHeight="1">
      <c r="A8" s="832"/>
      <c r="B8" s="832"/>
      <c r="C8" s="832"/>
      <c r="D8" s="832"/>
      <c r="E8" s="832"/>
      <c r="F8" s="832"/>
      <c r="G8" s="832"/>
      <c r="H8" s="832"/>
      <c r="I8" s="832"/>
      <c r="J8" s="832"/>
      <c r="K8" s="832"/>
    </row>
    <row r="9" spans="1:14">
      <c r="A9" s="205" t="s">
        <v>12</v>
      </c>
      <c r="B9" s="205" t="s">
        <v>13</v>
      </c>
      <c r="C9" s="205">
        <v>1</v>
      </c>
      <c r="D9" s="205">
        <v>2</v>
      </c>
      <c r="E9" s="205" t="s">
        <v>978</v>
      </c>
      <c r="F9" s="205">
        <v>4</v>
      </c>
      <c r="G9" s="205">
        <v>5</v>
      </c>
      <c r="H9" s="205">
        <v>6</v>
      </c>
      <c r="I9" s="205">
        <v>7</v>
      </c>
      <c r="J9" s="205" t="s">
        <v>977</v>
      </c>
      <c r="K9" s="205" t="s">
        <v>976</v>
      </c>
    </row>
    <row r="10" spans="1:14">
      <c r="A10" s="204"/>
      <c r="B10" s="204" t="s">
        <v>975</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974</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360</v>
      </c>
      <c r="B13" s="185" t="s">
        <v>973</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966</v>
      </c>
      <c r="B14" s="189" t="s">
        <v>964</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972</v>
      </c>
      <c r="C15" s="202"/>
      <c r="D15" s="202"/>
      <c r="E15" s="202"/>
      <c r="F15" s="202"/>
      <c r="G15" s="202"/>
      <c r="H15" s="202"/>
      <c r="I15" s="202"/>
      <c r="J15" s="192"/>
      <c r="K15" s="192"/>
    </row>
    <row r="16" spans="1:14">
      <c r="A16" s="190" t="s">
        <v>966</v>
      </c>
      <c r="B16" s="189" t="s">
        <v>963</v>
      </c>
      <c r="C16" s="200">
        <v>15000</v>
      </c>
      <c r="D16" s="200">
        <v>15000</v>
      </c>
      <c r="E16" s="200">
        <f>F16+G16+H16+I16</f>
        <v>15658</v>
      </c>
      <c r="F16" s="200"/>
      <c r="G16" s="200">
        <v>15658</v>
      </c>
      <c r="H16" s="200"/>
      <c r="I16" s="200"/>
      <c r="J16" s="179">
        <f>E16/C16*100</f>
        <v>104.38666666666667</v>
      </c>
      <c r="K16" s="179">
        <f>E16/D16*100</f>
        <v>104.38666666666667</v>
      </c>
    </row>
    <row r="17" spans="1:11">
      <c r="A17" s="190" t="s">
        <v>966</v>
      </c>
      <c r="B17" s="189" t="s">
        <v>962</v>
      </c>
      <c r="C17" s="200"/>
      <c r="D17" s="200"/>
      <c r="E17" s="200"/>
      <c r="F17" s="200"/>
      <c r="G17" s="200"/>
      <c r="H17" s="200"/>
      <c r="I17" s="200"/>
      <c r="J17" s="179"/>
      <c r="K17" s="179"/>
    </row>
    <row r="18" spans="1:11" ht="30">
      <c r="A18" s="197"/>
      <c r="B18" s="193" t="s">
        <v>961</v>
      </c>
      <c r="C18" s="202"/>
      <c r="D18" s="202"/>
      <c r="E18" s="202"/>
      <c r="F18" s="202"/>
      <c r="G18" s="202"/>
      <c r="H18" s="202"/>
      <c r="I18" s="202"/>
      <c r="J18" s="192"/>
      <c r="K18" s="192"/>
    </row>
    <row r="19" spans="1:11">
      <c r="A19" s="190" t="s">
        <v>876</v>
      </c>
      <c r="B19" s="189" t="s">
        <v>960</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971</v>
      </c>
      <c r="C20" s="202"/>
      <c r="D20" s="202"/>
      <c r="E20" s="202"/>
      <c r="F20" s="202"/>
      <c r="G20" s="202"/>
      <c r="H20" s="202"/>
      <c r="I20" s="202"/>
      <c r="J20" s="192"/>
      <c r="K20" s="192"/>
    </row>
    <row r="21" spans="1:11" ht="28.5">
      <c r="A21" s="195" t="s">
        <v>159</v>
      </c>
      <c r="B21" s="185" t="s">
        <v>970</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876</v>
      </c>
      <c r="B22" s="189" t="s">
        <v>964</v>
      </c>
      <c r="C22" s="178">
        <v>21000</v>
      </c>
      <c r="D22" s="178">
        <v>21000</v>
      </c>
      <c r="E22" s="200">
        <f>F22+G22+H22+I22</f>
        <v>17336</v>
      </c>
      <c r="F22" s="200"/>
      <c r="G22" s="200">
        <v>17336</v>
      </c>
      <c r="H22" s="200"/>
      <c r="I22" s="200"/>
      <c r="J22" s="179">
        <f>E22/C22*100</f>
        <v>82.552380952380958</v>
      </c>
      <c r="K22" s="179">
        <f>E22/D22*100</f>
        <v>82.552380952380958</v>
      </c>
    </row>
    <row r="23" spans="1:11">
      <c r="A23" s="190" t="s">
        <v>876</v>
      </c>
      <c r="B23" s="189" t="s">
        <v>963</v>
      </c>
      <c r="C23" s="178">
        <v>10500</v>
      </c>
      <c r="D23" s="178">
        <v>10500</v>
      </c>
      <c r="E23" s="200">
        <f>F23+G23+H23+I23</f>
        <v>11530</v>
      </c>
      <c r="F23" s="200"/>
      <c r="G23" s="200">
        <v>11530</v>
      </c>
      <c r="H23" s="200"/>
      <c r="I23" s="200"/>
      <c r="J23" s="179">
        <f>E23/C23*100</f>
        <v>109.8095238095238</v>
      </c>
      <c r="K23" s="179">
        <f>E23/D23*100</f>
        <v>109.8095238095238</v>
      </c>
    </row>
    <row r="24" spans="1:11">
      <c r="A24" s="190" t="s">
        <v>876</v>
      </c>
      <c r="B24" s="189" t="s">
        <v>962</v>
      </c>
      <c r="C24" s="178"/>
      <c r="D24" s="178"/>
      <c r="E24" s="200"/>
      <c r="F24" s="200"/>
      <c r="G24" s="200"/>
      <c r="H24" s="200"/>
      <c r="I24" s="200"/>
      <c r="J24" s="179"/>
      <c r="K24" s="179"/>
    </row>
    <row r="25" spans="1:11" ht="30">
      <c r="A25" s="190"/>
      <c r="B25" s="193" t="s">
        <v>961</v>
      </c>
      <c r="C25" s="178"/>
      <c r="D25" s="178"/>
      <c r="E25" s="200"/>
      <c r="F25" s="200"/>
      <c r="G25" s="200"/>
      <c r="H25" s="200"/>
      <c r="I25" s="200"/>
      <c r="J25" s="179"/>
      <c r="K25" s="179"/>
    </row>
    <row r="26" spans="1:11">
      <c r="A26" s="190" t="s">
        <v>876</v>
      </c>
      <c r="B26" s="189" t="s">
        <v>960</v>
      </c>
      <c r="C26" s="178">
        <v>1500</v>
      </c>
      <c r="D26" s="178">
        <v>1500</v>
      </c>
      <c r="E26" s="200">
        <f>F26+G26+H26+I26</f>
        <v>3243</v>
      </c>
      <c r="F26" s="200"/>
      <c r="G26" s="200">
        <v>3243</v>
      </c>
      <c r="H26" s="200"/>
      <c r="I26" s="200"/>
      <c r="J26" s="179">
        <f>E26/C26*100</f>
        <v>216.2</v>
      </c>
      <c r="K26" s="179">
        <f>E26/D26*100</f>
        <v>216.2</v>
      </c>
    </row>
    <row r="27" spans="1:11" ht="28.5">
      <c r="A27" s="195" t="s">
        <v>161</v>
      </c>
      <c r="B27" s="199" t="s">
        <v>969</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966</v>
      </c>
      <c r="B28" s="189" t="s">
        <v>964</v>
      </c>
      <c r="C28" s="178">
        <v>1600</v>
      </c>
      <c r="D28" s="178">
        <v>1600</v>
      </c>
      <c r="E28" s="178">
        <f>F28+G28+H28+I28</f>
        <v>4424</v>
      </c>
      <c r="F28" s="179"/>
      <c r="G28" s="179">
        <v>4424</v>
      </c>
      <c r="H28" s="179"/>
      <c r="I28" s="179"/>
      <c r="J28" s="179">
        <f>E28/C28*100</f>
        <v>276.5</v>
      </c>
      <c r="K28" s="179">
        <f>E28/D28*100</f>
        <v>276.5</v>
      </c>
    </row>
    <row r="29" spans="1:11" ht="30">
      <c r="A29" s="197"/>
      <c r="B29" s="193" t="s">
        <v>968</v>
      </c>
      <c r="C29" s="178"/>
      <c r="D29" s="178"/>
      <c r="E29" s="178"/>
      <c r="F29" s="179"/>
      <c r="G29" s="179"/>
      <c r="H29" s="179"/>
      <c r="I29" s="179"/>
      <c r="J29" s="179"/>
      <c r="K29" s="179"/>
    </row>
    <row r="30" spans="1:11">
      <c r="A30" s="190" t="s">
        <v>966</v>
      </c>
      <c r="B30" s="189" t="s">
        <v>963</v>
      </c>
      <c r="C30" s="178">
        <v>2400</v>
      </c>
      <c r="D30" s="178">
        <v>2400</v>
      </c>
      <c r="E30" s="178">
        <f>F30+G30+H30+I30</f>
        <v>6102</v>
      </c>
      <c r="F30" s="179"/>
      <c r="G30" s="179">
        <v>6102</v>
      </c>
      <c r="H30" s="179"/>
      <c r="I30" s="179"/>
      <c r="J30" s="179">
        <f>E30/C30*100</f>
        <v>254.25</v>
      </c>
      <c r="K30" s="179">
        <f>E30/D30*100</f>
        <v>254.25</v>
      </c>
    </row>
    <row r="31" spans="1:11" ht="30">
      <c r="A31" s="190"/>
      <c r="B31" s="193" t="s">
        <v>968</v>
      </c>
      <c r="C31" s="178"/>
      <c r="D31" s="178"/>
      <c r="E31" s="178"/>
      <c r="F31" s="179"/>
      <c r="G31" s="179"/>
      <c r="H31" s="179"/>
      <c r="I31" s="179"/>
      <c r="J31" s="179"/>
      <c r="K31" s="179"/>
    </row>
    <row r="32" spans="1:11">
      <c r="A32" s="190" t="s">
        <v>876</v>
      </c>
      <c r="B32" s="189" t="s">
        <v>967</v>
      </c>
      <c r="C32" s="178"/>
      <c r="D32" s="178"/>
      <c r="E32" s="178"/>
      <c r="F32" s="179"/>
      <c r="G32" s="179"/>
      <c r="H32" s="179"/>
      <c r="I32" s="179"/>
      <c r="J32" s="179"/>
      <c r="K32" s="179"/>
    </row>
    <row r="33" spans="1:11">
      <c r="A33" s="190" t="s">
        <v>966</v>
      </c>
      <c r="B33" s="189" t="s">
        <v>962</v>
      </c>
      <c r="C33" s="178"/>
      <c r="D33" s="178"/>
      <c r="E33" s="178"/>
      <c r="F33" s="179"/>
      <c r="G33" s="178"/>
      <c r="H33" s="183"/>
      <c r="I33" s="179"/>
      <c r="J33" s="179"/>
      <c r="K33" s="179"/>
    </row>
    <row r="34" spans="1:11" ht="30">
      <c r="A34" s="197"/>
      <c r="B34" s="193" t="s">
        <v>961</v>
      </c>
      <c r="C34" s="178"/>
      <c r="D34" s="178"/>
      <c r="E34" s="178"/>
      <c r="F34" s="179"/>
      <c r="G34" s="179"/>
      <c r="H34" s="179"/>
      <c r="I34" s="179"/>
      <c r="J34" s="179"/>
      <c r="K34" s="179"/>
    </row>
    <row r="35" spans="1:11">
      <c r="A35" s="190" t="s">
        <v>876</v>
      </c>
      <c r="B35" s="189" t="s">
        <v>960</v>
      </c>
      <c r="C35" s="178"/>
      <c r="D35" s="178"/>
      <c r="E35" s="178">
        <f>F35+G35+H35+I35</f>
        <v>3</v>
      </c>
      <c r="F35" s="179"/>
      <c r="G35" s="179">
        <v>3</v>
      </c>
      <c r="H35" s="179"/>
      <c r="I35" s="179"/>
      <c r="J35" s="179"/>
      <c r="K35" s="179"/>
    </row>
    <row r="36" spans="1:11">
      <c r="A36" s="197"/>
      <c r="B36" s="193" t="s">
        <v>965</v>
      </c>
      <c r="C36" s="178"/>
      <c r="D36" s="178"/>
      <c r="E36" s="178"/>
      <c r="F36" s="179"/>
      <c r="G36" s="179"/>
      <c r="H36" s="179"/>
      <c r="I36" s="179"/>
      <c r="J36" s="179"/>
      <c r="K36" s="179"/>
    </row>
    <row r="37" spans="1:11">
      <c r="A37" s="195" t="s">
        <v>436</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876</v>
      </c>
      <c r="B38" s="189" t="s">
        <v>964</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876</v>
      </c>
      <c r="B39" s="189" t="s">
        <v>963</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876</v>
      </c>
      <c r="B40" s="189" t="s">
        <v>962</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961</v>
      </c>
      <c r="C41" s="182"/>
      <c r="D41" s="182"/>
      <c r="E41" s="182">
        <f t="shared" si="4"/>
        <v>401</v>
      </c>
      <c r="F41" s="192">
        <v>401</v>
      </c>
      <c r="G41" s="192"/>
      <c r="H41" s="192"/>
      <c r="I41" s="192"/>
      <c r="J41" s="192"/>
      <c r="K41" s="192"/>
    </row>
    <row r="42" spans="1:11">
      <c r="A42" s="190" t="s">
        <v>876</v>
      </c>
      <c r="B42" s="189" t="s">
        <v>960</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485</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924</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922</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489</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959</v>
      </c>
      <c r="C48" s="182">
        <v>38000</v>
      </c>
      <c r="D48" s="182">
        <v>38000</v>
      </c>
      <c r="E48" s="182"/>
      <c r="F48" s="192"/>
      <c r="G48" s="192"/>
      <c r="H48" s="192"/>
      <c r="I48" s="192"/>
      <c r="J48" s="192">
        <f t="shared" si="5"/>
        <v>0</v>
      </c>
      <c r="K48" s="192">
        <f t="shared" si="6"/>
        <v>0</v>
      </c>
    </row>
    <row r="49" spans="1:11">
      <c r="A49" s="197"/>
      <c r="B49" s="193" t="s">
        <v>958</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490</v>
      </c>
      <c r="B50" s="188" t="s">
        <v>957</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956</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955</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954</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953</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952</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951</v>
      </c>
      <c r="C56" s="182"/>
      <c r="D56" s="182"/>
      <c r="E56" s="182"/>
      <c r="F56" s="192"/>
      <c r="G56" s="192"/>
      <c r="H56" s="192"/>
      <c r="I56" s="192"/>
      <c r="J56" s="192"/>
      <c r="K56" s="192"/>
    </row>
    <row r="57" spans="1:11" ht="30">
      <c r="A57" s="197"/>
      <c r="B57" s="193" t="s">
        <v>950</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491</v>
      </c>
      <c r="B58" s="188" t="s">
        <v>949</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492</v>
      </c>
      <c r="B59" s="185" t="s">
        <v>948</v>
      </c>
      <c r="C59" s="174"/>
      <c r="D59" s="174"/>
      <c r="E59" s="174"/>
      <c r="F59" s="175"/>
      <c r="G59" s="175"/>
      <c r="H59" s="175"/>
      <c r="I59" s="175"/>
      <c r="J59" s="175"/>
      <c r="K59" s="175"/>
    </row>
    <row r="60" spans="1:11" ht="30">
      <c r="A60" s="197"/>
      <c r="B60" s="198" t="s">
        <v>947</v>
      </c>
      <c r="C60" s="182"/>
      <c r="D60" s="182"/>
      <c r="E60" s="182"/>
      <c r="F60" s="182"/>
      <c r="G60" s="182"/>
      <c r="H60" s="182"/>
      <c r="I60" s="182"/>
      <c r="J60" s="182"/>
      <c r="K60" s="182"/>
    </row>
    <row r="61" spans="1:11" ht="30">
      <c r="A61" s="197"/>
      <c r="B61" s="193" t="s">
        <v>946</v>
      </c>
      <c r="C61" s="182"/>
      <c r="D61" s="182"/>
      <c r="E61" s="182"/>
      <c r="F61" s="192"/>
      <c r="G61" s="192"/>
      <c r="H61" s="192"/>
      <c r="I61" s="192"/>
      <c r="J61" s="182"/>
      <c r="K61" s="182"/>
    </row>
    <row r="62" spans="1:11">
      <c r="A62" s="195" t="s">
        <v>945</v>
      </c>
      <c r="B62" s="188" t="s">
        <v>944</v>
      </c>
      <c r="C62" s="174"/>
      <c r="D62" s="174"/>
      <c r="E62" s="174"/>
      <c r="F62" s="174"/>
      <c r="G62" s="174"/>
      <c r="H62" s="174"/>
      <c r="I62" s="174"/>
      <c r="J62" s="174"/>
      <c r="K62" s="174"/>
    </row>
    <row r="63" spans="1:11">
      <c r="A63" s="190"/>
      <c r="B63" s="189" t="s">
        <v>943</v>
      </c>
      <c r="C63" s="178"/>
      <c r="D63" s="178"/>
      <c r="E63" s="178"/>
      <c r="F63" s="179"/>
      <c r="G63" s="179"/>
      <c r="H63" s="179"/>
      <c r="I63" s="179"/>
      <c r="J63" s="174"/>
      <c r="K63" s="174"/>
    </row>
    <row r="64" spans="1:11">
      <c r="A64" s="190"/>
      <c r="B64" s="189" t="s">
        <v>942</v>
      </c>
      <c r="C64" s="178"/>
      <c r="D64" s="178"/>
      <c r="E64" s="178"/>
      <c r="F64" s="179"/>
      <c r="G64" s="179"/>
      <c r="H64" s="179"/>
      <c r="I64" s="179"/>
      <c r="J64" s="174"/>
      <c r="K64" s="174"/>
    </row>
    <row r="65" spans="1:11" ht="28.5">
      <c r="A65" s="195" t="s">
        <v>941</v>
      </c>
      <c r="B65" s="188" t="s">
        <v>940</v>
      </c>
      <c r="C65" s="174"/>
      <c r="D65" s="174"/>
      <c r="E65" s="174"/>
      <c r="F65" s="174"/>
      <c r="G65" s="174"/>
      <c r="H65" s="174"/>
      <c r="I65" s="174"/>
      <c r="J65" s="174"/>
      <c r="K65" s="174"/>
    </row>
    <row r="66" spans="1:11">
      <c r="A66" s="197"/>
      <c r="B66" s="193" t="s">
        <v>939</v>
      </c>
      <c r="C66" s="182"/>
      <c r="D66" s="182"/>
      <c r="E66" s="182"/>
      <c r="F66" s="192"/>
      <c r="G66" s="192"/>
      <c r="H66" s="192"/>
      <c r="I66" s="192"/>
      <c r="J66" s="196"/>
      <c r="K66" s="196"/>
    </row>
    <row r="67" spans="1:11">
      <c r="A67" s="197"/>
      <c r="B67" s="193" t="s">
        <v>938</v>
      </c>
      <c r="C67" s="182"/>
      <c r="D67" s="182"/>
      <c r="E67" s="182"/>
      <c r="F67" s="192"/>
      <c r="G67" s="192"/>
      <c r="H67" s="192"/>
      <c r="I67" s="192"/>
      <c r="J67" s="196"/>
      <c r="K67" s="196"/>
    </row>
    <row r="68" spans="1:11" ht="28.5">
      <c r="A68" s="195" t="s">
        <v>495</v>
      </c>
      <c r="B68" s="185" t="s">
        <v>937</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936</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935</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934</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933</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932</v>
      </c>
      <c r="C75" s="174"/>
      <c r="D75" s="174"/>
      <c r="E75" s="174">
        <f t="shared" si="8"/>
        <v>0</v>
      </c>
      <c r="F75" s="175"/>
      <c r="G75" s="175"/>
      <c r="H75" s="175"/>
      <c r="I75" s="175"/>
      <c r="J75" s="174"/>
      <c r="K75" s="174"/>
    </row>
    <row r="76" spans="1:11">
      <c r="A76" s="177">
        <v>20</v>
      </c>
      <c r="B76" s="188" t="s">
        <v>931</v>
      </c>
      <c r="C76" s="174">
        <v>1000</v>
      </c>
      <c r="D76" s="174">
        <v>1000</v>
      </c>
      <c r="E76" s="174">
        <f t="shared" si="8"/>
        <v>2625</v>
      </c>
      <c r="F76" s="175"/>
      <c r="G76" s="175">
        <v>2625</v>
      </c>
      <c r="H76" s="175"/>
      <c r="I76" s="175"/>
      <c r="J76" s="174"/>
      <c r="K76" s="174"/>
    </row>
    <row r="77" spans="1:11" ht="28.5">
      <c r="A77" s="177">
        <v>21</v>
      </c>
      <c r="B77" s="188" t="s">
        <v>930</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929</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928</v>
      </c>
      <c r="C82" s="178">
        <v>14000</v>
      </c>
      <c r="D82" s="178">
        <v>14000</v>
      </c>
      <c r="E82" s="178">
        <f t="shared" si="9"/>
        <v>21985</v>
      </c>
      <c r="F82" s="179">
        <v>21985</v>
      </c>
      <c r="G82" s="179"/>
      <c r="H82" s="179"/>
      <c r="I82" s="179"/>
      <c r="J82" s="178">
        <f>E82/C82*100</f>
        <v>157.03571428571428</v>
      </c>
      <c r="K82" s="178">
        <f>E82/D82*100</f>
        <v>157.03571428571428</v>
      </c>
    </row>
    <row r="83" spans="1:11">
      <c r="A83" s="191" t="s">
        <v>436</v>
      </c>
      <c r="B83" s="187" t="s">
        <v>927</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485</v>
      </c>
      <c r="B84" s="187" t="s">
        <v>926</v>
      </c>
      <c r="C84" s="178"/>
      <c r="D84" s="178"/>
      <c r="E84" s="178">
        <f t="shared" si="9"/>
        <v>45519</v>
      </c>
      <c r="F84" s="179">
        <v>45519</v>
      </c>
      <c r="G84" s="179"/>
      <c r="H84" s="179"/>
      <c r="I84" s="179"/>
      <c r="J84" s="179"/>
      <c r="K84" s="178"/>
    </row>
    <row r="85" spans="1:11">
      <c r="A85" s="190" t="s">
        <v>486</v>
      </c>
      <c r="B85" s="187" t="s">
        <v>925</v>
      </c>
      <c r="C85" s="178"/>
      <c r="D85" s="178"/>
      <c r="E85" s="178"/>
      <c r="F85" s="179"/>
      <c r="G85" s="179"/>
      <c r="H85" s="179"/>
      <c r="I85" s="179"/>
      <c r="J85" s="179"/>
      <c r="K85" s="178"/>
    </row>
    <row r="86" spans="1:11" ht="30">
      <c r="A86" s="190" t="s">
        <v>924</v>
      </c>
      <c r="B86" s="187" t="s">
        <v>923</v>
      </c>
      <c r="C86" s="178">
        <v>1700</v>
      </c>
      <c r="D86" s="178">
        <v>1700</v>
      </c>
      <c r="E86" s="178">
        <f>F86+G86+H86+I86</f>
        <v>1565</v>
      </c>
      <c r="F86" s="179">
        <v>1565</v>
      </c>
      <c r="G86" s="179"/>
      <c r="H86" s="179"/>
      <c r="I86" s="179"/>
      <c r="J86" s="179"/>
      <c r="K86" s="178"/>
    </row>
    <row r="87" spans="1:11">
      <c r="A87" s="190" t="s">
        <v>922</v>
      </c>
      <c r="B87" s="187" t="s">
        <v>921</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920</v>
      </c>
      <c r="C91" s="178"/>
      <c r="D91" s="178"/>
      <c r="E91" s="178">
        <f t="shared" si="10"/>
        <v>0</v>
      </c>
      <c r="F91" s="178"/>
      <c r="G91" s="178"/>
      <c r="H91" s="178"/>
      <c r="I91" s="178"/>
      <c r="J91" s="179"/>
      <c r="K91" s="179"/>
    </row>
    <row r="92" spans="1:11">
      <c r="A92" s="181">
        <v>2</v>
      </c>
      <c r="B92" s="189" t="s">
        <v>919</v>
      </c>
      <c r="C92" s="178"/>
      <c r="D92" s="178"/>
      <c r="E92" s="178">
        <f t="shared" si="10"/>
        <v>546248</v>
      </c>
      <c r="F92" s="178"/>
      <c r="G92" s="178">
        <v>543477</v>
      </c>
      <c r="H92" s="178">
        <v>2771</v>
      </c>
      <c r="I92" s="178"/>
      <c r="J92" s="179"/>
      <c r="K92" s="179"/>
    </row>
    <row r="93" spans="1:11" ht="28.5">
      <c r="A93" s="177" t="s">
        <v>32</v>
      </c>
      <c r="B93" s="188" t="s">
        <v>918</v>
      </c>
      <c r="C93" s="174"/>
      <c r="D93" s="174"/>
      <c r="E93" s="174">
        <f t="shared" si="10"/>
        <v>0</v>
      </c>
      <c r="F93" s="175"/>
      <c r="G93" s="175">
        <f>G94+G95+G98</f>
        <v>0</v>
      </c>
      <c r="H93" s="175"/>
      <c r="I93" s="175"/>
      <c r="J93" s="174"/>
      <c r="K93" s="175"/>
    </row>
    <row r="94" spans="1:11" ht="28.5">
      <c r="A94" s="177">
        <v>1</v>
      </c>
      <c r="B94" s="188" t="s">
        <v>917</v>
      </c>
      <c r="C94" s="174"/>
      <c r="D94" s="174"/>
      <c r="E94" s="174"/>
      <c r="F94" s="175"/>
      <c r="G94" s="175"/>
      <c r="H94" s="175"/>
      <c r="I94" s="175"/>
      <c r="J94" s="174"/>
      <c r="K94" s="175"/>
    </row>
    <row r="95" spans="1:11">
      <c r="A95" s="177">
        <v>2</v>
      </c>
      <c r="B95" s="185" t="s">
        <v>916</v>
      </c>
      <c r="C95" s="174"/>
      <c r="D95" s="174"/>
      <c r="E95" s="174"/>
      <c r="F95" s="175"/>
      <c r="G95" s="175"/>
      <c r="H95" s="175"/>
      <c r="I95" s="175"/>
      <c r="J95" s="175"/>
      <c r="K95" s="175"/>
    </row>
    <row r="96" spans="1:11">
      <c r="A96" s="181" t="s">
        <v>906</v>
      </c>
      <c r="B96" s="187" t="s">
        <v>915</v>
      </c>
      <c r="C96" s="178"/>
      <c r="D96" s="178"/>
      <c r="E96" s="178"/>
      <c r="F96" s="179"/>
      <c r="G96" s="179"/>
      <c r="H96" s="179"/>
      <c r="I96" s="179"/>
      <c r="J96" s="179"/>
      <c r="K96" s="179"/>
    </row>
    <row r="97" spans="1:11">
      <c r="A97" s="181" t="s">
        <v>904</v>
      </c>
      <c r="B97" s="187" t="s">
        <v>914</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913</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912</v>
      </c>
      <c r="C100" s="174">
        <f>C101+C102</f>
        <v>9800</v>
      </c>
      <c r="D100" s="174">
        <f>D101+D102</f>
        <v>9800</v>
      </c>
      <c r="E100" s="174"/>
      <c r="F100" s="174"/>
      <c r="G100" s="174"/>
      <c r="H100" s="174"/>
      <c r="I100" s="174"/>
      <c r="J100" s="174">
        <f>E100/C100*100</f>
        <v>0</v>
      </c>
      <c r="K100" s="174">
        <f>E100/D100*100</f>
        <v>0</v>
      </c>
    </row>
    <row r="101" spans="1:11">
      <c r="A101" s="181">
        <v>1</v>
      </c>
      <c r="B101" s="180" t="s">
        <v>910</v>
      </c>
      <c r="C101" s="178"/>
      <c r="D101" s="178"/>
      <c r="E101" s="178"/>
      <c r="F101" s="179"/>
      <c r="G101" s="183"/>
      <c r="H101" s="179"/>
      <c r="I101" s="179"/>
      <c r="J101" s="179"/>
      <c r="K101" s="179"/>
    </row>
    <row r="102" spans="1:11">
      <c r="A102" s="181">
        <v>2</v>
      </c>
      <c r="B102" s="180" t="s">
        <v>909</v>
      </c>
      <c r="C102" s="178">
        <v>9800</v>
      </c>
      <c r="D102" s="178">
        <v>9800</v>
      </c>
      <c r="E102" s="178"/>
      <c r="F102" s="179"/>
      <c r="G102" s="179"/>
      <c r="H102" s="179"/>
      <c r="I102" s="179"/>
      <c r="J102" s="179"/>
      <c r="K102" s="179"/>
    </row>
    <row r="103" spans="1:11">
      <c r="A103" s="177" t="s">
        <v>22</v>
      </c>
      <c r="B103" s="176" t="s">
        <v>911</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910</v>
      </c>
      <c r="C104" s="182"/>
      <c r="D104" s="182"/>
      <c r="E104" s="178"/>
      <c r="F104" s="179"/>
      <c r="G104" s="179"/>
      <c r="H104" s="179"/>
      <c r="I104" s="179"/>
      <c r="J104" s="179"/>
      <c r="K104" s="179"/>
    </row>
    <row r="105" spans="1:11">
      <c r="A105" s="181">
        <v>2</v>
      </c>
      <c r="B105" s="180" t="s">
        <v>909</v>
      </c>
      <c r="C105" s="178">
        <v>10400</v>
      </c>
      <c r="D105" s="178">
        <v>10400</v>
      </c>
      <c r="E105" s="178">
        <f>F105+G105+H105+I105</f>
        <v>6065</v>
      </c>
      <c r="F105" s="179"/>
      <c r="G105" s="179">
        <v>6065</v>
      </c>
      <c r="H105" s="179"/>
      <c r="I105" s="179"/>
      <c r="J105" s="179"/>
      <c r="K105" s="179"/>
    </row>
    <row r="106" spans="1:11">
      <c r="A106" s="177" t="s">
        <v>52</v>
      </c>
      <c r="B106" s="176" t="s">
        <v>908</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907</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439</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906</v>
      </c>
      <c r="B110" s="180" t="s">
        <v>905</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904</v>
      </c>
      <c r="B111" s="180" t="s">
        <v>903</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902</v>
      </c>
      <c r="C113" s="174"/>
      <c r="D113" s="174"/>
      <c r="E113" s="174">
        <f>F113+G113+H113+I113</f>
        <v>4041130</v>
      </c>
      <c r="F113" s="175"/>
      <c r="G113" s="175">
        <v>2839175</v>
      </c>
      <c r="H113" s="175">
        <v>954591</v>
      </c>
      <c r="I113" s="175">
        <v>247364</v>
      </c>
      <c r="J113" s="175"/>
      <c r="K113" s="174"/>
    </row>
    <row r="114" spans="1:11">
      <c r="A114" s="177" t="s">
        <v>56</v>
      </c>
      <c r="B114" s="176" t="s">
        <v>901</v>
      </c>
      <c r="C114" s="174"/>
      <c r="D114" s="174"/>
      <c r="E114" s="174">
        <f>F114+G114+H114+I114</f>
        <v>99781</v>
      </c>
      <c r="F114" s="175"/>
      <c r="G114" s="175">
        <v>87597</v>
      </c>
      <c r="H114" s="175">
        <v>8871</v>
      </c>
      <c r="I114" s="175">
        <v>3313</v>
      </c>
      <c r="J114" s="175"/>
      <c r="K114" s="174"/>
    </row>
  </sheetData>
  <mergeCells count="18">
    <mergeCell ref="K7:K8"/>
    <mergeCell ref="I7:I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839" t="s">
        <v>457</v>
      </c>
      <c r="F1" s="839"/>
      <c r="G1" s="839"/>
      <c r="H1" s="839"/>
    </row>
    <row r="2" spans="1:10" s="95" customFormat="1" ht="18.75">
      <c r="A2" s="840" t="s">
        <v>756</v>
      </c>
      <c r="B2" s="840"/>
      <c r="C2" s="840"/>
      <c r="D2" s="840"/>
      <c r="E2" s="840"/>
      <c r="F2" s="840"/>
      <c r="G2" s="840"/>
      <c r="H2" s="840"/>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893" t="s">
        <v>2</v>
      </c>
      <c r="H4" s="893"/>
    </row>
    <row r="5" spans="1:10" ht="15.75">
      <c r="A5" s="912" t="s">
        <v>94</v>
      </c>
      <c r="B5" s="912" t="s">
        <v>213</v>
      </c>
      <c r="C5" s="912" t="s">
        <v>458</v>
      </c>
      <c r="D5" s="912" t="s">
        <v>192</v>
      </c>
      <c r="E5" s="912"/>
      <c r="F5" s="912"/>
      <c r="G5" s="912"/>
      <c r="H5" s="912"/>
    </row>
    <row r="6" spans="1:10" ht="66.75" customHeight="1">
      <c r="A6" s="912"/>
      <c r="B6" s="912"/>
      <c r="C6" s="912"/>
      <c r="D6" s="327" t="s">
        <v>459</v>
      </c>
      <c r="E6" s="327" t="s">
        <v>460</v>
      </c>
      <c r="F6" s="327" t="s">
        <v>35</v>
      </c>
      <c r="G6" s="327" t="s">
        <v>31</v>
      </c>
      <c r="H6" s="327" t="s">
        <v>461</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233</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462</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463</v>
      </c>
      <c r="C10" s="436">
        <f t="shared" si="1"/>
        <v>1082741</v>
      </c>
      <c r="D10" s="436">
        <v>87691</v>
      </c>
      <c r="E10" s="437">
        <v>907104</v>
      </c>
      <c r="F10" s="436">
        <v>3029</v>
      </c>
      <c r="G10" s="436">
        <f>76618+7439</f>
        <v>84057</v>
      </c>
      <c r="H10" s="436">
        <f>166+694</f>
        <v>860</v>
      </c>
    </row>
    <row r="11" spans="1:10" ht="27" customHeight="1">
      <c r="A11" s="430">
        <v>3</v>
      </c>
      <c r="B11" s="431" t="s">
        <v>464</v>
      </c>
      <c r="C11" s="436">
        <f t="shared" si="1"/>
        <v>1013513</v>
      </c>
      <c r="D11" s="436">
        <v>398942</v>
      </c>
      <c r="E11" s="437">
        <v>479212</v>
      </c>
      <c r="F11" s="436">
        <v>5015</v>
      </c>
      <c r="G11" s="436">
        <f>111256+18159</f>
        <v>129415</v>
      </c>
      <c r="H11" s="436">
        <v>929</v>
      </c>
    </row>
    <row r="12" spans="1:10" ht="27" customHeight="1">
      <c r="A12" s="430">
        <v>4</v>
      </c>
      <c r="B12" s="431" t="s">
        <v>465</v>
      </c>
      <c r="C12" s="436">
        <f t="shared" si="1"/>
        <v>1151084</v>
      </c>
      <c r="D12" s="436">
        <v>127098</v>
      </c>
      <c r="E12" s="437">
        <v>937750</v>
      </c>
      <c r="F12" s="436">
        <v>1363</v>
      </c>
      <c r="G12" s="436">
        <f>61272+22069</f>
        <v>83341</v>
      </c>
      <c r="H12" s="436">
        <f>606+926</f>
        <v>1532</v>
      </c>
    </row>
    <row r="13" spans="1:10" ht="27" customHeight="1">
      <c r="A13" s="430">
        <v>5</v>
      </c>
      <c r="B13" s="431" t="s">
        <v>466</v>
      </c>
      <c r="C13" s="436">
        <f t="shared" si="1"/>
        <v>1303829</v>
      </c>
      <c r="D13" s="436">
        <v>83096</v>
      </c>
      <c r="E13" s="437">
        <v>1111553</v>
      </c>
      <c r="F13" s="436">
        <v>71</v>
      </c>
      <c r="G13" s="436">
        <f>100997+7786</f>
        <v>108783</v>
      </c>
      <c r="H13" s="436">
        <v>326</v>
      </c>
    </row>
    <row r="14" spans="1:10" ht="27" customHeight="1">
      <c r="A14" s="430">
        <v>6</v>
      </c>
      <c r="B14" s="431" t="s">
        <v>467</v>
      </c>
      <c r="C14" s="436">
        <f t="shared" si="1"/>
        <v>819055</v>
      </c>
      <c r="D14" s="436">
        <v>88135</v>
      </c>
      <c r="E14" s="437">
        <v>604151</v>
      </c>
      <c r="F14" s="436">
        <v>16464</v>
      </c>
      <c r="G14" s="436">
        <f>83428+25034</f>
        <v>108462</v>
      </c>
      <c r="H14" s="436">
        <f>1843</f>
        <v>1843</v>
      </c>
    </row>
    <row r="15" spans="1:10" ht="27" customHeight="1">
      <c r="A15" s="430">
        <v>7</v>
      </c>
      <c r="B15" s="431" t="s">
        <v>468</v>
      </c>
      <c r="C15" s="436">
        <f t="shared" si="1"/>
        <v>1133196</v>
      </c>
      <c r="D15" s="436">
        <v>49516</v>
      </c>
      <c r="E15" s="437">
        <v>1010007</v>
      </c>
      <c r="F15" s="436">
        <v>7390</v>
      </c>
      <c r="G15" s="436">
        <f>47260+18236</f>
        <v>65496</v>
      </c>
      <c r="H15" s="436">
        <f>529+258</f>
        <v>787</v>
      </c>
    </row>
    <row r="16" spans="1:10" ht="27" customHeight="1">
      <c r="A16" s="430">
        <v>8</v>
      </c>
      <c r="B16" s="431" t="s">
        <v>469</v>
      </c>
      <c r="C16" s="436">
        <f t="shared" si="1"/>
        <v>1426171</v>
      </c>
      <c r="D16" s="436">
        <v>68359</v>
      </c>
      <c r="E16" s="437">
        <v>1172396</v>
      </c>
      <c r="F16" s="436">
        <v>32807</v>
      </c>
      <c r="G16" s="436">
        <f>108175+43576</f>
        <v>151751</v>
      </c>
      <c r="H16" s="436">
        <v>858</v>
      </c>
    </row>
    <row r="17" spans="1:8" ht="27" customHeight="1">
      <c r="A17" s="430">
        <v>9</v>
      </c>
      <c r="B17" s="431" t="s">
        <v>470</v>
      </c>
      <c r="C17" s="436">
        <f t="shared" si="1"/>
        <v>1100296</v>
      </c>
      <c r="D17" s="436">
        <v>35189</v>
      </c>
      <c r="E17" s="437">
        <v>927595</v>
      </c>
      <c r="F17" s="436">
        <v>1156</v>
      </c>
      <c r="G17" s="436">
        <f>122007+12615</f>
        <v>134622</v>
      </c>
      <c r="H17" s="436">
        <f>1002+732</f>
        <v>1734</v>
      </c>
    </row>
    <row r="18" spans="1:8" ht="27" customHeight="1">
      <c r="A18" s="430">
        <v>10</v>
      </c>
      <c r="B18" s="431" t="s">
        <v>471</v>
      </c>
      <c r="C18" s="436">
        <f t="shared" si="1"/>
        <v>1210014</v>
      </c>
      <c r="D18" s="436">
        <v>26166</v>
      </c>
      <c r="E18" s="437">
        <v>1042994</v>
      </c>
      <c r="F18" s="436">
        <v>10905</v>
      </c>
      <c r="G18" s="436">
        <f>103370+25166</f>
        <v>128536</v>
      </c>
      <c r="H18" s="436">
        <f>1408+5</f>
        <v>1413</v>
      </c>
    </row>
    <row r="19" spans="1:8" ht="27" customHeight="1">
      <c r="A19" s="432">
        <v>11</v>
      </c>
      <c r="B19" s="433" t="s">
        <v>472</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39" customWidth="1"/>
    <col min="42" max="42" width="13" style="25" customWidth="1"/>
    <col min="43" max="43" width="13.140625" style="739" customWidth="1"/>
    <col min="44" max="46" width="10.7109375" style="25" customWidth="1"/>
    <col min="47" max="47" width="8.140625" style="25" customWidth="1"/>
    <col min="48" max="48" width="10.7109375" style="739" customWidth="1"/>
    <col min="49" max="49" width="12.28515625" style="739" customWidth="1"/>
    <col min="50" max="50" width="8.140625" style="25" customWidth="1"/>
    <col min="51" max="51" width="12.7109375" style="25" customWidth="1"/>
    <col min="52" max="53" width="10.85546875" style="25" customWidth="1"/>
    <col min="54" max="54" width="8.140625" style="25" customWidth="1"/>
    <col min="55" max="55" width="9.5703125" style="739" customWidth="1"/>
    <col min="56" max="56" width="11.28515625" style="739" customWidth="1"/>
    <col min="57" max="57" width="8.140625" style="25" customWidth="1"/>
    <col min="58" max="58" width="14" style="25" customWidth="1"/>
    <col min="59" max="60" width="10.85546875" style="25" customWidth="1"/>
    <col min="61" max="61" width="8.140625" style="25" customWidth="1"/>
    <col min="62" max="63" width="10.85546875" style="739"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847"/>
      <c r="B1" s="847"/>
      <c r="C1" s="847"/>
      <c r="D1" s="847"/>
      <c r="E1" s="847"/>
      <c r="F1" s="847"/>
      <c r="G1" s="847"/>
      <c r="H1" s="847"/>
      <c r="I1" s="847"/>
      <c r="J1" s="847"/>
      <c r="K1" s="847"/>
      <c r="L1" s="847"/>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719"/>
      <c r="AP1" s="579"/>
      <c r="AQ1" s="719"/>
      <c r="AR1" s="579"/>
      <c r="AS1" s="579"/>
      <c r="AT1" s="579"/>
      <c r="AU1" s="579"/>
      <c r="AV1" s="719"/>
      <c r="AW1" s="719"/>
      <c r="AX1" s="579"/>
      <c r="AY1" s="579"/>
      <c r="AZ1" s="579"/>
      <c r="BA1" s="579"/>
      <c r="BB1" s="579"/>
      <c r="BC1" s="719"/>
      <c r="BD1" s="719"/>
      <c r="BE1" s="579"/>
      <c r="BF1" s="579"/>
      <c r="BG1" s="579"/>
      <c r="BH1" s="579"/>
      <c r="BI1" s="579"/>
      <c r="BJ1" s="719"/>
      <c r="BK1" s="839" t="s">
        <v>473</v>
      </c>
      <c r="BL1" s="839"/>
      <c r="BM1" s="839"/>
      <c r="BN1" s="839"/>
      <c r="BO1" s="839"/>
    </row>
    <row r="2" spans="1:70" s="407" customFormat="1" ht="24.95" customHeight="1">
      <c r="A2" s="929" t="s">
        <v>1137</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F2" s="929"/>
      <c r="BG2" s="929"/>
      <c r="BH2" s="929"/>
      <c r="BI2" s="929"/>
      <c r="BJ2" s="929"/>
      <c r="BK2" s="929"/>
      <c r="BL2" s="929"/>
      <c r="BM2" s="929"/>
      <c r="BN2" s="929"/>
      <c r="BO2" s="929"/>
    </row>
    <row r="3" spans="1:70" s="408" customFormat="1" ht="24.95" customHeight="1">
      <c r="A3" s="848"/>
      <c r="B3" s="848"/>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0" t="e">
        <f>#REF!</f>
        <v>#REF!</v>
      </c>
      <c r="AP4" s="9" t="e">
        <f>#REF!</f>
        <v>#REF!</v>
      </c>
      <c r="AQ4" s="720"/>
      <c r="AR4" s="4"/>
      <c r="AS4" s="4"/>
      <c r="AT4" s="4"/>
      <c r="AU4" s="4"/>
      <c r="AV4" s="720"/>
      <c r="AW4" s="720"/>
      <c r="AX4" s="4"/>
      <c r="AY4" s="4"/>
      <c r="AZ4" s="9"/>
      <c r="BA4" s="4"/>
      <c r="BB4" s="4"/>
      <c r="BC4" s="720"/>
      <c r="BD4" s="720"/>
      <c r="BE4" s="4"/>
      <c r="BF4" s="4"/>
      <c r="BG4" s="9"/>
      <c r="BH4" s="4"/>
      <c r="BI4" s="4"/>
      <c r="BJ4" s="720"/>
      <c r="BK4" s="720"/>
      <c r="BL4" s="4"/>
      <c r="BM4" s="580" t="s">
        <v>148</v>
      </c>
      <c r="BN4" s="580"/>
      <c r="BO4" s="581"/>
    </row>
    <row r="5" spans="1:70" ht="22.5" customHeight="1">
      <c r="A5" s="881" t="s">
        <v>94</v>
      </c>
      <c r="B5" s="881" t="s">
        <v>474</v>
      </c>
      <c r="C5" s="881" t="s">
        <v>475</v>
      </c>
      <c r="D5" s="881"/>
      <c r="E5" s="904"/>
      <c r="F5" s="904"/>
      <c r="G5" s="904"/>
      <c r="H5" s="904"/>
      <c r="I5" s="904"/>
      <c r="J5" s="904"/>
      <c r="K5" s="904"/>
      <c r="L5" s="881"/>
      <c r="M5" s="913" t="s">
        <v>1147</v>
      </c>
      <c r="N5" s="914"/>
      <c r="O5" s="914"/>
      <c r="P5" s="914"/>
      <c r="Q5" s="915"/>
      <c r="R5" s="915"/>
      <c r="S5" s="916"/>
      <c r="T5" s="917"/>
      <c r="U5" s="913" t="s">
        <v>1148</v>
      </c>
      <c r="V5" s="914"/>
      <c r="W5" s="914"/>
      <c r="X5" s="914"/>
      <c r="Y5" s="915"/>
      <c r="Z5" s="915"/>
      <c r="AA5" s="916"/>
      <c r="AB5" s="916"/>
      <c r="AC5" s="917"/>
      <c r="AD5" s="913" t="s">
        <v>1146</v>
      </c>
      <c r="AE5" s="914"/>
      <c r="AF5" s="914"/>
      <c r="AG5" s="914"/>
      <c r="AH5" s="915"/>
      <c r="AI5" s="915"/>
      <c r="AJ5" s="916"/>
      <c r="AK5" s="916"/>
      <c r="AL5" s="916"/>
      <c r="AM5" s="916"/>
      <c r="AN5" s="917"/>
      <c r="AO5" s="881" t="s">
        <v>69</v>
      </c>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t="s">
        <v>70</v>
      </c>
      <c r="BN5" s="881"/>
      <c r="BO5" s="881"/>
    </row>
    <row r="6" spans="1:70" ht="22.5" customHeight="1">
      <c r="A6" s="881"/>
      <c r="B6" s="881"/>
      <c r="C6" s="881" t="s">
        <v>476</v>
      </c>
      <c r="D6" s="881" t="s">
        <v>354</v>
      </c>
      <c r="E6" s="904"/>
      <c r="F6" s="904"/>
      <c r="G6" s="904"/>
      <c r="H6" s="904"/>
      <c r="I6" s="904"/>
      <c r="J6" s="904"/>
      <c r="K6" s="904"/>
      <c r="L6" s="881"/>
      <c r="M6" s="918" t="s">
        <v>1155</v>
      </c>
      <c r="N6" s="857" t="s">
        <v>1142</v>
      </c>
      <c r="O6" s="857" t="s">
        <v>1149</v>
      </c>
      <c r="P6" s="857" t="s">
        <v>1150</v>
      </c>
      <c r="Q6" s="857">
        <v>2754</v>
      </c>
      <c r="R6" s="857">
        <v>2908</v>
      </c>
      <c r="S6" s="857">
        <v>2449</v>
      </c>
      <c r="T6" s="857">
        <v>2433</v>
      </c>
      <c r="U6" s="918" t="s">
        <v>1156</v>
      </c>
      <c r="V6" s="857" t="s">
        <v>1141</v>
      </c>
      <c r="W6" s="857" t="s">
        <v>1149</v>
      </c>
      <c r="X6" s="857" t="s">
        <v>1150</v>
      </c>
      <c r="Y6" s="857">
        <v>2916</v>
      </c>
      <c r="Z6" s="857" t="s">
        <v>1152</v>
      </c>
      <c r="AA6" s="857" t="s">
        <v>1154</v>
      </c>
      <c r="AB6" s="857">
        <v>2908</v>
      </c>
      <c r="AC6" s="857">
        <v>2433</v>
      </c>
      <c r="AD6" s="918" t="s">
        <v>1157</v>
      </c>
      <c r="AE6" s="904" t="s">
        <v>1143</v>
      </c>
      <c r="AF6" s="904" t="s">
        <v>1149</v>
      </c>
      <c r="AG6" s="904" t="s">
        <v>1150</v>
      </c>
      <c r="AH6" s="904">
        <v>2916</v>
      </c>
      <c r="AI6" s="904" t="s">
        <v>1153</v>
      </c>
      <c r="AJ6" s="857" t="s">
        <v>1154</v>
      </c>
      <c r="AK6" s="857">
        <v>2754</v>
      </c>
      <c r="AL6" s="857">
        <v>2908</v>
      </c>
      <c r="AM6" s="857">
        <v>2433</v>
      </c>
      <c r="AN6" s="904">
        <v>2913</v>
      </c>
      <c r="AO6" s="928" t="s">
        <v>214</v>
      </c>
      <c r="AP6" s="881" t="s">
        <v>354</v>
      </c>
      <c r="AQ6" s="881"/>
      <c r="AR6" s="881" t="s">
        <v>477</v>
      </c>
      <c r="AS6" s="881"/>
      <c r="AT6" s="881"/>
      <c r="AU6" s="881"/>
      <c r="AV6" s="881"/>
      <c r="AW6" s="881"/>
      <c r="AX6" s="881"/>
      <c r="AY6" s="881"/>
      <c r="AZ6" s="881"/>
      <c r="BA6" s="881"/>
      <c r="BB6" s="881"/>
      <c r="BC6" s="881"/>
      <c r="BD6" s="881"/>
      <c r="BE6" s="881"/>
      <c r="BF6" s="881"/>
      <c r="BG6" s="881"/>
      <c r="BH6" s="881"/>
      <c r="BI6" s="881"/>
      <c r="BJ6" s="881"/>
      <c r="BK6" s="881"/>
      <c r="BL6" s="881"/>
      <c r="BM6" s="881" t="s">
        <v>214</v>
      </c>
      <c r="BN6" s="881" t="s">
        <v>151</v>
      </c>
      <c r="BO6" s="881" t="s">
        <v>39</v>
      </c>
    </row>
    <row r="7" spans="1:70" ht="37.5" customHeight="1">
      <c r="A7" s="881"/>
      <c r="B7" s="881"/>
      <c r="C7" s="881"/>
      <c r="D7" s="881"/>
      <c r="E7" s="904"/>
      <c r="F7" s="904"/>
      <c r="G7" s="904"/>
      <c r="H7" s="904"/>
      <c r="I7" s="904"/>
      <c r="J7" s="904"/>
      <c r="K7" s="904"/>
      <c r="L7" s="881"/>
      <c r="M7" s="919"/>
      <c r="N7" s="858"/>
      <c r="O7" s="858"/>
      <c r="P7" s="858"/>
      <c r="Q7" s="858"/>
      <c r="R7" s="858"/>
      <c r="S7" s="858"/>
      <c r="T7" s="858"/>
      <c r="U7" s="919"/>
      <c r="V7" s="858"/>
      <c r="W7" s="858"/>
      <c r="X7" s="858"/>
      <c r="Y7" s="858"/>
      <c r="Z7" s="858"/>
      <c r="AA7" s="858"/>
      <c r="AB7" s="858"/>
      <c r="AC7" s="858"/>
      <c r="AD7" s="919"/>
      <c r="AE7" s="904"/>
      <c r="AF7" s="904"/>
      <c r="AG7" s="904"/>
      <c r="AH7" s="904"/>
      <c r="AI7" s="904"/>
      <c r="AJ7" s="858"/>
      <c r="AK7" s="858"/>
      <c r="AL7" s="858"/>
      <c r="AM7" s="858"/>
      <c r="AN7" s="904"/>
      <c r="AO7" s="928"/>
      <c r="AP7" s="881"/>
      <c r="AQ7" s="881"/>
      <c r="AR7" s="881" t="s">
        <v>478</v>
      </c>
      <c r="AS7" s="881"/>
      <c r="AT7" s="881"/>
      <c r="AU7" s="881"/>
      <c r="AV7" s="881"/>
      <c r="AW7" s="881"/>
      <c r="AX7" s="881"/>
      <c r="AY7" s="925" t="s">
        <v>479</v>
      </c>
      <c r="AZ7" s="926"/>
      <c r="BA7" s="926"/>
      <c r="BB7" s="926"/>
      <c r="BC7" s="926"/>
      <c r="BD7" s="926"/>
      <c r="BE7" s="927"/>
      <c r="BF7" s="881" t="s">
        <v>480</v>
      </c>
      <c r="BG7" s="881"/>
      <c r="BH7" s="881"/>
      <c r="BI7" s="881"/>
      <c r="BJ7" s="881"/>
      <c r="BK7" s="881"/>
      <c r="BL7" s="881"/>
      <c r="BM7" s="881"/>
      <c r="BN7" s="881"/>
      <c r="BO7" s="881"/>
    </row>
    <row r="8" spans="1:70" ht="22.5" customHeight="1">
      <c r="A8" s="881"/>
      <c r="B8" s="881"/>
      <c r="C8" s="881"/>
      <c r="D8" s="881" t="s">
        <v>481</v>
      </c>
      <c r="E8" s="921" t="s">
        <v>1144</v>
      </c>
      <c r="F8" s="922"/>
      <c r="G8" s="923"/>
      <c r="H8" s="716">
        <v>2449</v>
      </c>
      <c r="I8" s="913" t="s">
        <v>1145</v>
      </c>
      <c r="J8" s="914"/>
      <c r="K8" s="917"/>
      <c r="L8" s="881" t="s">
        <v>482</v>
      </c>
      <c r="M8" s="919"/>
      <c r="N8" s="858"/>
      <c r="O8" s="858"/>
      <c r="P8" s="858"/>
      <c r="Q8" s="858"/>
      <c r="R8" s="858"/>
      <c r="S8" s="858"/>
      <c r="T8" s="858"/>
      <c r="U8" s="919"/>
      <c r="V8" s="858"/>
      <c r="W8" s="858"/>
      <c r="X8" s="858"/>
      <c r="Y8" s="858"/>
      <c r="Z8" s="858"/>
      <c r="AA8" s="858"/>
      <c r="AB8" s="858"/>
      <c r="AC8" s="858"/>
      <c r="AD8" s="919"/>
      <c r="AE8" s="904"/>
      <c r="AF8" s="904"/>
      <c r="AG8" s="904"/>
      <c r="AH8" s="904"/>
      <c r="AI8" s="904"/>
      <c r="AJ8" s="858"/>
      <c r="AK8" s="858"/>
      <c r="AL8" s="858"/>
      <c r="AM8" s="858"/>
      <c r="AN8" s="904"/>
      <c r="AO8" s="928"/>
      <c r="AP8" s="881" t="s">
        <v>481</v>
      </c>
      <c r="AQ8" s="928" t="s">
        <v>482</v>
      </c>
      <c r="AR8" s="881" t="s">
        <v>214</v>
      </c>
      <c r="AS8" s="881" t="s">
        <v>151</v>
      </c>
      <c r="AT8" s="881"/>
      <c r="AU8" s="881"/>
      <c r="AV8" s="881" t="s">
        <v>482</v>
      </c>
      <c r="AW8" s="881"/>
      <c r="AX8" s="881"/>
      <c r="AY8" s="881" t="s">
        <v>214</v>
      </c>
      <c r="AZ8" s="881" t="s">
        <v>151</v>
      </c>
      <c r="BA8" s="881"/>
      <c r="BB8" s="881"/>
      <c r="BC8" s="881" t="s">
        <v>482</v>
      </c>
      <c r="BD8" s="881"/>
      <c r="BE8" s="881"/>
      <c r="BF8" s="881" t="s">
        <v>214</v>
      </c>
      <c r="BG8" s="881" t="s">
        <v>151</v>
      </c>
      <c r="BH8" s="881"/>
      <c r="BI8" s="881"/>
      <c r="BJ8" s="881" t="s">
        <v>482</v>
      </c>
      <c r="BK8" s="881"/>
      <c r="BL8" s="881"/>
      <c r="BM8" s="881"/>
      <c r="BN8" s="881"/>
      <c r="BO8" s="881"/>
    </row>
    <row r="9" spans="1:70" ht="22.5" customHeight="1">
      <c r="A9" s="881"/>
      <c r="B9" s="881"/>
      <c r="C9" s="881"/>
      <c r="D9" s="881"/>
      <c r="E9" s="857" t="s">
        <v>1147</v>
      </c>
      <c r="F9" s="857" t="s">
        <v>1148</v>
      </c>
      <c r="G9" s="857" t="s">
        <v>1146</v>
      </c>
      <c r="H9" s="924" t="s">
        <v>1147</v>
      </c>
      <c r="I9" s="857" t="s">
        <v>1147</v>
      </c>
      <c r="J9" s="857" t="s">
        <v>1148</v>
      </c>
      <c r="K9" s="857" t="s">
        <v>1146</v>
      </c>
      <c r="L9" s="881"/>
      <c r="M9" s="919"/>
      <c r="N9" s="858"/>
      <c r="O9" s="858"/>
      <c r="P9" s="858"/>
      <c r="Q9" s="858"/>
      <c r="R9" s="858"/>
      <c r="S9" s="858"/>
      <c r="T9" s="858"/>
      <c r="U9" s="919"/>
      <c r="V9" s="858"/>
      <c r="W9" s="858"/>
      <c r="X9" s="858"/>
      <c r="Y9" s="858"/>
      <c r="Z9" s="858"/>
      <c r="AA9" s="858"/>
      <c r="AB9" s="858"/>
      <c r="AC9" s="858"/>
      <c r="AD9" s="919"/>
      <c r="AE9" s="904"/>
      <c r="AF9" s="904"/>
      <c r="AG9" s="904"/>
      <c r="AH9" s="904"/>
      <c r="AI9" s="904"/>
      <c r="AJ9" s="858"/>
      <c r="AK9" s="858"/>
      <c r="AL9" s="858"/>
      <c r="AM9" s="858"/>
      <c r="AN9" s="904"/>
      <c r="AO9" s="928"/>
      <c r="AP9" s="881"/>
      <c r="AQ9" s="928"/>
      <c r="AR9" s="881"/>
      <c r="AS9" s="881" t="s">
        <v>214</v>
      </c>
      <c r="AT9" s="881" t="s">
        <v>483</v>
      </c>
      <c r="AU9" s="881"/>
      <c r="AV9" s="928" t="s">
        <v>214</v>
      </c>
      <c r="AW9" s="881" t="s">
        <v>483</v>
      </c>
      <c r="AX9" s="881"/>
      <c r="AY9" s="881"/>
      <c r="AZ9" s="881" t="s">
        <v>214</v>
      </c>
      <c r="BA9" s="881" t="s">
        <v>483</v>
      </c>
      <c r="BB9" s="881"/>
      <c r="BC9" s="928" t="s">
        <v>214</v>
      </c>
      <c r="BD9" s="881" t="s">
        <v>483</v>
      </c>
      <c r="BE9" s="881"/>
      <c r="BF9" s="881"/>
      <c r="BG9" s="881" t="s">
        <v>214</v>
      </c>
      <c r="BH9" s="881" t="s">
        <v>483</v>
      </c>
      <c r="BI9" s="881"/>
      <c r="BJ9" s="928" t="s">
        <v>214</v>
      </c>
      <c r="BK9" s="881" t="s">
        <v>483</v>
      </c>
      <c r="BL9" s="881"/>
      <c r="BM9" s="881"/>
      <c r="BN9" s="881"/>
      <c r="BO9" s="881"/>
    </row>
    <row r="10" spans="1:70" ht="61.5" customHeight="1">
      <c r="A10" s="881"/>
      <c r="B10" s="881"/>
      <c r="C10" s="881"/>
      <c r="D10" s="881"/>
      <c r="E10" s="859"/>
      <c r="F10" s="859"/>
      <c r="G10" s="859"/>
      <c r="H10" s="859"/>
      <c r="I10" s="859"/>
      <c r="J10" s="859"/>
      <c r="K10" s="859"/>
      <c r="L10" s="881"/>
      <c r="M10" s="920"/>
      <c r="N10" s="859"/>
      <c r="O10" s="859"/>
      <c r="P10" s="859"/>
      <c r="Q10" s="859"/>
      <c r="R10" s="859"/>
      <c r="S10" s="859"/>
      <c r="T10" s="859"/>
      <c r="U10" s="920"/>
      <c r="V10" s="859"/>
      <c r="W10" s="859"/>
      <c r="X10" s="859"/>
      <c r="Y10" s="859"/>
      <c r="Z10" s="859"/>
      <c r="AA10" s="859"/>
      <c r="AB10" s="859"/>
      <c r="AC10" s="859"/>
      <c r="AD10" s="920"/>
      <c r="AE10" s="904"/>
      <c r="AF10" s="904"/>
      <c r="AG10" s="904"/>
      <c r="AH10" s="904"/>
      <c r="AI10" s="904"/>
      <c r="AJ10" s="859"/>
      <c r="AK10" s="859"/>
      <c r="AL10" s="859"/>
      <c r="AM10" s="859"/>
      <c r="AN10" s="904"/>
      <c r="AO10" s="928"/>
      <c r="AP10" s="881"/>
      <c r="AQ10" s="928"/>
      <c r="AR10" s="881"/>
      <c r="AS10" s="881"/>
      <c r="AT10" s="5" t="s">
        <v>446</v>
      </c>
      <c r="AU10" s="5" t="s">
        <v>445</v>
      </c>
      <c r="AV10" s="928"/>
      <c r="AW10" s="721" t="s">
        <v>446</v>
      </c>
      <c r="AX10" s="5" t="s">
        <v>445</v>
      </c>
      <c r="AY10" s="881"/>
      <c r="AZ10" s="881"/>
      <c r="BA10" s="5" t="s">
        <v>446</v>
      </c>
      <c r="BB10" s="5" t="s">
        <v>445</v>
      </c>
      <c r="BC10" s="928"/>
      <c r="BD10" s="721" t="s">
        <v>446</v>
      </c>
      <c r="BE10" s="5" t="s">
        <v>445</v>
      </c>
      <c r="BF10" s="881"/>
      <c r="BG10" s="881"/>
      <c r="BH10" s="5" t="s">
        <v>446</v>
      </c>
      <c r="BI10" s="5" t="s">
        <v>445</v>
      </c>
      <c r="BJ10" s="928"/>
      <c r="BK10" s="721" t="s">
        <v>446</v>
      </c>
      <c r="BL10" s="5" t="s">
        <v>445</v>
      </c>
      <c r="BM10" s="881"/>
      <c r="BN10" s="881"/>
      <c r="BO10" s="881"/>
    </row>
    <row r="11" spans="1:70" ht="29.25" customHeight="1">
      <c r="A11" s="582" t="s">
        <v>12</v>
      </c>
      <c r="B11" s="582" t="s">
        <v>13</v>
      </c>
      <c r="C11" s="582" t="s">
        <v>360</v>
      </c>
      <c r="D11" s="582" t="s">
        <v>159</v>
      </c>
      <c r="E11" s="660"/>
      <c r="F11" s="660"/>
      <c r="G11" s="660"/>
      <c r="H11" s="660"/>
      <c r="I11" s="660"/>
      <c r="J11" s="660"/>
      <c r="K11" s="660"/>
      <c r="L11" s="582" t="s">
        <v>161</v>
      </c>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722" t="s">
        <v>484</v>
      </c>
      <c r="AP11" s="582" t="s">
        <v>485</v>
      </c>
      <c r="AQ11" s="722" t="s">
        <v>486</v>
      </c>
      <c r="AR11" s="582" t="s">
        <v>487</v>
      </c>
      <c r="AS11" s="582" t="s">
        <v>488</v>
      </c>
      <c r="AT11" s="582" t="s">
        <v>489</v>
      </c>
      <c r="AU11" s="582" t="s">
        <v>490</v>
      </c>
      <c r="AV11" s="722" t="s">
        <v>448</v>
      </c>
      <c r="AW11" s="722" t="s">
        <v>491</v>
      </c>
      <c r="AX11" s="582" t="s">
        <v>492</v>
      </c>
      <c r="AY11" s="582" t="s">
        <v>493</v>
      </c>
      <c r="AZ11" s="582" t="s">
        <v>494</v>
      </c>
      <c r="BA11" s="582" t="s">
        <v>495</v>
      </c>
      <c r="BB11" s="582" t="s">
        <v>496</v>
      </c>
      <c r="BC11" s="722" t="s">
        <v>497</v>
      </c>
      <c r="BD11" s="722" t="s">
        <v>498</v>
      </c>
      <c r="BE11" s="582" t="s">
        <v>499</v>
      </c>
      <c r="BF11" s="582">
        <v>21</v>
      </c>
      <c r="BG11" s="582">
        <v>22</v>
      </c>
      <c r="BH11" s="582">
        <v>23</v>
      </c>
      <c r="BI11" s="582">
        <v>24</v>
      </c>
      <c r="BJ11" s="722">
        <v>25</v>
      </c>
      <c r="BK11" s="722">
        <v>26</v>
      </c>
      <c r="BL11" s="582">
        <v>27</v>
      </c>
      <c r="BM11" s="582">
        <v>32</v>
      </c>
      <c r="BN11" s="582">
        <v>33</v>
      </c>
      <c r="BO11" s="582">
        <v>34</v>
      </c>
    </row>
    <row r="12" spans="1:70" ht="27.75" customHeight="1">
      <c r="A12" s="297"/>
      <c r="B12" s="363" t="s">
        <v>381</v>
      </c>
      <c r="C12" s="441">
        <f>C13+C35</f>
        <v>2204073.01021</v>
      </c>
      <c r="D12" s="441">
        <f>D13+D35</f>
        <v>1021799.795366</v>
      </c>
      <c r="E12" s="661"/>
      <c r="F12" s="661"/>
      <c r="G12" s="661"/>
      <c r="H12" s="661"/>
      <c r="I12" s="661"/>
      <c r="J12" s="661"/>
      <c r="K12" s="661"/>
      <c r="L12" s="441">
        <f>L13+L35</f>
        <v>1182273.2148440001</v>
      </c>
      <c r="M12" s="441">
        <f t="shared" ref="M12:AD12" si="0">M13+M35</f>
        <v>64109.846883999999</v>
      </c>
      <c r="N12" s="661"/>
      <c r="O12" s="661"/>
      <c r="P12" s="661"/>
      <c r="Q12" s="661"/>
      <c r="R12" s="661"/>
      <c r="S12" s="661"/>
      <c r="T12" s="661"/>
      <c r="U12" s="441">
        <f t="shared" si="0"/>
        <v>166196.15145599999</v>
      </c>
      <c r="V12" s="661"/>
      <c r="W12" s="661"/>
      <c r="X12" s="661"/>
      <c r="Y12" s="661"/>
      <c r="Z12" s="661"/>
      <c r="AA12" s="661"/>
      <c r="AB12" s="661"/>
      <c r="AC12" s="661"/>
      <c r="AD12" s="441">
        <f t="shared" si="0"/>
        <v>586101.21650400001</v>
      </c>
      <c r="AE12" s="661"/>
      <c r="AF12" s="661"/>
      <c r="AG12" s="661"/>
      <c r="AH12" s="661"/>
      <c r="AI12" s="661"/>
      <c r="AJ12" s="661"/>
      <c r="AK12" s="661"/>
      <c r="AL12" s="661"/>
      <c r="AM12" s="661"/>
      <c r="AN12" s="661"/>
      <c r="AO12" s="723">
        <f t="shared" ref="AO12:BL12" si="1">AO13+AO35</f>
        <v>1475366.0775949997</v>
      </c>
      <c r="AP12" s="657">
        <f t="shared" si="1"/>
        <v>864102.36666899989</v>
      </c>
      <c r="AQ12" s="723">
        <f t="shared" si="1"/>
        <v>611263.71092600003</v>
      </c>
      <c r="AR12" s="441">
        <f t="shared" si="1"/>
        <v>918267.12792600016</v>
      </c>
      <c r="AS12" s="441">
        <f t="shared" si="1"/>
        <v>491083.74354699999</v>
      </c>
      <c r="AT12" s="658">
        <f t="shared" si="1"/>
        <v>491083.74354699999</v>
      </c>
      <c r="AU12" s="441">
        <f t="shared" si="1"/>
        <v>0</v>
      </c>
      <c r="AV12" s="723">
        <f t="shared" si="1"/>
        <v>427183.384379</v>
      </c>
      <c r="AW12" s="723">
        <f t="shared" si="1"/>
        <v>427183.384379</v>
      </c>
      <c r="AX12" s="441">
        <f t="shared" si="1"/>
        <v>0</v>
      </c>
      <c r="AY12" s="441">
        <f t="shared" si="1"/>
        <v>317268.76569999999</v>
      </c>
      <c r="AZ12" s="441">
        <f t="shared" si="1"/>
        <v>259887.52280199999</v>
      </c>
      <c r="BA12" s="658">
        <f t="shared" si="1"/>
        <v>259887.52280199999</v>
      </c>
      <c r="BB12" s="441">
        <f t="shared" si="1"/>
        <v>0</v>
      </c>
      <c r="BC12" s="723">
        <f t="shared" si="1"/>
        <v>57381.24289799999</v>
      </c>
      <c r="BD12" s="723">
        <f t="shared" si="1"/>
        <v>57381.24289799999</v>
      </c>
      <c r="BE12" s="441">
        <f t="shared" si="1"/>
        <v>0</v>
      </c>
      <c r="BF12" s="441">
        <f t="shared" si="1"/>
        <v>239830.18396900001</v>
      </c>
      <c r="BG12" s="441">
        <f t="shared" si="1"/>
        <v>113131.10032</v>
      </c>
      <c r="BH12" s="658">
        <f t="shared" si="1"/>
        <v>113131.10032</v>
      </c>
      <c r="BI12" s="441">
        <f t="shared" si="1"/>
        <v>0</v>
      </c>
      <c r="BJ12" s="723">
        <f t="shared" si="1"/>
        <v>126699.08364900001</v>
      </c>
      <c r="BK12" s="723">
        <f t="shared" si="1"/>
        <v>126699.08364900001</v>
      </c>
      <c r="BL12" s="441">
        <f t="shared" si="1"/>
        <v>0</v>
      </c>
      <c r="BM12" s="681">
        <f t="shared" ref="BM12:BM43" si="2">AO12/C12*100%</f>
        <v>0.66938167236775403</v>
      </c>
      <c r="BN12" s="681">
        <f t="shared" ref="BN12:BN43" si="3">AP12/D12*100%</f>
        <v>0.84566699913996923</v>
      </c>
      <c r="BO12" s="681">
        <f t="shared" ref="BO12:BO43" si="4">AQ12/L12*100%</f>
        <v>0.51702407129865979</v>
      </c>
      <c r="BR12" s="98"/>
    </row>
    <row r="13" spans="1:70" ht="27.75" customHeight="1">
      <c r="A13" s="307" t="s">
        <v>17</v>
      </c>
      <c r="B13" s="665" t="s">
        <v>500</v>
      </c>
      <c r="C13" s="666">
        <f>SUM(C14:C34)</f>
        <v>1172196.0102100002</v>
      </c>
      <c r="D13" s="666">
        <f>SUM(D14:D34)</f>
        <v>840008.79536600003</v>
      </c>
      <c r="E13" s="666"/>
      <c r="F13" s="666"/>
      <c r="G13" s="666"/>
      <c r="H13" s="701"/>
      <c r="I13" s="666"/>
      <c r="J13" s="666"/>
      <c r="K13" s="666"/>
      <c r="L13" s="666">
        <f>SUM(L14:L34)</f>
        <v>332187.214844</v>
      </c>
      <c r="M13" s="666">
        <f t="shared" ref="M13:AD13" si="5">SUM(M14:M34)</f>
        <v>19722.846884000002</v>
      </c>
      <c r="N13" s="666"/>
      <c r="O13" s="666"/>
      <c r="P13" s="666"/>
      <c r="Q13" s="687"/>
      <c r="R13" s="687"/>
      <c r="S13" s="701"/>
      <c r="T13" s="666"/>
      <c r="U13" s="666">
        <f t="shared" si="5"/>
        <v>42894.151456</v>
      </c>
      <c r="V13" s="666"/>
      <c r="W13" s="666"/>
      <c r="X13" s="666"/>
      <c r="Y13" s="687"/>
      <c r="Z13" s="687"/>
      <c r="AA13" s="701"/>
      <c r="AB13" s="701"/>
      <c r="AC13" s="666"/>
      <c r="AD13" s="666">
        <f t="shared" si="5"/>
        <v>269570.21650400001</v>
      </c>
      <c r="AE13" s="666"/>
      <c r="AF13" s="666"/>
      <c r="AG13" s="666"/>
      <c r="AH13" s="687"/>
      <c r="AI13" s="687"/>
      <c r="AJ13" s="701"/>
      <c r="AK13" s="701"/>
      <c r="AL13" s="701"/>
      <c r="AM13" s="701"/>
      <c r="AN13" s="666"/>
      <c r="AO13" s="724">
        <f t="shared" ref="AO13:BL13" si="6">SUM(AO14:AO34)</f>
        <v>913443.49736099993</v>
      </c>
      <c r="AP13" s="666">
        <f t="shared" si="6"/>
        <v>722655.21351399994</v>
      </c>
      <c r="AQ13" s="724">
        <f t="shared" si="6"/>
        <v>190788.28384699998</v>
      </c>
      <c r="AR13" s="666">
        <f t="shared" si="6"/>
        <v>514162.42731200001</v>
      </c>
      <c r="AS13" s="666">
        <f t="shared" si="6"/>
        <v>365071.70352099999</v>
      </c>
      <c r="AT13" s="683">
        <f t="shared" si="6"/>
        <v>365071.70352099999</v>
      </c>
      <c r="AU13" s="666">
        <f t="shared" si="6"/>
        <v>0</v>
      </c>
      <c r="AV13" s="724">
        <f t="shared" si="6"/>
        <v>149090.72379099997</v>
      </c>
      <c r="AW13" s="724">
        <f t="shared" si="6"/>
        <v>149090.72379099997</v>
      </c>
      <c r="AX13" s="666">
        <f t="shared" si="6"/>
        <v>0</v>
      </c>
      <c r="AY13" s="666">
        <f t="shared" si="6"/>
        <v>260653.23936099999</v>
      </c>
      <c r="AZ13" s="666">
        <f t="shared" si="6"/>
        <v>245486.80367299999</v>
      </c>
      <c r="BA13" s="683">
        <f t="shared" si="6"/>
        <v>245486.80367299999</v>
      </c>
      <c r="BB13" s="666">
        <f t="shared" si="6"/>
        <v>0</v>
      </c>
      <c r="BC13" s="724">
        <f t="shared" si="6"/>
        <v>15166.435688</v>
      </c>
      <c r="BD13" s="724">
        <f t="shared" si="6"/>
        <v>15166.435688</v>
      </c>
      <c r="BE13" s="666">
        <f t="shared" si="6"/>
        <v>0</v>
      </c>
      <c r="BF13" s="666">
        <f t="shared" si="6"/>
        <v>138627.83068799999</v>
      </c>
      <c r="BG13" s="666">
        <f t="shared" si="6"/>
        <v>112096.70632</v>
      </c>
      <c r="BH13" s="683">
        <f t="shared" si="6"/>
        <v>112096.70632</v>
      </c>
      <c r="BI13" s="666">
        <f t="shared" si="6"/>
        <v>0</v>
      </c>
      <c r="BJ13" s="724">
        <f t="shared" si="6"/>
        <v>26531.124367999997</v>
      </c>
      <c r="BK13" s="724">
        <f t="shared" si="6"/>
        <v>26531.124367999997</v>
      </c>
      <c r="BL13" s="666">
        <f t="shared" si="6"/>
        <v>0</v>
      </c>
      <c r="BM13" s="682">
        <f t="shared" si="2"/>
        <v>0.77925832318551869</v>
      </c>
      <c r="BN13" s="682">
        <f t="shared" si="3"/>
        <v>0.86029481774548799</v>
      </c>
      <c r="BO13" s="682">
        <f t="shared" si="4"/>
        <v>0.57433963536675237</v>
      </c>
    </row>
    <row r="14" spans="1:70" ht="27.75" customHeight="1">
      <c r="A14" s="664">
        <v>1</v>
      </c>
      <c r="B14" s="662" t="s">
        <v>1064</v>
      </c>
      <c r="C14" s="662">
        <f t="shared" ref="C14:C34" si="7">SUM(D14:L14)</f>
        <v>120</v>
      </c>
      <c r="D14" s="669"/>
      <c r="E14" s="669"/>
      <c r="F14" s="669"/>
      <c r="G14" s="669"/>
      <c r="H14" s="702"/>
      <c r="I14" s="669"/>
      <c r="J14" s="669"/>
      <c r="K14" s="669"/>
      <c r="L14" s="670">
        <f>SUM(M14:AD14)</f>
        <v>120</v>
      </c>
      <c r="M14" s="669">
        <v>120</v>
      </c>
      <c r="N14" s="669"/>
      <c r="O14" s="669"/>
      <c r="P14" s="669"/>
      <c r="Q14" s="688"/>
      <c r="R14" s="688"/>
      <c r="S14" s="702"/>
      <c r="T14" s="669"/>
      <c r="U14" s="669"/>
      <c r="V14" s="669"/>
      <c r="W14" s="669"/>
      <c r="X14" s="669"/>
      <c r="Y14" s="688"/>
      <c r="Z14" s="688"/>
      <c r="AA14" s="702"/>
      <c r="AB14" s="702"/>
      <c r="AC14" s="669"/>
      <c r="AD14" s="669"/>
      <c r="AE14" s="669"/>
      <c r="AF14" s="669"/>
      <c r="AG14" s="669"/>
      <c r="AH14" s="688"/>
      <c r="AI14" s="688"/>
      <c r="AJ14" s="702"/>
      <c r="AK14" s="702"/>
      <c r="AL14" s="702"/>
      <c r="AM14" s="702"/>
      <c r="AN14" s="669"/>
      <c r="AO14" s="729">
        <f>AP14+AQ14</f>
        <v>120</v>
      </c>
      <c r="AP14" s="667">
        <f>AS14+AZ14+BG14</f>
        <v>0</v>
      </c>
      <c r="AQ14" s="731">
        <f>AV14+BC14+BJ14</f>
        <v>120</v>
      </c>
      <c r="AR14" s="670">
        <f>AS14+AV14</f>
        <v>0</v>
      </c>
      <c r="AS14" s="669">
        <f>AT14+AU14</f>
        <v>0</v>
      </c>
      <c r="AT14" s="669"/>
      <c r="AU14" s="669"/>
      <c r="AV14" s="727">
        <f>AW14+AX14</f>
        <v>0</v>
      </c>
      <c r="AW14" s="726"/>
      <c r="AX14" s="669"/>
      <c r="AY14" s="667">
        <f>AZ14+BC14</f>
        <v>120</v>
      </c>
      <c r="AZ14" s="669">
        <f>BA14+BB14</f>
        <v>0</v>
      </c>
      <c r="BA14" s="669"/>
      <c r="BB14" s="669"/>
      <c r="BC14" s="725">
        <f>SUM(BD14:BE14)</f>
        <v>120</v>
      </c>
      <c r="BD14" s="726">
        <v>120</v>
      </c>
      <c r="BE14" s="669"/>
      <c r="BF14" s="671">
        <f>BG14+BJ14</f>
        <v>0</v>
      </c>
      <c r="BG14" s="669">
        <f>BH14+BI14</f>
        <v>0</v>
      </c>
      <c r="BH14" s="669"/>
      <c r="BI14" s="669"/>
      <c r="BJ14" s="733">
        <f>SUM(BK14:BL14)</f>
        <v>0</v>
      </c>
      <c r="BK14" s="726"/>
      <c r="BL14" s="669"/>
      <c r="BM14" s="682">
        <f t="shared" si="2"/>
        <v>1</v>
      </c>
      <c r="BN14" s="682" t="e">
        <f t="shared" si="3"/>
        <v>#DIV/0!</v>
      </c>
      <c r="BO14" s="682">
        <f t="shared" si="4"/>
        <v>1</v>
      </c>
    </row>
    <row r="15" spans="1:70" ht="40.5" customHeight="1">
      <c r="A15" s="443">
        <v>2</v>
      </c>
      <c r="B15" s="662" t="s">
        <v>1138</v>
      </c>
      <c r="C15" s="662">
        <f t="shared" si="7"/>
        <v>4580</v>
      </c>
      <c r="D15" s="669"/>
      <c r="E15" s="669"/>
      <c r="F15" s="669"/>
      <c r="G15" s="669"/>
      <c r="H15" s="702"/>
      <c r="I15" s="669"/>
      <c r="J15" s="669"/>
      <c r="K15" s="669"/>
      <c r="L15" s="670">
        <f>SUM(M15:AD15)</f>
        <v>4580</v>
      </c>
      <c r="M15" s="669">
        <v>2522</v>
      </c>
      <c r="N15" s="669"/>
      <c r="O15" s="669"/>
      <c r="P15" s="669"/>
      <c r="Q15" s="688"/>
      <c r="R15" s="688"/>
      <c r="S15" s="702"/>
      <c r="T15" s="669"/>
      <c r="U15" s="669">
        <v>51</v>
      </c>
      <c r="V15" s="669"/>
      <c r="W15" s="669"/>
      <c r="X15" s="669"/>
      <c r="Y15" s="688"/>
      <c r="Z15" s="688"/>
      <c r="AA15" s="702"/>
      <c r="AB15" s="702"/>
      <c r="AC15" s="669"/>
      <c r="AD15" s="669">
        <v>2007</v>
      </c>
      <c r="AE15" s="669"/>
      <c r="AF15" s="669"/>
      <c r="AG15" s="669"/>
      <c r="AH15" s="688"/>
      <c r="AI15" s="688"/>
      <c r="AJ15" s="702"/>
      <c r="AK15" s="702"/>
      <c r="AL15" s="702"/>
      <c r="AM15" s="702"/>
      <c r="AN15" s="669"/>
      <c r="AO15" s="729">
        <f t="shared" ref="AO15:AO34" si="8">AP15+AQ15</f>
        <v>2097.913</v>
      </c>
      <c r="AP15" s="667">
        <f t="shared" ref="AP15:AP34" si="9">AS15+AZ15+BG15</f>
        <v>0</v>
      </c>
      <c r="AQ15" s="731">
        <f t="shared" ref="AQ15:AQ34" si="10">AV15+BC15+BJ15</f>
        <v>2097.913</v>
      </c>
      <c r="AR15" s="670">
        <f t="shared" ref="AR15:AR34" si="11">AS15+AV15</f>
        <v>959.827</v>
      </c>
      <c r="AS15" s="669">
        <f t="shared" ref="AS15:AS34" si="12">AT15+AU15</f>
        <v>0</v>
      </c>
      <c r="AT15" s="669"/>
      <c r="AU15" s="669"/>
      <c r="AV15" s="727">
        <f t="shared" ref="AV15:AV34" si="13">AW15+AX15</f>
        <v>959.827</v>
      </c>
      <c r="AW15" s="726">
        <v>959.827</v>
      </c>
      <c r="AX15" s="669"/>
      <c r="AY15" s="667">
        <f t="shared" ref="AY15:AY34" si="14">AZ15+BC15</f>
        <v>1109.171</v>
      </c>
      <c r="AZ15" s="669">
        <f t="shared" ref="AZ15:AZ34" si="15">BA15+BB15</f>
        <v>0</v>
      </c>
      <c r="BA15" s="669"/>
      <c r="BB15" s="669"/>
      <c r="BC15" s="725">
        <f t="shared" ref="BC15:BC34" si="16">SUM(BD15:BE15)</f>
        <v>1109.171</v>
      </c>
      <c r="BD15" s="726">
        <v>1109.171</v>
      </c>
      <c r="BE15" s="669"/>
      <c r="BF15" s="671">
        <f t="shared" ref="BF15:BF34" si="17">BG15+BJ15</f>
        <v>28.914999999999999</v>
      </c>
      <c r="BG15" s="669">
        <f t="shared" ref="BG15:BG34" si="18">BH15+BI15</f>
        <v>0</v>
      </c>
      <c r="BH15" s="669"/>
      <c r="BI15" s="669"/>
      <c r="BJ15" s="733">
        <f t="shared" ref="BJ15:BJ34" si="19">SUM(BK15:BL15)</f>
        <v>28.914999999999999</v>
      </c>
      <c r="BK15" s="726">
        <v>28.914999999999999</v>
      </c>
      <c r="BL15" s="669"/>
      <c r="BM15" s="682">
        <f t="shared" si="2"/>
        <v>0.45805960698689957</v>
      </c>
      <c r="BN15" s="682" t="e">
        <f t="shared" si="3"/>
        <v>#DIV/0!</v>
      </c>
      <c r="BO15" s="682">
        <f t="shared" si="4"/>
        <v>0.45805960698689957</v>
      </c>
    </row>
    <row r="16" spans="1:70" ht="27.75" customHeight="1">
      <c r="A16" s="664">
        <v>3</v>
      </c>
      <c r="B16" s="662" t="s">
        <v>1139</v>
      </c>
      <c r="C16" s="662">
        <f t="shared" si="7"/>
        <v>44</v>
      </c>
      <c r="D16" s="667"/>
      <c r="E16" s="667"/>
      <c r="F16" s="667"/>
      <c r="G16" s="667"/>
      <c r="H16" s="703"/>
      <c r="I16" s="667"/>
      <c r="J16" s="667"/>
      <c r="K16" s="667"/>
      <c r="L16" s="667">
        <v>44</v>
      </c>
      <c r="M16" s="667">
        <v>44</v>
      </c>
      <c r="N16" s="667"/>
      <c r="O16" s="667"/>
      <c r="P16" s="667"/>
      <c r="Q16" s="689"/>
      <c r="R16" s="689"/>
      <c r="S16" s="703"/>
      <c r="T16" s="667"/>
      <c r="U16" s="667"/>
      <c r="V16" s="667"/>
      <c r="W16" s="667"/>
      <c r="X16" s="667"/>
      <c r="Y16" s="689"/>
      <c r="Z16" s="689"/>
      <c r="AA16" s="703"/>
      <c r="AB16" s="703"/>
      <c r="AC16" s="667"/>
      <c r="AD16" s="667"/>
      <c r="AE16" s="667"/>
      <c r="AF16" s="667"/>
      <c r="AG16" s="667"/>
      <c r="AH16" s="689"/>
      <c r="AI16" s="689"/>
      <c r="AJ16" s="703"/>
      <c r="AK16" s="703"/>
      <c r="AL16" s="703"/>
      <c r="AM16" s="703"/>
      <c r="AN16" s="667"/>
      <c r="AO16" s="729">
        <f t="shared" si="8"/>
        <v>44</v>
      </c>
      <c r="AP16" s="667">
        <f t="shared" si="9"/>
        <v>0</v>
      </c>
      <c r="AQ16" s="731">
        <f t="shared" si="10"/>
        <v>44</v>
      </c>
      <c r="AR16" s="670">
        <f t="shared" si="11"/>
        <v>0</v>
      </c>
      <c r="AS16" s="669">
        <f t="shared" si="12"/>
        <v>0</v>
      </c>
      <c r="AT16" s="667"/>
      <c r="AU16" s="667"/>
      <c r="AV16" s="727">
        <f t="shared" si="13"/>
        <v>0</v>
      </c>
      <c r="AW16" s="727"/>
      <c r="AX16" s="667"/>
      <c r="AY16" s="667">
        <f t="shared" si="14"/>
        <v>44</v>
      </c>
      <c r="AZ16" s="669">
        <f t="shared" si="15"/>
        <v>0</v>
      </c>
      <c r="BA16" s="667"/>
      <c r="BB16" s="667"/>
      <c r="BC16" s="725">
        <f t="shared" si="16"/>
        <v>44</v>
      </c>
      <c r="BD16" s="727">
        <v>44</v>
      </c>
      <c r="BE16" s="667"/>
      <c r="BF16" s="671">
        <f t="shared" si="17"/>
        <v>0</v>
      </c>
      <c r="BG16" s="669">
        <f t="shared" si="18"/>
        <v>0</v>
      </c>
      <c r="BH16" s="667"/>
      <c r="BI16" s="667"/>
      <c r="BJ16" s="733">
        <f t="shared" si="19"/>
        <v>0</v>
      </c>
      <c r="BK16" s="727"/>
      <c r="BL16" s="667"/>
      <c r="BM16" s="682">
        <f t="shared" si="2"/>
        <v>1</v>
      </c>
      <c r="BN16" s="682" t="e">
        <f t="shared" si="3"/>
        <v>#DIV/0!</v>
      </c>
      <c r="BO16" s="682">
        <f t="shared" si="4"/>
        <v>1</v>
      </c>
    </row>
    <row r="17" spans="1:67" ht="30" customHeight="1">
      <c r="A17" s="664">
        <v>4</v>
      </c>
      <c r="B17" s="662" t="s">
        <v>281</v>
      </c>
      <c r="C17" s="662">
        <f t="shared" si="7"/>
        <v>262</v>
      </c>
      <c r="D17" s="668"/>
      <c r="E17" s="668"/>
      <c r="F17" s="668"/>
      <c r="G17" s="668"/>
      <c r="H17" s="717"/>
      <c r="I17" s="668"/>
      <c r="J17" s="668"/>
      <c r="K17" s="668"/>
      <c r="L17" s="670">
        <f>SUM(M17:AD17)</f>
        <v>262</v>
      </c>
      <c r="M17" s="674">
        <v>230</v>
      </c>
      <c r="N17" s="674"/>
      <c r="O17" s="674"/>
      <c r="P17" s="674"/>
      <c r="Q17" s="690"/>
      <c r="R17" s="690"/>
      <c r="S17" s="704"/>
      <c r="T17" s="674"/>
      <c r="U17" s="674"/>
      <c r="V17" s="674"/>
      <c r="W17" s="674"/>
      <c r="X17" s="674"/>
      <c r="Y17" s="690"/>
      <c r="Z17" s="690"/>
      <c r="AA17" s="704"/>
      <c r="AB17" s="704"/>
      <c r="AC17" s="674"/>
      <c r="AD17" s="674">
        <v>32</v>
      </c>
      <c r="AE17" s="674"/>
      <c r="AF17" s="674"/>
      <c r="AG17" s="674"/>
      <c r="AH17" s="690"/>
      <c r="AI17" s="690"/>
      <c r="AJ17" s="704"/>
      <c r="AK17" s="704"/>
      <c r="AL17" s="704"/>
      <c r="AM17" s="704"/>
      <c r="AN17" s="674"/>
      <c r="AO17" s="729">
        <f t="shared" si="8"/>
        <v>179.95699999999999</v>
      </c>
      <c r="AP17" s="667">
        <f t="shared" si="9"/>
        <v>0</v>
      </c>
      <c r="AQ17" s="731">
        <f t="shared" si="10"/>
        <v>179.95699999999999</v>
      </c>
      <c r="AR17" s="670">
        <f t="shared" si="11"/>
        <v>26.44</v>
      </c>
      <c r="AS17" s="669">
        <f t="shared" si="12"/>
        <v>0</v>
      </c>
      <c r="AT17" s="667"/>
      <c r="AU17" s="667"/>
      <c r="AV17" s="727">
        <f t="shared" si="13"/>
        <v>26.44</v>
      </c>
      <c r="AW17" s="740">
        <v>26.44</v>
      </c>
      <c r="AX17" s="667"/>
      <c r="AY17" s="667">
        <f t="shared" si="14"/>
        <v>153.517</v>
      </c>
      <c r="AZ17" s="669">
        <f t="shared" si="15"/>
        <v>0</v>
      </c>
      <c r="BA17" s="667"/>
      <c r="BB17" s="667"/>
      <c r="BC17" s="725">
        <f t="shared" si="16"/>
        <v>153.517</v>
      </c>
      <c r="BD17" s="725">
        <v>153.517</v>
      </c>
      <c r="BE17" s="667"/>
      <c r="BF17" s="671">
        <f t="shared" si="17"/>
        <v>0</v>
      </c>
      <c r="BG17" s="669">
        <f t="shared" si="18"/>
        <v>0</v>
      </c>
      <c r="BH17" s="667"/>
      <c r="BI17" s="667"/>
      <c r="BJ17" s="733">
        <f t="shared" si="19"/>
        <v>0</v>
      </c>
      <c r="BK17" s="727"/>
      <c r="BL17" s="667"/>
      <c r="BM17" s="682">
        <f t="shared" si="2"/>
        <v>0.68685877862595413</v>
      </c>
      <c r="BN17" s="682" t="e">
        <f t="shared" si="3"/>
        <v>#DIV/0!</v>
      </c>
      <c r="BO17" s="682">
        <f t="shared" si="4"/>
        <v>0.68685877862595413</v>
      </c>
    </row>
    <row r="18" spans="1:67" ht="31.5">
      <c r="A18" s="664">
        <v>7</v>
      </c>
      <c r="B18" s="662" t="s">
        <v>1135</v>
      </c>
      <c r="C18" s="662">
        <f t="shared" si="7"/>
        <v>909336.79536600003</v>
      </c>
      <c r="D18" s="667">
        <v>774385.79536600003</v>
      </c>
      <c r="E18" s="667"/>
      <c r="F18" s="667"/>
      <c r="G18" s="667"/>
      <c r="H18" s="703"/>
      <c r="I18" s="667"/>
      <c r="J18" s="667"/>
      <c r="K18" s="667"/>
      <c r="L18" s="670">
        <f>SUM(M18:AD18)</f>
        <v>134951</v>
      </c>
      <c r="M18" s="680">
        <v>2000</v>
      </c>
      <c r="N18" s="680"/>
      <c r="O18" s="680"/>
      <c r="P18" s="680"/>
      <c r="Q18" s="691"/>
      <c r="R18" s="691"/>
      <c r="S18" s="705"/>
      <c r="T18" s="680"/>
      <c r="U18" s="680">
        <v>6188.3</v>
      </c>
      <c r="V18" s="680"/>
      <c r="W18" s="680"/>
      <c r="X18" s="680"/>
      <c r="Y18" s="691"/>
      <c r="Z18" s="691"/>
      <c r="AA18" s="705"/>
      <c r="AB18" s="705"/>
      <c r="AC18" s="680"/>
      <c r="AD18" s="680">
        <v>126762.7</v>
      </c>
      <c r="AE18" s="680"/>
      <c r="AF18" s="680"/>
      <c r="AG18" s="680"/>
      <c r="AH18" s="691"/>
      <c r="AI18" s="691"/>
      <c r="AJ18" s="705"/>
      <c r="AK18" s="705"/>
      <c r="AL18" s="705"/>
      <c r="AM18" s="705"/>
      <c r="AN18" s="680"/>
      <c r="AO18" s="729">
        <f t="shared" si="8"/>
        <v>763734.95090699999</v>
      </c>
      <c r="AP18" s="667">
        <f t="shared" si="9"/>
        <v>648704.60690699995</v>
      </c>
      <c r="AQ18" s="731">
        <f t="shared" si="10"/>
        <v>115030.34400000001</v>
      </c>
      <c r="AR18" s="670">
        <f t="shared" si="11"/>
        <v>439130.73523400002</v>
      </c>
      <c r="AS18" s="669">
        <f t="shared" si="12"/>
        <v>331106.65123399999</v>
      </c>
      <c r="AT18" s="667">
        <v>331106.65123399999</v>
      </c>
      <c r="AU18" s="667"/>
      <c r="AV18" s="727">
        <f t="shared" si="13"/>
        <v>108024.084</v>
      </c>
      <c r="AW18" s="728">
        <v>108024.084</v>
      </c>
      <c r="AX18" s="667"/>
      <c r="AY18" s="667">
        <f t="shared" si="14"/>
        <v>206532.784353</v>
      </c>
      <c r="AZ18" s="669">
        <f t="shared" si="15"/>
        <v>205501.24935299999</v>
      </c>
      <c r="BA18" s="667">
        <v>205501.24935299999</v>
      </c>
      <c r="BB18" s="667"/>
      <c r="BC18" s="725">
        <f t="shared" si="16"/>
        <v>1031.5350000000001</v>
      </c>
      <c r="BD18" s="728">
        <v>1031.5350000000001</v>
      </c>
      <c r="BE18" s="667"/>
      <c r="BF18" s="671">
        <f t="shared" si="17"/>
        <v>118071.43132</v>
      </c>
      <c r="BG18" s="669">
        <f t="shared" si="18"/>
        <v>112096.70632</v>
      </c>
      <c r="BH18" s="667">
        <v>112096.70632</v>
      </c>
      <c r="BI18" s="667"/>
      <c r="BJ18" s="733">
        <f t="shared" si="19"/>
        <v>5974.7250000000004</v>
      </c>
      <c r="BK18" s="728">
        <v>5974.7250000000004</v>
      </c>
      <c r="BL18" s="667"/>
      <c r="BM18" s="682">
        <f t="shared" si="2"/>
        <v>0.83988127919051536</v>
      </c>
      <c r="BN18" s="682">
        <f t="shared" si="3"/>
        <v>0.83770209989505418</v>
      </c>
      <c r="BO18" s="682">
        <f t="shared" si="4"/>
        <v>0.85238600677282872</v>
      </c>
    </row>
    <row r="19" spans="1:67" ht="45" customHeight="1">
      <c r="A19" s="664">
        <v>9</v>
      </c>
      <c r="B19" s="662" t="s">
        <v>501</v>
      </c>
      <c r="C19" s="662">
        <f t="shared" si="7"/>
        <v>30.6</v>
      </c>
      <c r="D19" s="667"/>
      <c r="E19" s="667"/>
      <c r="F19" s="667"/>
      <c r="G19" s="667"/>
      <c r="H19" s="703"/>
      <c r="I19" s="667"/>
      <c r="J19" s="667"/>
      <c r="K19" s="667"/>
      <c r="L19" s="667">
        <v>30.6</v>
      </c>
      <c r="M19" s="667">
        <v>30.6</v>
      </c>
      <c r="N19" s="667"/>
      <c r="O19" s="667"/>
      <c r="P19" s="667"/>
      <c r="Q19" s="689"/>
      <c r="R19" s="689"/>
      <c r="S19" s="703"/>
      <c r="T19" s="667"/>
      <c r="U19" s="667"/>
      <c r="V19" s="667"/>
      <c r="W19" s="667"/>
      <c r="X19" s="667"/>
      <c r="Y19" s="689"/>
      <c r="Z19" s="689"/>
      <c r="AA19" s="703"/>
      <c r="AB19" s="703"/>
      <c r="AC19" s="667"/>
      <c r="AD19" s="667"/>
      <c r="AE19" s="667"/>
      <c r="AF19" s="667"/>
      <c r="AG19" s="667"/>
      <c r="AH19" s="689"/>
      <c r="AI19" s="689"/>
      <c r="AJ19" s="703"/>
      <c r="AK19" s="703"/>
      <c r="AL19" s="703"/>
      <c r="AM19" s="703"/>
      <c r="AN19" s="667"/>
      <c r="AO19" s="729">
        <f t="shared" si="8"/>
        <v>30.6</v>
      </c>
      <c r="AP19" s="667">
        <f t="shared" si="9"/>
        <v>0</v>
      </c>
      <c r="AQ19" s="731">
        <f t="shared" si="10"/>
        <v>30.6</v>
      </c>
      <c r="AR19" s="670">
        <f t="shared" si="11"/>
        <v>0</v>
      </c>
      <c r="AS19" s="669">
        <f t="shared" si="12"/>
        <v>0</v>
      </c>
      <c r="AT19" s="667"/>
      <c r="AU19" s="667"/>
      <c r="AV19" s="727">
        <f t="shared" si="13"/>
        <v>0</v>
      </c>
      <c r="AW19" s="727"/>
      <c r="AX19" s="667"/>
      <c r="AY19" s="667">
        <f t="shared" si="14"/>
        <v>30.6</v>
      </c>
      <c r="AZ19" s="669">
        <f t="shared" si="15"/>
        <v>0</v>
      </c>
      <c r="BA19" s="667"/>
      <c r="BB19" s="667"/>
      <c r="BC19" s="725">
        <f t="shared" si="16"/>
        <v>30.6</v>
      </c>
      <c r="BD19" s="727">
        <v>30.6</v>
      </c>
      <c r="BE19" s="667"/>
      <c r="BF19" s="671">
        <f t="shared" si="17"/>
        <v>0</v>
      </c>
      <c r="BG19" s="669">
        <f t="shared" si="18"/>
        <v>0</v>
      </c>
      <c r="BH19" s="667"/>
      <c r="BI19" s="667"/>
      <c r="BJ19" s="733">
        <f t="shared" si="19"/>
        <v>0</v>
      </c>
      <c r="BK19" s="727"/>
      <c r="BL19" s="667"/>
      <c r="BM19" s="682">
        <f t="shared" si="2"/>
        <v>1</v>
      </c>
      <c r="BN19" s="682" t="e">
        <f t="shared" si="3"/>
        <v>#DIV/0!</v>
      </c>
      <c r="BO19" s="682">
        <f t="shared" si="4"/>
        <v>1</v>
      </c>
    </row>
    <row r="20" spans="1:67" ht="43.5" customHeight="1">
      <c r="A20" s="664">
        <v>10</v>
      </c>
      <c r="B20" s="662" t="s">
        <v>288</v>
      </c>
      <c r="C20" s="662">
        <f t="shared" si="7"/>
        <v>1.2556799999999999</v>
      </c>
      <c r="D20" s="669"/>
      <c r="E20" s="669"/>
      <c r="F20" s="669"/>
      <c r="G20" s="669"/>
      <c r="H20" s="702"/>
      <c r="I20" s="669"/>
      <c r="J20" s="669"/>
      <c r="K20" s="669"/>
      <c r="L20" s="670">
        <f>SUM(M20:AD20)</f>
        <v>1.2556799999999999</v>
      </c>
      <c r="M20" s="669">
        <v>1.2556799999999999</v>
      </c>
      <c r="N20" s="669"/>
      <c r="O20" s="669"/>
      <c r="P20" s="669"/>
      <c r="Q20" s="688"/>
      <c r="R20" s="688"/>
      <c r="S20" s="702"/>
      <c r="T20" s="669"/>
      <c r="U20" s="669"/>
      <c r="V20" s="669"/>
      <c r="W20" s="669"/>
      <c r="X20" s="669"/>
      <c r="Y20" s="688"/>
      <c r="Z20" s="688"/>
      <c r="AA20" s="702"/>
      <c r="AB20" s="702"/>
      <c r="AC20" s="669"/>
      <c r="AD20" s="669"/>
      <c r="AE20" s="669"/>
      <c r="AF20" s="669"/>
      <c r="AG20" s="669"/>
      <c r="AH20" s="688"/>
      <c r="AI20" s="688"/>
      <c r="AJ20" s="702"/>
      <c r="AK20" s="702"/>
      <c r="AL20" s="702"/>
      <c r="AM20" s="702"/>
      <c r="AN20" s="669"/>
      <c r="AO20" s="729">
        <f t="shared" si="8"/>
        <v>1.2556799999999999</v>
      </c>
      <c r="AP20" s="667">
        <f t="shared" si="9"/>
        <v>0</v>
      </c>
      <c r="AQ20" s="731">
        <f t="shared" si="10"/>
        <v>1.2556799999999999</v>
      </c>
      <c r="AR20" s="670">
        <f t="shared" si="11"/>
        <v>0</v>
      </c>
      <c r="AS20" s="669">
        <f t="shared" si="12"/>
        <v>0</v>
      </c>
      <c r="AT20" s="669"/>
      <c r="AU20" s="669"/>
      <c r="AV20" s="727">
        <f t="shared" si="13"/>
        <v>0</v>
      </c>
      <c r="AW20" s="726"/>
      <c r="AX20" s="669"/>
      <c r="AY20" s="667">
        <f t="shared" si="14"/>
        <v>1.2556799999999999</v>
      </c>
      <c r="AZ20" s="669">
        <f t="shared" si="15"/>
        <v>0</v>
      </c>
      <c r="BA20" s="669"/>
      <c r="BB20" s="669"/>
      <c r="BC20" s="725">
        <f t="shared" si="16"/>
        <v>1.2556799999999999</v>
      </c>
      <c r="BD20" s="726">
        <v>1.2556799999999999</v>
      </c>
      <c r="BE20" s="669"/>
      <c r="BF20" s="671">
        <f t="shared" si="17"/>
        <v>0</v>
      </c>
      <c r="BG20" s="669">
        <f t="shared" si="18"/>
        <v>0</v>
      </c>
      <c r="BH20" s="669"/>
      <c r="BI20" s="669"/>
      <c r="BJ20" s="733">
        <f t="shared" si="19"/>
        <v>0</v>
      </c>
      <c r="BK20" s="726"/>
      <c r="BL20" s="669"/>
      <c r="BM20" s="682">
        <f t="shared" si="2"/>
        <v>1</v>
      </c>
      <c r="BN20" s="682" t="e">
        <f t="shared" si="3"/>
        <v>#DIV/0!</v>
      </c>
      <c r="BO20" s="682">
        <f t="shared" si="4"/>
        <v>1</v>
      </c>
    </row>
    <row r="21" spans="1:67" ht="27.75" customHeight="1">
      <c r="A21" s="664">
        <v>12</v>
      </c>
      <c r="B21" s="662" t="s">
        <v>1136</v>
      </c>
      <c r="C21" s="662">
        <f t="shared" si="7"/>
        <v>80855.715364000003</v>
      </c>
      <c r="D21" s="667">
        <v>6611</v>
      </c>
      <c r="E21" s="667"/>
      <c r="F21" s="667"/>
      <c r="G21" s="667"/>
      <c r="H21" s="703"/>
      <c r="I21" s="667"/>
      <c r="J21" s="667"/>
      <c r="K21" s="667"/>
      <c r="L21" s="670">
        <f>SUM(M21:AD21)</f>
        <v>74244.715364000003</v>
      </c>
      <c r="M21" s="672"/>
      <c r="N21" s="672"/>
      <c r="O21" s="672"/>
      <c r="P21" s="672"/>
      <c r="Q21" s="692"/>
      <c r="R21" s="692"/>
      <c r="S21" s="706"/>
      <c r="T21" s="672"/>
      <c r="U21" s="672">
        <v>17.436859999999999</v>
      </c>
      <c r="V21" s="672"/>
      <c r="W21" s="672"/>
      <c r="X21" s="672"/>
      <c r="Y21" s="692"/>
      <c r="Z21" s="692"/>
      <c r="AA21" s="706"/>
      <c r="AB21" s="706"/>
      <c r="AC21" s="672"/>
      <c r="AD21" s="672">
        <v>74227.278504000002</v>
      </c>
      <c r="AE21" s="672"/>
      <c r="AF21" s="672"/>
      <c r="AG21" s="672"/>
      <c r="AH21" s="692"/>
      <c r="AI21" s="692"/>
      <c r="AJ21" s="706"/>
      <c r="AK21" s="706"/>
      <c r="AL21" s="706"/>
      <c r="AM21" s="706"/>
      <c r="AN21" s="672"/>
      <c r="AO21" s="729">
        <f t="shared" si="8"/>
        <v>13798.436705</v>
      </c>
      <c r="AP21" s="667">
        <f t="shared" si="9"/>
        <v>6520.1623730000001</v>
      </c>
      <c r="AQ21" s="731">
        <f t="shared" si="10"/>
        <v>7278.274332</v>
      </c>
      <c r="AR21" s="670">
        <f t="shared" si="11"/>
        <v>13798.436705</v>
      </c>
      <c r="AS21" s="669">
        <f t="shared" si="12"/>
        <v>6520.1623730000001</v>
      </c>
      <c r="AT21" s="667">
        <v>6520.1623730000001</v>
      </c>
      <c r="AU21" s="667"/>
      <c r="AV21" s="727">
        <f t="shared" si="13"/>
        <v>7278.274332</v>
      </c>
      <c r="AW21" s="743">
        <v>7278.274332</v>
      </c>
      <c r="AX21" s="667"/>
      <c r="AY21" s="667">
        <f t="shared" si="14"/>
        <v>0</v>
      </c>
      <c r="AZ21" s="669">
        <f t="shared" si="15"/>
        <v>0</v>
      </c>
      <c r="BA21" s="667"/>
      <c r="BB21" s="667"/>
      <c r="BC21" s="725">
        <f t="shared" si="16"/>
        <v>0</v>
      </c>
      <c r="BD21" s="727"/>
      <c r="BE21" s="667"/>
      <c r="BF21" s="671">
        <f t="shared" si="17"/>
        <v>0</v>
      </c>
      <c r="BG21" s="669">
        <f t="shared" si="18"/>
        <v>0</v>
      </c>
      <c r="BH21" s="667"/>
      <c r="BI21" s="667"/>
      <c r="BJ21" s="733">
        <f t="shared" si="19"/>
        <v>0</v>
      </c>
      <c r="BK21" s="727"/>
      <c r="BL21" s="667"/>
      <c r="BM21" s="682">
        <f t="shared" si="2"/>
        <v>0.17065505688597965</v>
      </c>
      <c r="BN21" s="682">
        <f t="shared" si="3"/>
        <v>0.9862596238088035</v>
      </c>
      <c r="BO21" s="682">
        <f t="shared" si="4"/>
        <v>9.8030873932464568E-2</v>
      </c>
    </row>
    <row r="22" spans="1:67" ht="40.5" customHeight="1">
      <c r="A22" s="664">
        <v>13</v>
      </c>
      <c r="B22" s="673" t="s">
        <v>293</v>
      </c>
      <c r="C22" s="662">
        <f t="shared" si="7"/>
        <v>29027.95</v>
      </c>
      <c r="D22" s="667">
        <v>14062</v>
      </c>
      <c r="E22" s="667"/>
      <c r="F22" s="667"/>
      <c r="G22" s="667"/>
      <c r="H22" s="703"/>
      <c r="I22" s="667"/>
      <c r="J22" s="667"/>
      <c r="K22" s="667"/>
      <c r="L22" s="670">
        <f>SUM(M22:AD22)</f>
        <v>14965.95</v>
      </c>
      <c r="M22" s="674">
        <v>3607.95</v>
      </c>
      <c r="N22" s="674"/>
      <c r="O22" s="674"/>
      <c r="P22" s="674"/>
      <c r="Q22" s="690"/>
      <c r="R22" s="690"/>
      <c r="S22" s="704"/>
      <c r="T22" s="674"/>
      <c r="U22" s="674">
        <v>2116</v>
      </c>
      <c r="V22" s="674"/>
      <c r="W22" s="674"/>
      <c r="X22" s="674"/>
      <c r="Y22" s="690"/>
      <c r="Z22" s="690"/>
      <c r="AA22" s="704"/>
      <c r="AB22" s="704"/>
      <c r="AC22" s="674"/>
      <c r="AD22" s="674">
        <v>9242</v>
      </c>
      <c r="AE22" s="674"/>
      <c r="AF22" s="674"/>
      <c r="AG22" s="674"/>
      <c r="AH22" s="690"/>
      <c r="AI22" s="690"/>
      <c r="AJ22" s="704"/>
      <c r="AK22" s="704"/>
      <c r="AL22" s="704"/>
      <c r="AM22" s="704"/>
      <c r="AN22" s="674"/>
      <c r="AO22" s="729">
        <f t="shared" si="8"/>
        <v>28623.551959</v>
      </c>
      <c r="AP22" s="667">
        <f t="shared" si="9"/>
        <v>14394.778939</v>
      </c>
      <c r="AQ22" s="731">
        <f t="shared" si="10"/>
        <v>14228.773020000001</v>
      </c>
      <c r="AR22" s="670">
        <f t="shared" si="11"/>
        <v>23162.390359000001</v>
      </c>
      <c r="AS22" s="669">
        <f t="shared" si="12"/>
        <v>14394.778939</v>
      </c>
      <c r="AT22" s="667">
        <v>14394.778939</v>
      </c>
      <c r="AU22" s="667"/>
      <c r="AV22" s="727">
        <f t="shared" si="13"/>
        <v>8767.6114200000011</v>
      </c>
      <c r="AW22" s="740">
        <v>8767.6114200000011</v>
      </c>
      <c r="AX22" s="667"/>
      <c r="AY22" s="667">
        <f t="shared" si="14"/>
        <v>3470.5176000000001</v>
      </c>
      <c r="AZ22" s="669">
        <f t="shared" si="15"/>
        <v>0</v>
      </c>
      <c r="BA22" s="667"/>
      <c r="BB22" s="667"/>
      <c r="BC22" s="725">
        <f t="shared" si="16"/>
        <v>3470.5176000000001</v>
      </c>
      <c r="BD22" s="729">
        <v>3470.5176000000001</v>
      </c>
      <c r="BE22" s="667"/>
      <c r="BF22" s="671">
        <f t="shared" si="17"/>
        <v>1990.644</v>
      </c>
      <c r="BG22" s="669">
        <f t="shared" si="18"/>
        <v>0</v>
      </c>
      <c r="BH22" s="667"/>
      <c r="BI22" s="667"/>
      <c r="BJ22" s="733">
        <f t="shared" si="19"/>
        <v>1990.644</v>
      </c>
      <c r="BK22" s="740">
        <v>1990.644</v>
      </c>
      <c r="BL22" s="667"/>
      <c r="BM22" s="682">
        <f t="shared" si="2"/>
        <v>0.98606866688829209</v>
      </c>
      <c r="BN22" s="682">
        <f t="shared" si="3"/>
        <v>1.02366512153321</v>
      </c>
      <c r="BO22" s="682">
        <f t="shared" si="4"/>
        <v>0.9507430547342467</v>
      </c>
    </row>
    <row r="23" spans="1:67" ht="27.75" customHeight="1">
      <c r="A23" s="443">
        <v>14</v>
      </c>
      <c r="B23" s="662" t="s">
        <v>270</v>
      </c>
      <c r="C23" s="662">
        <f t="shared" si="7"/>
        <v>11327</v>
      </c>
      <c r="D23" s="675">
        <v>0</v>
      </c>
      <c r="E23" s="675"/>
      <c r="F23" s="675"/>
      <c r="G23" s="675"/>
      <c r="H23" s="718"/>
      <c r="I23" s="675"/>
      <c r="J23" s="675"/>
      <c r="K23" s="675"/>
      <c r="L23" s="670">
        <f>SUM(M23:AD23)</f>
        <v>11327</v>
      </c>
      <c r="M23" s="676"/>
      <c r="N23" s="676"/>
      <c r="O23" s="676"/>
      <c r="P23" s="676"/>
      <c r="Q23" s="697"/>
      <c r="R23" s="697"/>
      <c r="S23" s="711"/>
      <c r="T23" s="676"/>
      <c r="U23" s="677"/>
      <c r="V23" s="677"/>
      <c r="W23" s="677"/>
      <c r="X23" s="677"/>
      <c r="Y23" s="693"/>
      <c r="Z23" s="693"/>
      <c r="AA23" s="707"/>
      <c r="AB23" s="707"/>
      <c r="AC23" s="677"/>
      <c r="AD23" s="677">
        <v>11327</v>
      </c>
      <c r="AE23" s="677"/>
      <c r="AF23" s="677"/>
      <c r="AG23" s="677"/>
      <c r="AH23" s="693"/>
      <c r="AI23" s="693"/>
      <c r="AJ23" s="707"/>
      <c r="AK23" s="707"/>
      <c r="AL23" s="707"/>
      <c r="AM23" s="707"/>
      <c r="AN23" s="677"/>
      <c r="AO23" s="729">
        <f t="shared" si="8"/>
        <v>14995.405238000001</v>
      </c>
      <c r="AP23" s="667">
        <f t="shared" si="9"/>
        <v>362.52</v>
      </c>
      <c r="AQ23" s="731">
        <f t="shared" si="10"/>
        <v>14632.885238000001</v>
      </c>
      <c r="AR23" s="670">
        <f t="shared" si="11"/>
        <v>11848.245200000001</v>
      </c>
      <c r="AS23" s="669">
        <f t="shared" si="12"/>
        <v>362.52</v>
      </c>
      <c r="AT23" s="667">
        <v>362.52</v>
      </c>
      <c r="AU23" s="667"/>
      <c r="AV23" s="727">
        <f t="shared" si="13"/>
        <v>11485.725200000001</v>
      </c>
      <c r="AW23" s="733">
        <v>11485.725200000001</v>
      </c>
      <c r="AX23" s="667"/>
      <c r="AY23" s="667">
        <f t="shared" si="14"/>
        <v>0</v>
      </c>
      <c r="AZ23" s="669">
        <f t="shared" si="15"/>
        <v>0</v>
      </c>
      <c r="BA23" s="667"/>
      <c r="BB23" s="667"/>
      <c r="BC23" s="725">
        <f t="shared" si="16"/>
        <v>0</v>
      </c>
      <c r="BD23" s="727"/>
      <c r="BE23" s="675"/>
      <c r="BF23" s="671">
        <f t="shared" si="17"/>
        <v>3147.160038</v>
      </c>
      <c r="BG23" s="669">
        <f t="shared" si="18"/>
        <v>0</v>
      </c>
      <c r="BH23" s="675"/>
      <c r="BI23" s="667"/>
      <c r="BJ23" s="733">
        <f t="shared" si="19"/>
        <v>3147.160038</v>
      </c>
      <c r="BK23" s="741">
        <v>3147.160038</v>
      </c>
      <c r="BL23" s="667"/>
      <c r="BM23" s="682">
        <f t="shared" si="2"/>
        <v>1.3238637978281982</v>
      </c>
      <c r="BN23" s="682" t="e">
        <f t="shared" si="3"/>
        <v>#DIV/0!</v>
      </c>
      <c r="BO23" s="682">
        <f t="shared" si="4"/>
        <v>1.291858853888938</v>
      </c>
    </row>
    <row r="24" spans="1:67" ht="27.75" customHeight="1">
      <c r="A24" s="664">
        <v>15</v>
      </c>
      <c r="B24" s="662" t="s">
        <v>305</v>
      </c>
      <c r="C24" s="662">
        <f t="shared" si="7"/>
        <v>320</v>
      </c>
      <c r="D24" s="667"/>
      <c r="E24" s="667"/>
      <c r="F24" s="667"/>
      <c r="G24" s="667"/>
      <c r="H24" s="703"/>
      <c r="I24" s="667"/>
      <c r="J24" s="667"/>
      <c r="K24" s="667"/>
      <c r="L24" s="667">
        <v>320</v>
      </c>
      <c r="M24" s="667">
        <v>320</v>
      </c>
      <c r="N24" s="667"/>
      <c r="O24" s="667"/>
      <c r="P24" s="667"/>
      <c r="Q24" s="689"/>
      <c r="R24" s="689"/>
      <c r="S24" s="703"/>
      <c r="T24" s="667"/>
      <c r="U24" s="667"/>
      <c r="V24" s="667"/>
      <c r="W24" s="667"/>
      <c r="X24" s="667"/>
      <c r="Y24" s="689"/>
      <c r="Z24" s="689"/>
      <c r="AA24" s="703"/>
      <c r="AB24" s="703"/>
      <c r="AC24" s="667"/>
      <c r="AD24" s="667"/>
      <c r="AE24" s="667"/>
      <c r="AF24" s="667"/>
      <c r="AG24" s="667"/>
      <c r="AH24" s="689"/>
      <c r="AI24" s="689"/>
      <c r="AJ24" s="703"/>
      <c r="AK24" s="703"/>
      <c r="AL24" s="703"/>
      <c r="AM24" s="703"/>
      <c r="AN24" s="667"/>
      <c r="AO24" s="729">
        <f t="shared" si="8"/>
        <v>0</v>
      </c>
      <c r="AP24" s="667">
        <f t="shared" si="9"/>
        <v>0</v>
      </c>
      <c r="AQ24" s="731">
        <f t="shared" si="10"/>
        <v>0</v>
      </c>
      <c r="AR24" s="670">
        <f t="shared" si="11"/>
        <v>0</v>
      </c>
      <c r="AS24" s="669">
        <f t="shared" si="12"/>
        <v>0</v>
      </c>
      <c r="AT24" s="667"/>
      <c r="AU24" s="667"/>
      <c r="AV24" s="727">
        <f t="shared" si="13"/>
        <v>0</v>
      </c>
      <c r="AW24" s="727"/>
      <c r="AX24" s="667"/>
      <c r="AY24" s="667">
        <f t="shared" si="14"/>
        <v>0</v>
      </c>
      <c r="AZ24" s="669">
        <f t="shared" si="15"/>
        <v>0</v>
      </c>
      <c r="BA24" s="667"/>
      <c r="BB24" s="667"/>
      <c r="BC24" s="725">
        <f t="shared" si="16"/>
        <v>0</v>
      </c>
      <c r="BD24" s="727"/>
      <c r="BE24" s="667"/>
      <c r="BF24" s="671">
        <f t="shared" si="17"/>
        <v>0</v>
      </c>
      <c r="BG24" s="669">
        <f t="shared" si="18"/>
        <v>0</v>
      </c>
      <c r="BH24" s="667"/>
      <c r="BI24" s="667"/>
      <c r="BJ24" s="733">
        <f t="shared" si="19"/>
        <v>0</v>
      </c>
      <c r="BK24" s="727"/>
      <c r="BL24" s="667"/>
      <c r="BM24" s="682">
        <f t="shared" si="2"/>
        <v>0</v>
      </c>
      <c r="BN24" s="682" t="e">
        <f t="shared" si="3"/>
        <v>#DIV/0!</v>
      </c>
      <c r="BO24" s="682">
        <f t="shared" si="4"/>
        <v>0</v>
      </c>
    </row>
    <row r="25" spans="1:67" ht="27.75" customHeight="1">
      <c r="A25" s="664">
        <v>16</v>
      </c>
      <c r="B25" s="662" t="s">
        <v>279</v>
      </c>
      <c r="C25" s="662">
        <f t="shared" si="7"/>
        <v>5173</v>
      </c>
      <c r="D25" s="667"/>
      <c r="E25" s="667"/>
      <c r="F25" s="667"/>
      <c r="G25" s="667"/>
      <c r="H25" s="703"/>
      <c r="I25" s="667"/>
      <c r="J25" s="667"/>
      <c r="K25" s="667"/>
      <c r="L25" s="670">
        <f t="shared" ref="L25:L30" si="20">SUM(M25:AD25)</f>
        <v>5173</v>
      </c>
      <c r="M25" s="670"/>
      <c r="N25" s="670"/>
      <c r="O25" s="670"/>
      <c r="P25" s="670"/>
      <c r="Q25" s="694"/>
      <c r="R25" s="694"/>
      <c r="S25" s="708"/>
      <c r="T25" s="670"/>
      <c r="U25" s="670">
        <v>5141</v>
      </c>
      <c r="V25" s="670"/>
      <c r="W25" s="670"/>
      <c r="X25" s="670"/>
      <c r="Y25" s="694"/>
      <c r="Z25" s="694"/>
      <c r="AA25" s="708"/>
      <c r="AB25" s="708"/>
      <c r="AC25" s="670"/>
      <c r="AD25" s="670">
        <v>32</v>
      </c>
      <c r="AE25" s="670"/>
      <c r="AF25" s="670"/>
      <c r="AG25" s="670"/>
      <c r="AH25" s="694"/>
      <c r="AI25" s="694"/>
      <c r="AJ25" s="708"/>
      <c r="AK25" s="708"/>
      <c r="AL25" s="708"/>
      <c r="AM25" s="708"/>
      <c r="AN25" s="670"/>
      <c r="AO25" s="729">
        <f t="shared" si="8"/>
        <v>335.52000000000004</v>
      </c>
      <c r="AP25" s="667">
        <f t="shared" si="9"/>
        <v>0</v>
      </c>
      <c r="AQ25" s="731">
        <f t="shared" si="10"/>
        <v>335.52000000000004</v>
      </c>
      <c r="AR25" s="670">
        <f t="shared" si="11"/>
        <v>6.36</v>
      </c>
      <c r="AS25" s="669">
        <f t="shared" si="12"/>
        <v>0</v>
      </c>
      <c r="AT25" s="667"/>
      <c r="AU25" s="667"/>
      <c r="AV25" s="727">
        <f t="shared" si="13"/>
        <v>6.36</v>
      </c>
      <c r="AW25" s="740">
        <v>6.36</v>
      </c>
      <c r="AX25" s="667"/>
      <c r="AY25" s="667">
        <f t="shared" si="14"/>
        <v>329.16</v>
      </c>
      <c r="AZ25" s="669">
        <f t="shared" si="15"/>
        <v>0</v>
      </c>
      <c r="BA25" s="667"/>
      <c r="BB25" s="667"/>
      <c r="BC25" s="725">
        <f t="shared" si="16"/>
        <v>329.16</v>
      </c>
      <c r="BD25" s="729">
        <v>329.16</v>
      </c>
      <c r="BE25" s="667"/>
      <c r="BF25" s="671">
        <f t="shared" si="17"/>
        <v>0</v>
      </c>
      <c r="BG25" s="669">
        <f t="shared" si="18"/>
        <v>0</v>
      </c>
      <c r="BH25" s="667"/>
      <c r="BI25" s="667"/>
      <c r="BJ25" s="733">
        <f t="shared" si="19"/>
        <v>0</v>
      </c>
      <c r="BK25" s="727"/>
      <c r="BL25" s="667"/>
      <c r="BM25" s="682">
        <f t="shared" si="2"/>
        <v>6.4859849217088733E-2</v>
      </c>
      <c r="BN25" s="682" t="e">
        <f t="shared" si="3"/>
        <v>#DIV/0!</v>
      </c>
      <c r="BO25" s="682">
        <f t="shared" si="4"/>
        <v>6.4859849217088733E-2</v>
      </c>
    </row>
    <row r="26" spans="1:67" ht="45" customHeight="1">
      <c r="A26" s="664">
        <v>18</v>
      </c>
      <c r="B26" s="662" t="s">
        <v>766</v>
      </c>
      <c r="C26" s="662">
        <f t="shared" si="7"/>
        <v>16920.044320000001</v>
      </c>
      <c r="D26" s="669"/>
      <c r="E26" s="669"/>
      <c r="F26" s="669"/>
      <c r="G26" s="669"/>
      <c r="H26" s="702"/>
      <c r="I26" s="669"/>
      <c r="J26" s="669"/>
      <c r="K26" s="669"/>
      <c r="L26" s="670">
        <f t="shared" si="20"/>
        <v>16920.044320000001</v>
      </c>
      <c r="M26" s="678">
        <v>4393.1443200000003</v>
      </c>
      <c r="N26" s="678"/>
      <c r="O26" s="678"/>
      <c r="P26" s="678"/>
      <c r="Q26" s="695"/>
      <c r="R26" s="695"/>
      <c r="S26" s="709"/>
      <c r="T26" s="678"/>
      <c r="U26" s="678">
        <v>5956.9</v>
      </c>
      <c r="V26" s="678"/>
      <c r="W26" s="678"/>
      <c r="X26" s="678"/>
      <c r="Y26" s="695"/>
      <c r="Z26" s="695"/>
      <c r="AA26" s="709"/>
      <c r="AB26" s="709"/>
      <c r="AC26" s="678"/>
      <c r="AD26" s="678">
        <v>6570</v>
      </c>
      <c r="AE26" s="678"/>
      <c r="AF26" s="678"/>
      <c r="AG26" s="678"/>
      <c r="AH26" s="695"/>
      <c r="AI26" s="695"/>
      <c r="AJ26" s="709"/>
      <c r="AK26" s="709"/>
      <c r="AL26" s="709"/>
      <c r="AM26" s="709"/>
      <c r="AN26" s="678"/>
      <c r="AO26" s="729">
        <f t="shared" si="8"/>
        <v>4601.2992959999992</v>
      </c>
      <c r="AP26" s="667">
        <f t="shared" si="9"/>
        <v>0</v>
      </c>
      <c r="AQ26" s="731">
        <f t="shared" si="10"/>
        <v>4601.2992959999992</v>
      </c>
      <c r="AR26" s="670">
        <f t="shared" si="11"/>
        <v>1787.0719999999999</v>
      </c>
      <c r="AS26" s="669">
        <f t="shared" si="12"/>
        <v>0</v>
      </c>
      <c r="AT26" s="678"/>
      <c r="AU26" s="678"/>
      <c r="AV26" s="727">
        <f t="shared" si="13"/>
        <v>1787.0719999999999</v>
      </c>
      <c r="AW26" s="730">
        <v>1787.0719999999999</v>
      </c>
      <c r="AX26" s="678"/>
      <c r="AY26" s="667">
        <f t="shared" si="14"/>
        <v>2292.4190359999998</v>
      </c>
      <c r="AZ26" s="669">
        <f t="shared" si="15"/>
        <v>0</v>
      </c>
      <c r="BA26" s="678"/>
      <c r="BB26" s="678"/>
      <c r="BC26" s="725">
        <f t="shared" si="16"/>
        <v>2292.4190359999998</v>
      </c>
      <c r="BD26" s="730">
        <v>2292.4190359999998</v>
      </c>
      <c r="BE26" s="678"/>
      <c r="BF26" s="671">
        <f t="shared" si="17"/>
        <v>521.80826000000002</v>
      </c>
      <c r="BG26" s="669">
        <f t="shared" si="18"/>
        <v>0</v>
      </c>
      <c r="BH26" s="678"/>
      <c r="BI26" s="678"/>
      <c r="BJ26" s="733">
        <f t="shared" si="19"/>
        <v>521.80826000000002</v>
      </c>
      <c r="BK26" s="730">
        <v>521.80826000000002</v>
      </c>
      <c r="BL26" s="678"/>
      <c r="BM26" s="682">
        <f t="shared" si="2"/>
        <v>0.27194369051156236</v>
      </c>
      <c r="BN26" s="682" t="e">
        <f t="shared" si="3"/>
        <v>#DIV/0!</v>
      </c>
      <c r="BO26" s="682">
        <f t="shared" si="4"/>
        <v>0.27194369051156236</v>
      </c>
    </row>
    <row r="27" spans="1:67" ht="27.75" customHeight="1">
      <c r="A27" s="664">
        <v>19</v>
      </c>
      <c r="B27" s="662" t="s">
        <v>1140</v>
      </c>
      <c r="C27" s="662">
        <f t="shared" si="7"/>
        <v>40070.094396</v>
      </c>
      <c r="D27" s="667">
        <v>35975</v>
      </c>
      <c r="E27" s="667"/>
      <c r="F27" s="667"/>
      <c r="G27" s="667"/>
      <c r="H27" s="703"/>
      <c r="I27" s="667"/>
      <c r="J27" s="667"/>
      <c r="K27" s="667"/>
      <c r="L27" s="670">
        <f t="shared" si="20"/>
        <v>4095.094396</v>
      </c>
      <c r="M27" s="662"/>
      <c r="N27" s="662"/>
      <c r="O27" s="662"/>
      <c r="P27" s="662"/>
      <c r="Q27" s="696"/>
      <c r="R27" s="696"/>
      <c r="S27" s="710"/>
      <c r="T27" s="662"/>
      <c r="U27" s="662">
        <v>4095.094396</v>
      </c>
      <c r="V27" s="662"/>
      <c r="W27" s="662"/>
      <c r="X27" s="662"/>
      <c r="Y27" s="696"/>
      <c r="Z27" s="696"/>
      <c r="AA27" s="710"/>
      <c r="AB27" s="710"/>
      <c r="AC27" s="662"/>
      <c r="AD27" s="662"/>
      <c r="AE27" s="662"/>
      <c r="AF27" s="662"/>
      <c r="AG27" s="662"/>
      <c r="AH27" s="696"/>
      <c r="AI27" s="696"/>
      <c r="AJ27" s="710"/>
      <c r="AK27" s="710"/>
      <c r="AL27" s="710"/>
      <c r="AM27" s="710"/>
      <c r="AN27" s="662"/>
      <c r="AO27" s="729">
        <f t="shared" si="8"/>
        <v>43796.752361999999</v>
      </c>
      <c r="AP27" s="667">
        <f t="shared" si="9"/>
        <v>39985.554320000003</v>
      </c>
      <c r="AQ27" s="731">
        <f t="shared" si="10"/>
        <v>3811.198042</v>
      </c>
      <c r="AR27" s="670">
        <f t="shared" si="11"/>
        <v>0</v>
      </c>
      <c r="AS27" s="669">
        <f t="shared" si="12"/>
        <v>0</v>
      </c>
      <c r="AT27" s="667"/>
      <c r="AU27" s="667"/>
      <c r="AV27" s="727">
        <f t="shared" si="13"/>
        <v>0</v>
      </c>
      <c r="AW27" s="727"/>
      <c r="AX27" s="667"/>
      <c r="AY27" s="667">
        <f t="shared" si="14"/>
        <v>39985.554320000003</v>
      </c>
      <c r="AZ27" s="669">
        <f t="shared" si="15"/>
        <v>39985.554320000003</v>
      </c>
      <c r="BA27" s="667">
        <v>39985.554320000003</v>
      </c>
      <c r="BB27" s="667"/>
      <c r="BC27" s="725">
        <f t="shared" si="16"/>
        <v>0</v>
      </c>
      <c r="BD27" s="727"/>
      <c r="BE27" s="667"/>
      <c r="BF27" s="671">
        <f t="shared" si="17"/>
        <v>3811.198042</v>
      </c>
      <c r="BG27" s="669">
        <f t="shared" si="18"/>
        <v>0</v>
      </c>
      <c r="BH27" s="667"/>
      <c r="BI27" s="667"/>
      <c r="BJ27" s="733">
        <f t="shared" si="19"/>
        <v>3811.198042</v>
      </c>
      <c r="BK27" s="733">
        <v>3811.198042</v>
      </c>
      <c r="BL27" s="667"/>
      <c r="BM27" s="682">
        <f t="shared" si="2"/>
        <v>1.093003473592316</v>
      </c>
      <c r="BN27" s="682">
        <f t="shared" si="3"/>
        <v>1.1114817045170258</v>
      </c>
      <c r="BO27" s="682">
        <f t="shared" si="4"/>
        <v>0.9306740390948488</v>
      </c>
    </row>
    <row r="28" spans="1:67" ht="27.75" customHeight="1">
      <c r="A28" s="443">
        <v>20</v>
      </c>
      <c r="B28" s="662" t="s">
        <v>280</v>
      </c>
      <c r="C28" s="662">
        <f t="shared" si="7"/>
        <v>73</v>
      </c>
      <c r="D28" s="667"/>
      <c r="E28" s="667"/>
      <c r="F28" s="667"/>
      <c r="G28" s="667"/>
      <c r="H28" s="703"/>
      <c r="I28" s="667"/>
      <c r="J28" s="667"/>
      <c r="K28" s="667"/>
      <c r="L28" s="670">
        <f t="shared" si="20"/>
        <v>73</v>
      </c>
      <c r="M28" s="676"/>
      <c r="N28" s="676"/>
      <c r="O28" s="676"/>
      <c r="P28" s="676"/>
      <c r="Q28" s="697"/>
      <c r="R28" s="697"/>
      <c r="S28" s="711"/>
      <c r="T28" s="676"/>
      <c r="U28" s="676">
        <v>21</v>
      </c>
      <c r="V28" s="676"/>
      <c r="W28" s="676"/>
      <c r="X28" s="676"/>
      <c r="Y28" s="697"/>
      <c r="Z28" s="697"/>
      <c r="AA28" s="711"/>
      <c r="AB28" s="711"/>
      <c r="AC28" s="676"/>
      <c r="AD28" s="676">
        <v>52</v>
      </c>
      <c r="AE28" s="676"/>
      <c r="AF28" s="676"/>
      <c r="AG28" s="676"/>
      <c r="AH28" s="697"/>
      <c r="AI28" s="697"/>
      <c r="AJ28" s="711"/>
      <c r="AK28" s="711"/>
      <c r="AL28" s="711"/>
      <c r="AM28" s="711"/>
      <c r="AN28" s="676"/>
      <c r="AO28" s="729">
        <f t="shared" si="8"/>
        <v>104.68509999999999</v>
      </c>
      <c r="AP28" s="667">
        <f t="shared" si="9"/>
        <v>0</v>
      </c>
      <c r="AQ28" s="731">
        <f t="shared" si="10"/>
        <v>104.68509999999999</v>
      </c>
      <c r="AR28" s="670">
        <f t="shared" si="11"/>
        <v>72.665499999999994</v>
      </c>
      <c r="AS28" s="669">
        <f t="shared" si="12"/>
        <v>0</v>
      </c>
      <c r="AT28" s="667"/>
      <c r="AU28" s="667"/>
      <c r="AV28" s="727">
        <f t="shared" si="13"/>
        <v>72.665499999999994</v>
      </c>
      <c r="AW28" s="742">
        <v>72.665499999999994</v>
      </c>
      <c r="AX28" s="667"/>
      <c r="AY28" s="667">
        <f t="shared" si="14"/>
        <v>0</v>
      </c>
      <c r="AZ28" s="669">
        <f t="shared" si="15"/>
        <v>0</v>
      </c>
      <c r="BA28" s="667"/>
      <c r="BB28" s="667"/>
      <c r="BC28" s="725">
        <f t="shared" si="16"/>
        <v>0</v>
      </c>
      <c r="BD28" s="727"/>
      <c r="BE28" s="667"/>
      <c r="BF28" s="671">
        <f t="shared" si="17"/>
        <v>32.019599999999997</v>
      </c>
      <c r="BG28" s="669">
        <f t="shared" si="18"/>
        <v>0</v>
      </c>
      <c r="BH28" s="667"/>
      <c r="BI28" s="667"/>
      <c r="BJ28" s="733">
        <f t="shared" si="19"/>
        <v>32.019599999999997</v>
      </c>
      <c r="BK28" s="742">
        <v>32.019599999999997</v>
      </c>
      <c r="BL28" s="667"/>
      <c r="BM28" s="682">
        <f t="shared" si="2"/>
        <v>1.4340424657534245</v>
      </c>
      <c r="BN28" s="682" t="e">
        <f t="shared" si="3"/>
        <v>#DIV/0!</v>
      </c>
      <c r="BO28" s="682">
        <f t="shared" si="4"/>
        <v>1.4340424657534245</v>
      </c>
    </row>
    <row r="29" spans="1:67" ht="30.75" customHeight="1">
      <c r="A29" s="664">
        <v>21</v>
      </c>
      <c r="B29" s="662" t="s">
        <v>273</v>
      </c>
      <c r="C29" s="662">
        <f t="shared" si="7"/>
        <v>4057</v>
      </c>
      <c r="D29" s="667">
        <v>745</v>
      </c>
      <c r="E29" s="667"/>
      <c r="F29" s="667"/>
      <c r="G29" s="667"/>
      <c r="H29" s="703"/>
      <c r="I29" s="667"/>
      <c r="J29" s="667"/>
      <c r="K29" s="667"/>
      <c r="L29" s="670">
        <f t="shared" si="20"/>
        <v>3312</v>
      </c>
      <c r="M29" s="671">
        <v>3260</v>
      </c>
      <c r="N29" s="671"/>
      <c r="O29" s="671"/>
      <c r="P29" s="671"/>
      <c r="Q29" s="698"/>
      <c r="R29" s="698"/>
      <c r="S29" s="712"/>
      <c r="T29" s="671"/>
      <c r="U29" s="671"/>
      <c r="V29" s="671"/>
      <c r="W29" s="671"/>
      <c r="X29" s="671"/>
      <c r="Y29" s="698"/>
      <c r="Z29" s="698"/>
      <c r="AA29" s="712"/>
      <c r="AB29" s="712"/>
      <c r="AC29" s="671"/>
      <c r="AD29" s="671">
        <v>52</v>
      </c>
      <c r="AE29" s="671"/>
      <c r="AF29" s="671"/>
      <c r="AG29" s="671"/>
      <c r="AH29" s="698"/>
      <c r="AI29" s="698"/>
      <c r="AJ29" s="712"/>
      <c r="AK29" s="712"/>
      <c r="AL29" s="712"/>
      <c r="AM29" s="712"/>
      <c r="AN29" s="671"/>
      <c r="AO29" s="729">
        <f t="shared" si="8"/>
        <v>11305.860773999999</v>
      </c>
      <c r="AP29" s="667">
        <f t="shared" si="9"/>
        <v>4184.1880739999997</v>
      </c>
      <c r="AQ29" s="731">
        <f t="shared" si="10"/>
        <v>7121.6726999999992</v>
      </c>
      <c r="AR29" s="670">
        <f t="shared" si="11"/>
        <v>4188.3880739999995</v>
      </c>
      <c r="AS29" s="669">
        <f t="shared" si="12"/>
        <v>4184.1880739999997</v>
      </c>
      <c r="AT29" s="667">
        <v>4184.1880739999997</v>
      </c>
      <c r="AU29" s="667"/>
      <c r="AV29" s="727">
        <f t="shared" si="13"/>
        <v>4.2</v>
      </c>
      <c r="AW29" s="731">
        <v>4.2</v>
      </c>
      <c r="AX29" s="667"/>
      <c r="AY29" s="667">
        <f t="shared" si="14"/>
        <v>4538.2833719999999</v>
      </c>
      <c r="AZ29" s="669">
        <f t="shared" si="15"/>
        <v>0</v>
      </c>
      <c r="BA29" s="667"/>
      <c r="BB29" s="667"/>
      <c r="BC29" s="725">
        <f t="shared" si="16"/>
        <v>4538.2833719999999</v>
      </c>
      <c r="BD29" s="731">
        <v>4538.2833719999999</v>
      </c>
      <c r="BE29" s="667"/>
      <c r="BF29" s="671">
        <f t="shared" si="17"/>
        <v>2579.1893279999999</v>
      </c>
      <c r="BG29" s="669">
        <f t="shared" si="18"/>
        <v>0</v>
      </c>
      <c r="BH29" s="667"/>
      <c r="BI29" s="667"/>
      <c r="BJ29" s="733">
        <f t="shared" si="19"/>
        <v>2579.1893279999999</v>
      </c>
      <c r="BK29" s="731">
        <v>2579.1893279999999</v>
      </c>
      <c r="BL29" s="667"/>
      <c r="BM29" s="682">
        <f t="shared" si="2"/>
        <v>2.7867539497165392</v>
      </c>
      <c r="BN29" s="682">
        <f t="shared" si="3"/>
        <v>5.6163598308724829</v>
      </c>
      <c r="BO29" s="682">
        <f t="shared" si="4"/>
        <v>2.1502634963768115</v>
      </c>
    </row>
    <row r="30" spans="1:67" ht="27.75" customHeight="1">
      <c r="A30" s="664">
        <v>22</v>
      </c>
      <c r="B30" s="662" t="s">
        <v>286</v>
      </c>
      <c r="C30" s="662">
        <f t="shared" si="7"/>
        <v>850</v>
      </c>
      <c r="D30" s="667"/>
      <c r="E30" s="667"/>
      <c r="F30" s="667"/>
      <c r="G30" s="667"/>
      <c r="H30" s="703"/>
      <c r="I30" s="667"/>
      <c r="J30" s="667"/>
      <c r="K30" s="667"/>
      <c r="L30" s="670">
        <f t="shared" si="20"/>
        <v>850</v>
      </c>
      <c r="M30" s="662">
        <v>640</v>
      </c>
      <c r="N30" s="662"/>
      <c r="O30" s="662"/>
      <c r="P30" s="662"/>
      <c r="Q30" s="696"/>
      <c r="R30" s="696"/>
      <c r="S30" s="710"/>
      <c r="T30" s="662"/>
      <c r="U30" s="679"/>
      <c r="V30" s="679"/>
      <c r="W30" s="679"/>
      <c r="X30" s="679"/>
      <c r="Y30" s="700"/>
      <c r="Z30" s="700"/>
      <c r="AA30" s="713"/>
      <c r="AB30" s="713"/>
      <c r="AC30" s="679"/>
      <c r="AD30" s="662">
        <v>210</v>
      </c>
      <c r="AE30" s="662"/>
      <c r="AF30" s="662"/>
      <c r="AG30" s="662"/>
      <c r="AH30" s="696"/>
      <c r="AI30" s="696"/>
      <c r="AJ30" s="710"/>
      <c r="AK30" s="710"/>
      <c r="AL30" s="710"/>
      <c r="AM30" s="710"/>
      <c r="AN30" s="662"/>
      <c r="AO30" s="729">
        <f t="shared" si="8"/>
        <v>855.4</v>
      </c>
      <c r="AP30" s="667">
        <f t="shared" si="9"/>
        <v>0</v>
      </c>
      <c r="AQ30" s="731">
        <f t="shared" si="10"/>
        <v>855.4</v>
      </c>
      <c r="AR30" s="670">
        <f t="shared" si="11"/>
        <v>215.4</v>
      </c>
      <c r="AS30" s="669">
        <f t="shared" si="12"/>
        <v>0</v>
      </c>
      <c r="AT30" s="667"/>
      <c r="AU30" s="667"/>
      <c r="AV30" s="727">
        <f t="shared" si="13"/>
        <v>215.4</v>
      </c>
      <c r="AW30" s="731">
        <v>215.4</v>
      </c>
      <c r="AX30" s="667"/>
      <c r="AY30" s="667">
        <f t="shared" si="14"/>
        <v>640</v>
      </c>
      <c r="AZ30" s="669">
        <f t="shared" si="15"/>
        <v>0</v>
      </c>
      <c r="BA30" s="667"/>
      <c r="BB30" s="667"/>
      <c r="BC30" s="725">
        <f t="shared" si="16"/>
        <v>640</v>
      </c>
      <c r="BD30" s="732">
        <v>640</v>
      </c>
      <c r="BE30" s="667"/>
      <c r="BF30" s="671">
        <f t="shared" si="17"/>
        <v>0</v>
      </c>
      <c r="BG30" s="669">
        <f t="shared" si="18"/>
        <v>0</v>
      </c>
      <c r="BH30" s="667"/>
      <c r="BI30" s="667"/>
      <c r="BJ30" s="733">
        <f t="shared" si="19"/>
        <v>0</v>
      </c>
      <c r="BK30" s="727"/>
      <c r="BL30" s="667"/>
      <c r="BM30" s="682">
        <f t="shared" si="2"/>
        <v>1.0063529411764707</v>
      </c>
      <c r="BN30" s="682" t="e">
        <f t="shared" si="3"/>
        <v>#DIV/0!</v>
      </c>
      <c r="BO30" s="682">
        <f t="shared" si="4"/>
        <v>1.0063529411764707</v>
      </c>
    </row>
    <row r="31" spans="1:67" ht="27.75" customHeight="1">
      <c r="A31" s="443">
        <v>23</v>
      </c>
      <c r="B31" s="662" t="s">
        <v>323</v>
      </c>
      <c r="C31" s="662">
        <f t="shared" si="7"/>
        <v>1000</v>
      </c>
      <c r="D31" s="667"/>
      <c r="E31" s="667"/>
      <c r="F31" s="667"/>
      <c r="G31" s="667"/>
      <c r="H31" s="703"/>
      <c r="I31" s="667"/>
      <c r="J31" s="667"/>
      <c r="K31" s="667"/>
      <c r="L31" s="667">
        <v>1000</v>
      </c>
      <c r="M31" s="667">
        <v>1000</v>
      </c>
      <c r="N31" s="667"/>
      <c r="O31" s="667"/>
      <c r="P31" s="667"/>
      <c r="Q31" s="689"/>
      <c r="R31" s="689"/>
      <c r="S31" s="703"/>
      <c r="T31" s="667"/>
      <c r="U31" s="667"/>
      <c r="V31" s="667"/>
      <c r="W31" s="667"/>
      <c r="X31" s="667"/>
      <c r="Y31" s="689"/>
      <c r="Z31" s="689"/>
      <c r="AA31" s="703"/>
      <c r="AB31" s="703"/>
      <c r="AC31" s="667"/>
      <c r="AD31" s="667"/>
      <c r="AE31" s="667"/>
      <c r="AF31" s="667"/>
      <c r="AG31" s="667"/>
      <c r="AH31" s="689"/>
      <c r="AI31" s="689"/>
      <c r="AJ31" s="703"/>
      <c r="AK31" s="703"/>
      <c r="AL31" s="703"/>
      <c r="AM31" s="703"/>
      <c r="AN31" s="667"/>
      <c r="AO31" s="729">
        <f t="shared" si="8"/>
        <v>1000</v>
      </c>
      <c r="AP31" s="667">
        <f t="shared" si="9"/>
        <v>0</v>
      </c>
      <c r="AQ31" s="731">
        <f t="shared" si="10"/>
        <v>1000</v>
      </c>
      <c r="AR31" s="670">
        <f t="shared" si="11"/>
        <v>0</v>
      </c>
      <c r="AS31" s="669">
        <f t="shared" si="12"/>
        <v>0</v>
      </c>
      <c r="AT31" s="667"/>
      <c r="AU31" s="667"/>
      <c r="AV31" s="727">
        <f t="shared" si="13"/>
        <v>0</v>
      </c>
      <c r="AW31" s="727"/>
      <c r="AX31" s="667"/>
      <c r="AY31" s="667">
        <f t="shared" si="14"/>
        <v>1000</v>
      </c>
      <c r="AZ31" s="669">
        <f t="shared" si="15"/>
        <v>0</v>
      </c>
      <c r="BA31" s="667"/>
      <c r="BB31" s="667"/>
      <c r="BC31" s="725">
        <f t="shared" si="16"/>
        <v>1000</v>
      </c>
      <c r="BD31" s="733">
        <v>1000</v>
      </c>
      <c r="BE31" s="667"/>
      <c r="BF31" s="671">
        <f t="shared" si="17"/>
        <v>0</v>
      </c>
      <c r="BG31" s="669">
        <f t="shared" si="18"/>
        <v>0</v>
      </c>
      <c r="BH31" s="667"/>
      <c r="BI31" s="667"/>
      <c r="BJ31" s="733">
        <f t="shared" si="19"/>
        <v>0</v>
      </c>
      <c r="BK31" s="727"/>
      <c r="BL31" s="667"/>
      <c r="BM31" s="682">
        <f t="shared" si="2"/>
        <v>1</v>
      </c>
      <c r="BN31" s="682" t="e">
        <f t="shared" si="3"/>
        <v>#DIV/0!</v>
      </c>
      <c r="BO31" s="682">
        <f t="shared" si="4"/>
        <v>1</v>
      </c>
    </row>
    <row r="32" spans="1:67" ht="27.75" customHeight="1">
      <c r="A32" s="664">
        <v>24</v>
      </c>
      <c r="B32" s="662" t="s">
        <v>268</v>
      </c>
      <c r="C32" s="662">
        <f t="shared" si="7"/>
        <v>53155.555084</v>
      </c>
      <c r="D32" s="667">
        <v>6804</v>
      </c>
      <c r="E32" s="667"/>
      <c r="F32" s="667"/>
      <c r="G32" s="667"/>
      <c r="H32" s="703"/>
      <c r="I32" s="667"/>
      <c r="J32" s="667"/>
      <c r="K32" s="667"/>
      <c r="L32" s="670">
        <f>SUM(M32:AD32)</f>
        <v>46351.555084</v>
      </c>
      <c r="M32" s="678">
        <v>903.896884</v>
      </c>
      <c r="N32" s="678"/>
      <c r="O32" s="678"/>
      <c r="P32" s="678"/>
      <c r="Q32" s="695"/>
      <c r="R32" s="695"/>
      <c r="S32" s="709"/>
      <c r="T32" s="678"/>
      <c r="U32" s="678">
        <v>9587.4202000000005</v>
      </c>
      <c r="V32" s="678"/>
      <c r="W32" s="678"/>
      <c r="X32" s="678"/>
      <c r="Y32" s="695"/>
      <c r="Z32" s="695"/>
      <c r="AA32" s="709"/>
      <c r="AB32" s="709"/>
      <c r="AC32" s="678"/>
      <c r="AD32" s="678">
        <v>35860.237999999998</v>
      </c>
      <c r="AE32" s="678"/>
      <c r="AF32" s="678"/>
      <c r="AG32" s="678"/>
      <c r="AH32" s="695"/>
      <c r="AI32" s="695"/>
      <c r="AJ32" s="709"/>
      <c r="AK32" s="709"/>
      <c r="AL32" s="709"/>
      <c r="AM32" s="709"/>
      <c r="AN32" s="678"/>
      <c r="AO32" s="729">
        <f t="shared" si="8"/>
        <v>17476.238406999997</v>
      </c>
      <c r="AP32" s="667">
        <f t="shared" si="9"/>
        <v>8372.8577989999994</v>
      </c>
      <c r="AQ32" s="731">
        <f t="shared" si="10"/>
        <v>9103.3806079999995</v>
      </c>
      <c r="AR32" s="670">
        <f t="shared" si="11"/>
        <v>16842.835406999999</v>
      </c>
      <c r="AS32" s="669">
        <f t="shared" si="12"/>
        <v>8372.8577989999994</v>
      </c>
      <c r="AT32" s="667">
        <v>8372.8577989999994</v>
      </c>
      <c r="AU32" s="667"/>
      <c r="AV32" s="727">
        <f t="shared" si="13"/>
        <v>8469.9776079999992</v>
      </c>
      <c r="AW32" s="730">
        <v>8469.9776079999992</v>
      </c>
      <c r="AX32" s="667"/>
      <c r="AY32" s="667">
        <f t="shared" si="14"/>
        <v>207.047</v>
      </c>
      <c r="AZ32" s="669">
        <f t="shared" si="15"/>
        <v>0</v>
      </c>
      <c r="BA32" s="667"/>
      <c r="BB32" s="667"/>
      <c r="BC32" s="725">
        <f t="shared" si="16"/>
        <v>207.047</v>
      </c>
      <c r="BD32" s="730">
        <v>207.047</v>
      </c>
      <c r="BE32" s="667"/>
      <c r="BF32" s="671">
        <f t="shared" si="17"/>
        <v>426.35599999999999</v>
      </c>
      <c r="BG32" s="669">
        <f t="shared" si="18"/>
        <v>0</v>
      </c>
      <c r="BH32" s="667"/>
      <c r="BI32" s="667"/>
      <c r="BJ32" s="733">
        <f t="shared" si="19"/>
        <v>426.35599999999999</v>
      </c>
      <c r="BK32" s="730">
        <v>426.35599999999999</v>
      </c>
      <c r="BL32" s="667"/>
      <c r="BM32" s="682">
        <f t="shared" si="2"/>
        <v>0.32877539100819969</v>
      </c>
      <c r="BN32" s="682">
        <f t="shared" si="3"/>
        <v>1.230578747648442</v>
      </c>
      <c r="BO32" s="682">
        <f t="shared" si="4"/>
        <v>0.19639860176217425</v>
      </c>
    </row>
    <row r="33" spans="1:67" ht="27.75" customHeight="1">
      <c r="A33" s="664">
        <v>25</v>
      </c>
      <c r="B33" s="662" t="s">
        <v>284</v>
      </c>
      <c r="C33" s="662">
        <f t="shared" si="7"/>
        <v>13566</v>
      </c>
      <c r="D33" s="667"/>
      <c r="E33" s="667"/>
      <c r="F33" s="667"/>
      <c r="G33" s="667"/>
      <c r="H33" s="703"/>
      <c r="I33" s="667"/>
      <c r="J33" s="667"/>
      <c r="K33" s="667"/>
      <c r="L33" s="670">
        <f>SUM(M33:AD33)</f>
        <v>13566</v>
      </c>
      <c r="M33" s="670">
        <v>650</v>
      </c>
      <c r="N33" s="670"/>
      <c r="O33" s="670"/>
      <c r="P33" s="670"/>
      <c r="Q33" s="694"/>
      <c r="R33" s="694"/>
      <c r="S33" s="708"/>
      <c r="T33" s="670"/>
      <c r="U33" s="670">
        <v>9720</v>
      </c>
      <c r="V33" s="670"/>
      <c r="W33" s="670"/>
      <c r="X33" s="670"/>
      <c r="Y33" s="694"/>
      <c r="Z33" s="694"/>
      <c r="AA33" s="708"/>
      <c r="AB33" s="708"/>
      <c r="AC33" s="670"/>
      <c r="AD33" s="670">
        <v>3196</v>
      </c>
      <c r="AE33" s="670"/>
      <c r="AF33" s="670"/>
      <c r="AG33" s="670"/>
      <c r="AH33" s="694"/>
      <c r="AI33" s="694"/>
      <c r="AJ33" s="708"/>
      <c r="AK33" s="708"/>
      <c r="AL33" s="708"/>
      <c r="AM33" s="708"/>
      <c r="AN33" s="670"/>
      <c r="AO33" s="729">
        <f t="shared" si="8"/>
        <v>9701.9863000000005</v>
      </c>
      <c r="AP33" s="667">
        <f t="shared" si="9"/>
        <v>0</v>
      </c>
      <c r="AQ33" s="731">
        <f t="shared" si="10"/>
        <v>9701.9863000000005</v>
      </c>
      <c r="AR33" s="670">
        <f t="shared" si="11"/>
        <v>1483.9472000000001</v>
      </c>
      <c r="AS33" s="669">
        <f t="shared" si="12"/>
        <v>0</v>
      </c>
      <c r="AT33" s="667"/>
      <c r="AU33" s="667"/>
      <c r="AV33" s="727">
        <f t="shared" si="13"/>
        <v>1483.9472000000001</v>
      </c>
      <c r="AW33" s="729">
        <v>1483.9472000000001</v>
      </c>
      <c r="AX33" s="667"/>
      <c r="AY33" s="667">
        <f t="shared" si="14"/>
        <v>198.93</v>
      </c>
      <c r="AZ33" s="669">
        <f t="shared" si="15"/>
        <v>0</v>
      </c>
      <c r="BA33" s="667"/>
      <c r="BB33" s="667"/>
      <c r="BC33" s="725">
        <f t="shared" si="16"/>
        <v>198.93</v>
      </c>
      <c r="BD33" s="729">
        <v>198.93</v>
      </c>
      <c r="BE33" s="667"/>
      <c r="BF33" s="671">
        <f t="shared" si="17"/>
        <v>8019.1090999999997</v>
      </c>
      <c r="BG33" s="669">
        <f t="shared" si="18"/>
        <v>0</v>
      </c>
      <c r="BH33" s="667"/>
      <c r="BI33" s="667"/>
      <c r="BJ33" s="733">
        <f t="shared" si="19"/>
        <v>8019.1090999999997</v>
      </c>
      <c r="BK33" s="729">
        <v>8019.1090999999997</v>
      </c>
      <c r="BL33" s="667"/>
      <c r="BM33" s="682">
        <f t="shared" si="2"/>
        <v>0.71516926876013565</v>
      </c>
      <c r="BN33" s="682" t="e">
        <f t="shared" si="3"/>
        <v>#DIV/0!</v>
      </c>
      <c r="BO33" s="682">
        <f t="shared" si="4"/>
        <v>0.71516926876013565</v>
      </c>
    </row>
    <row r="34" spans="1:67" ht="27.75" customHeight="1">
      <c r="A34" s="443">
        <v>26</v>
      </c>
      <c r="B34" s="662" t="s">
        <v>749</v>
      </c>
      <c r="C34" s="662">
        <f t="shared" si="7"/>
        <v>1426</v>
      </c>
      <c r="D34" s="667">
        <v>1426</v>
      </c>
      <c r="E34" s="667"/>
      <c r="F34" s="667"/>
      <c r="G34" s="667"/>
      <c r="H34" s="703"/>
      <c r="I34" s="667"/>
      <c r="J34" s="667"/>
      <c r="K34" s="667"/>
      <c r="L34" s="667"/>
      <c r="M34" s="667"/>
      <c r="N34" s="667"/>
      <c r="O34" s="667"/>
      <c r="P34" s="667"/>
      <c r="Q34" s="689"/>
      <c r="R34" s="689"/>
      <c r="S34" s="703"/>
      <c r="T34" s="667"/>
      <c r="U34" s="667"/>
      <c r="V34" s="667"/>
      <c r="W34" s="667"/>
      <c r="X34" s="667"/>
      <c r="Y34" s="689"/>
      <c r="Z34" s="689"/>
      <c r="AA34" s="703"/>
      <c r="AB34" s="703"/>
      <c r="AC34" s="667"/>
      <c r="AD34" s="667"/>
      <c r="AE34" s="667"/>
      <c r="AF34" s="667"/>
      <c r="AG34" s="667"/>
      <c r="AH34" s="689"/>
      <c r="AI34" s="689"/>
      <c r="AJ34" s="703"/>
      <c r="AK34" s="703"/>
      <c r="AL34" s="703"/>
      <c r="AM34" s="703"/>
      <c r="AN34" s="667"/>
      <c r="AO34" s="729">
        <f t="shared" si="8"/>
        <v>639.68463299999996</v>
      </c>
      <c r="AP34" s="667">
        <f t="shared" si="9"/>
        <v>130.54510200000001</v>
      </c>
      <c r="AQ34" s="731">
        <f t="shared" si="10"/>
        <v>509.13953099999998</v>
      </c>
      <c r="AR34" s="670">
        <f t="shared" si="11"/>
        <v>639.68463299999996</v>
      </c>
      <c r="AS34" s="669">
        <f t="shared" si="12"/>
        <v>130.54510200000001</v>
      </c>
      <c r="AT34" s="667">
        <v>130.54510200000001</v>
      </c>
      <c r="AU34" s="667"/>
      <c r="AV34" s="727">
        <f t="shared" si="13"/>
        <v>509.13953099999998</v>
      </c>
      <c r="AW34" s="726">
        <v>509.13953099999998</v>
      </c>
      <c r="AX34" s="667"/>
      <c r="AY34" s="667">
        <f t="shared" si="14"/>
        <v>0</v>
      </c>
      <c r="AZ34" s="669">
        <f t="shared" si="15"/>
        <v>0</v>
      </c>
      <c r="BA34" s="667"/>
      <c r="BB34" s="667"/>
      <c r="BC34" s="725">
        <f t="shared" si="16"/>
        <v>0</v>
      </c>
      <c r="BD34" s="727"/>
      <c r="BE34" s="667"/>
      <c r="BF34" s="671">
        <f t="shared" si="17"/>
        <v>0</v>
      </c>
      <c r="BG34" s="669">
        <f t="shared" si="18"/>
        <v>0</v>
      </c>
      <c r="BH34" s="667"/>
      <c r="BI34" s="667"/>
      <c r="BJ34" s="733">
        <f t="shared" si="19"/>
        <v>0</v>
      </c>
      <c r="BK34" s="727"/>
      <c r="BL34" s="667"/>
      <c r="BM34" s="682">
        <f t="shared" si="2"/>
        <v>0.44858669915848526</v>
      </c>
      <c r="BN34" s="682">
        <f t="shared" si="3"/>
        <v>9.1546354838709681E-2</v>
      </c>
      <c r="BO34" s="682" t="e">
        <f t="shared" si="4"/>
        <v>#DIV/0!</v>
      </c>
    </row>
    <row r="35" spans="1:67" s="739" customFormat="1" ht="27.75" customHeight="1">
      <c r="A35" s="744" t="s">
        <v>22</v>
      </c>
      <c r="B35" s="745" t="s">
        <v>1069</v>
      </c>
      <c r="C35" s="734">
        <f t="shared" ref="C35" si="21">SUM(C36:C100)</f>
        <v>1031877</v>
      </c>
      <c r="D35" s="734">
        <f>SUM(D36:D100)</f>
        <v>181791</v>
      </c>
      <c r="E35" s="734">
        <f t="shared" ref="E35:J35" si="22">SUM(E36:E100)</f>
        <v>17241</v>
      </c>
      <c r="F35" s="734">
        <f t="shared" si="22"/>
        <v>1200</v>
      </c>
      <c r="G35" s="734">
        <f t="shared" si="22"/>
        <v>102917</v>
      </c>
      <c r="H35" s="734">
        <f t="shared" si="22"/>
        <v>-7844</v>
      </c>
      <c r="I35" s="734">
        <f t="shared" si="22"/>
        <v>0</v>
      </c>
      <c r="J35" s="734">
        <f t="shared" si="22"/>
        <v>0</v>
      </c>
      <c r="K35" s="734">
        <f>SUM(K36:K100)</f>
        <v>68277</v>
      </c>
      <c r="L35" s="734">
        <f>SUM(L36:L100)</f>
        <v>850086</v>
      </c>
      <c r="M35" s="734">
        <f t="shared" ref="M35" si="23">SUM(M36:M100)</f>
        <v>44387</v>
      </c>
      <c r="N35" s="734">
        <f t="shared" ref="N35" si="24">SUM(N36:N100)</f>
        <v>23072</v>
      </c>
      <c r="O35" s="734">
        <f t="shared" ref="O35" si="25">SUM(O36:O100)</f>
        <v>17152</v>
      </c>
      <c r="P35" s="734">
        <f t="shared" ref="P35:T35" si="26">SUM(P36:P100)</f>
        <v>10989</v>
      </c>
      <c r="Q35" s="734">
        <f t="shared" si="26"/>
        <v>9.5</v>
      </c>
      <c r="R35" s="734">
        <f t="shared" si="26"/>
        <v>89</v>
      </c>
      <c r="S35" s="734">
        <f t="shared" si="26"/>
        <v>3980</v>
      </c>
      <c r="T35" s="734">
        <f t="shared" si="26"/>
        <v>577</v>
      </c>
      <c r="U35" s="734">
        <f t="shared" ref="U35" si="27">SUM(U36:U100)</f>
        <v>123302</v>
      </c>
      <c r="V35" s="734">
        <f t="shared" ref="V35" si="28">SUM(V36:V100)</f>
        <v>27307</v>
      </c>
      <c r="W35" s="734">
        <f t="shared" ref="W35" si="29">SUM(W36:W100)</f>
        <v>20208</v>
      </c>
      <c r="X35" s="734">
        <f t="shared" ref="X35:AN35" si="30">SUM(X36:X100)</f>
        <v>6981</v>
      </c>
      <c r="Y35" s="734">
        <f t="shared" si="30"/>
        <v>181</v>
      </c>
      <c r="Z35" s="734">
        <f t="shared" si="30"/>
        <v>-350</v>
      </c>
      <c r="AA35" s="734">
        <f t="shared" si="30"/>
        <v>6908</v>
      </c>
      <c r="AB35" s="734">
        <f t="shared" si="30"/>
        <v>1.5</v>
      </c>
      <c r="AC35" s="734">
        <f t="shared" si="30"/>
        <v>2425</v>
      </c>
      <c r="AD35" s="734">
        <f t="shared" si="30"/>
        <v>316531</v>
      </c>
      <c r="AE35" s="734">
        <f t="shared" si="30"/>
        <v>110904</v>
      </c>
      <c r="AF35" s="734">
        <f t="shared" si="30"/>
        <v>100104</v>
      </c>
      <c r="AG35" s="734">
        <f t="shared" si="30"/>
        <v>29145</v>
      </c>
      <c r="AH35" s="734">
        <f t="shared" si="30"/>
        <v>4675</v>
      </c>
      <c r="AI35" s="734">
        <f t="shared" si="30"/>
        <v>-8711</v>
      </c>
      <c r="AJ35" s="734">
        <f t="shared" si="30"/>
        <v>4363</v>
      </c>
      <c r="AK35" s="734">
        <f t="shared" si="30"/>
        <v>828</v>
      </c>
      <c r="AL35" s="734">
        <f t="shared" si="30"/>
        <v>1240</v>
      </c>
      <c r="AM35" s="734">
        <f t="shared" si="30"/>
        <v>3670</v>
      </c>
      <c r="AN35" s="734">
        <f t="shared" si="30"/>
        <v>118</v>
      </c>
      <c r="AO35" s="734">
        <f>SUM(AO36:AO100)</f>
        <v>561922.58023399988</v>
      </c>
      <c r="AP35" s="734">
        <f t="shared" ref="AP35" si="31">SUM(AP36:AP100)</f>
        <v>141447.15315499998</v>
      </c>
      <c r="AQ35" s="734">
        <f t="shared" ref="AQ35" si="32">SUM(AQ36:AQ100)</f>
        <v>420475.42707899999</v>
      </c>
      <c r="AR35" s="734">
        <f t="shared" ref="AR35:AS35" si="33">SUM(AR36:AR100)</f>
        <v>404104.70061400015</v>
      </c>
      <c r="AS35" s="734">
        <f t="shared" si="33"/>
        <v>126012.04002600002</v>
      </c>
      <c r="AT35" s="734">
        <f t="shared" ref="AT35" si="34">SUM(AT36:AT100)</f>
        <v>126012.04002600002</v>
      </c>
      <c r="AU35" s="734">
        <f t="shared" ref="AU35" si="35">SUM(AU36:AU100)</f>
        <v>0</v>
      </c>
      <c r="AV35" s="734">
        <f t="shared" ref="AV35:AW35" si="36">SUM(AV36:AV100)</f>
        <v>278092.66058800003</v>
      </c>
      <c r="AW35" s="734">
        <f t="shared" si="36"/>
        <v>278092.66058800003</v>
      </c>
      <c r="AX35" s="734">
        <f t="shared" ref="AX35" si="37">SUM(AX36:AX100)</f>
        <v>0</v>
      </c>
      <c r="AY35" s="734">
        <f t="shared" ref="AY35" si="38">SUM(AY36:AY100)</f>
        <v>56615.526339000004</v>
      </c>
      <c r="AZ35" s="734">
        <f t="shared" ref="AZ35:BA35" si="39">SUM(AZ36:AZ100)</f>
        <v>14400.719129000001</v>
      </c>
      <c r="BA35" s="734">
        <f t="shared" si="39"/>
        <v>14400.719129000001</v>
      </c>
      <c r="BB35" s="734">
        <f t="shared" ref="BB35" si="40">SUM(BB36:BB100)</f>
        <v>0</v>
      </c>
      <c r="BC35" s="734">
        <f t="shared" ref="BC35" si="41">SUM(BC36:BC100)</f>
        <v>42214.807209999992</v>
      </c>
      <c r="BD35" s="734">
        <f t="shared" ref="BD35:BE35" si="42">SUM(BD36:BD100)</f>
        <v>42214.807209999992</v>
      </c>
      <c r="BE35" s="734">
        <f t="shared" si="42"/>
        <v>0</v>
      </c>
      <c r="BF35" s="734">
        <f t="shared" ref="BF35" si="43">SUM(BF36:BF100)</f>
        <v>101202.35328100002</v>
      </c>
      <c r="BG35" s="734">
        <f t="shared" ref="BG35" si="44">SUM(BG36:BG100)</f>
        <v>1034.394</v>
      </c>
      <c r="BH35" s="734">
        <f t="shared" ref="BH35:BI35" si="45">SUM(BH36:BH100)</f>
        <v>1034.394</v>
      </c>
      <c r="BI35" s="734">
        <f t="shared" si="45"/>
        <v>0</v>
      </c>
      <c r="BJ35" s="734">
        <f t="shared" ref="BJ35" si="46">SUM(BJ36:BJ100)</f>
        <v>100167.95928100002</v>
      </c>
      <c r="BK35" s="734">
        <f t="shared" ref="BK35" si="47">SUM(BK36:BK100)</f>
        <v>100167.95928100002</v>
      </c>
      <c r="BL35" s="734">
        <f t="shared" ref="BL35" si="48">SUM(BL36:BL100)</f>
        <v>0</v>
      </c>
      <c r="BM35" s="746">
        <f t="shared" si="2"/>
        <v>0.54456352863180391</v>
      </c>
      <c r="BN35" s="746">
        <f t="shared" si="3"/>
        <v>0.77807566466436717</v>
      </c>
      <c r="BO35" s="746">
        <f t="shared" si="4"/>
        <v>0.49462692842724149</v>
      </c>
    </row>
    <row r="36" spans="1:67" ht="27.75" customHeight="1">
      <c r="A36" s="650">
        <v>1</v>
      </c>
      <c r="B36" s="369" t="s">
        <v>1070</v>
      </c>
      <c r="C36" s="369">
        <f t="shared" ref="C36:C67" si="49">D36+L36</f>
        <v>3971</v>
      </c>
      <c r="D36" s="662">
        <f>SUM(E36:K36)</f>
        <v>124</v>
      </c>
      <c r="E36" s="662"/>
      <c r="F36" s="662"/>
      <c r="G36" s="662">
        <v>124</v>
      </c>
      <c r="H36" s="710"/>
      <c r="I36" s="662"/>
      <c r="J36" s="662"/>
      <c r="K36" s="662"/>
      <c r="L36" s="670">
        <f t="shared" ref="L36:L67" si="50">SUM(M36:AN36)</f>
        <v>3847</v>
      </c>
      <c r="M36" s="662">
        <v>907</v>
      </c>
      <c r="N36" s="662">
        <v>0</v>
      </c>
      <c r="O36" s="662"/>
      <c r="P36" s="662"/>
      <c r="Q36" s="696"/>
      <c r="R36" s="696"/>
      <c r="S36" s="710"/>
      <c r="T36" s="662">
        <v>295</v>
      </c>
      <c r="U36" s="662">
        <v>560</v>
      </c>
      <c r="V36" s="662">
        <v>49</v>
      </c>
      <c r="W36" s="662"/>
      <c r="X36" s="662"/>
      <c r="Y36" s="696"/>
      <c r="Z36" s="696"/>
      <c r="AA36" s="710"/>
      <c r="AB36" s="710"/>
      <c r="AC36" s="662"/>
      <c r="AD36" s="662">
        <v>344</v>
      </c>
      <c r="AE36" s="662">
        <v>1440</v>
      </c>
      <c r="AF36" s="662"/>
      <c r="AG36" s="662"/>
      <c r="AH36" s="696"/>
      <c r="AI36" s="696"/>
      <c r="AJ36" s="710"/>
      <c r="AK36" s="710"/>
      <c r="AL36" s="710"/>
      <c r="AM36" s="710">
        <v>252</v>
      </c>
      <c r="AN36" s="662"/>
      <c r="AO36" s="735">
        <f>AP36+AQ36</f>
        <v>2171.9355920000003</v>
      </c>
      <c r="AP36" s="583">
        <f t="shared" ref="AP36" si="51">AS36+AZ36+BG36</f>
        <v>44</v>
      </c>
      <c r="AQ36" s="735">
        <f>AV36+BC36+BJ36</f>
        <v>2127.9355920000003</v>
      </c>
      <c r="AR36" s="583">
        <f t="shared" ref="AR36" si="52">AS36+AV36</f>
        <v>1206.9933000000001</v>
      </c>
      <c r="AS36" s="583">
        <f t="shared" ref="AS36" si="53">AT36+AU36</f>
        <v>44</v>
      </c>
      <c r="AT36" s="583">
        <v>44</v>
      </c>
      <c r="AU36" s="583"/>
      <c r="AV36" s="735">
        <f t="shared" ref="AV36" si="54">AW36+AX36</f>
        <v>1162.9933000000001</v>
      </c>
      <c r="AW36" s="735">
        <v>1162.9933000000001</v>
      </c>
      <c r="AX36" s="583"/>
      <c r="AY36" s="583">
        <f>AZ36+BC36</f>
        <v>907.00729200000001</v>
      </c>
      <c r="AZ36" s="583">
        <f>BA36+BB36</f>
        <v>0</v>
      </c>
      <c r="BA36" s="583"/>
      <c r="BB36" s="583"/>
      <c r="BC36" s="735">
        <f>BD36+BE36</f>
        <v>907.00729200000001</v>
      </c>
      <c r="BD36" s="735">
        <v>907.00729200000001</v>
      </c>
      <c r="BE36" s="583"/>
      <c r="BF36" s="583">
        <f t="shared" ref="BF36" si="55">BG36+BJ36</f>
        <v>57.935000000000002</v>
      </c>
      <c r="BG36" s="583">
        <f t="shared" ref="BG36" si="56">BH36+BI36</f>
        <v>0</v>
      </c>
      <c r="BH36" s="583"/>
      <c r="BI36" s="583"/>
      <c r="BJ36" s="735">
        <f>BK36+BL36</f>
        <v>57.935000000000002</v>
      </c>
      <c r="BK36" s="735">
        <v>57.935000000000002</v>
      </c>
      <c r="BL36" s="659"/>
      <c r="BM36" s="682">
        <f t="shared" si="2"/>
        <v>0.54694928028204493</v>
      </c>
      <c r="BN36" s="682">
        <f t="shared" si="3"/>
        <v>0.35483870967741937</v>
      </c>
      <c r="BO36" s="682">
        <f t="shared" si="4"/>
        <v>0.55314156277618931</v>
      </c>
    </row>
    <row r="37" spans="1:67" s="652" customFormat="1" ht="27.75" customHeight="1">
      <c r="A37" s="650">
        <v>2</v>
      </c>
      <c r="B37" s="651" t="s">
        <v>1071</v>
      </c>
      <c r="C37" s="369">
        <f t="shared" si="49"/>
        <v>7853</v>
      </c>
      <c r="D37" s="662">
        <f t="shared" ref="D37:D100" si="57">SUM(E37:K37)</f>
        <v>2283</v>
      </c>
      <c r="E37" s="662"/>
      <c r="F37" s="662"/>
      <c r="G37" s="662">
        <v>815</v>
      </c>
      <c r="H37" s="710"/>
      <c r="I37" s="662"/>
      <c r="J37" s="662"/>
      <c r="K37" s="662">
        <v>1468</v>
      </c>
      <c r="L37" s="670">
        <f t="shared" si="50"/>
        <v>5570</v>
      </c>
      <c r="M37" s="662">
        <v>200</v>
      </c>
      <c r="N37" s="662">
        <v>100</v>
      </c>
      <c r="O37" s="662"/>
      <c r="P37" s="662"/>
      <c r="Q37" s="696"/>
      <c r="R37" s="696"/>
      <c r="S37" s="710"/>
      <c r="T37" s="662">
        <v>100</v>
      </c>
      <c r="U37" s="662">
        <v>555</v>
      </c>
      <c r="V37" s="662">
        <v>112</v>
      </c>
      <c r="W37" s="662"/>
      <c r="X37" s="662"/>
      <c r="Y37" s="696"/>
      <c r="Z37" s="696"/>
      <c r="AA37" s="710"/>
      <c r="AB37" s="710"/>
      <c r="AC37" s="662">
        <v>112</v>
      </c>
      <c r="AD37" s="662">
        <v>548</v>
      </c>
      <c r="AE37" s="662">
        <v>423</v>
      </c>
      <c r="AF37" s="662">
        <v>3000</v>
      </c>
      <c r="AG37" s="662"/>
      <c r="AH37" s="696"/>
      <c r="AI37" s="696"/>
      <c r="AJ37" s="710"/>
      <c r="AK37" s="710"/>
      <c r="AL37" s="710"/>
      <c r="AM37" s="710">
        <v>420</v>
      </c>
      <c r="AN37" s="662"/>
      <c r="AO37" s="735">
        <f t="shared" ref="AO37:AO46" si="58">AP37+AQ37</f>
        <v>3187.7645470000002</v>
      </c>
      <c r="AP37" s="583">
        <f t="shared" ref="AP37:AP46" si="59">AS37+AZ37+BG37</f>
        <v>2807.19</v>
      </c>
      <c r="AQ37" s="735">
        <f t="shared" ref="AQ37:AQ46" si="60">AV37+BC37+BJ37</f>
        <v>380.574547</v>
      </c>
      <c r="AR37" s="583">
        <f t="shared" ref="AR37:AR46" si="61">AS37+AV37</f>
        <v>2859.4900000000002</v>
      </c>
      <c r="AS37" s="583">
        <f t="shared" ref="AS37:AS46" si="62">AT37+AU37</f>
        <v>2807.19</v>
      </c>
      <c r="AT37" s="583">
        <v>2807.19</v>
      </c>
      <c r="AU37" s="583"/>
      <c r="AV37" s="735">
        <f t="shared" ref="AV37:AV46" si="63">AW37+AX37</f>
        <v>52.3</v>
      </c>
      <c r="AW37" s="735">
        <v>52.3</v>
      </c>
      <c r="AX37" s="583"/>
      <c r="AY37" s="583">
        <f t="shared" ref="AY37:AY46" si="64">AZ37+BC37</f>
        <v>199.92604700000001</v>
      </c>
      <c r="AZ37" s="583">
        <f t="shared" ref="AZ37:AZ46" si="65">BA37+BB37</f>
        <v>0</v>
      </c>
      <c r="BA37" s="583"/>
      <c r="BB37" s="583"/>
      <c r="BC37" s="735">
        <f t="shared" ref="BC37:BC46" si="66">BD37+BE37</f>
        <v>199.92604700000001</v>
      </c>
      <c r="BD37" s="735">
        <v>199.92604700000001</v>
      </c>
      <c r="BE37" s="583"/>
      <c r="BF37" s="583">
        <f t="shared" ref="BF37:BF46" si="67">BG37+BJ37</f>
        <v>128.3485</v>
      </c>
      <c r="BG37" s="583">
        <f t="shared" ref="BG37:BG46" si="68">BH37+BI37</f>
        <v>0</v>
      </c>
      <c r="BH37" s="583"/>
      <c r="BI37" s="583"/>
      <c r="BJ37" s="735">
        <f t="shared" ref="BJ37:BJ46" si="69">BK37+BL37</f>
        <v>128.3485</v>
      </c>
      <c r="BK37" s="735">
        <v>128.3485</v>
      </c>
      <c r="BL37" s="583"/>
      <c r="BM37" s="682">
        <f t="shared" si="2"/>
        <v>0.40592952336686622</v>
      </c>
      <c r="BN37" s="682">
        <f t="shared" si="3"/>
        <v>1.2296057818659658</v>
      </c>
      <c r="BO37" s="682">
        <f t="shared" si="4"/>
        <v>6.8325771454219031E-2</v>
      </c>
    </row>
    <row r="38" spans="1:67" s="652" customFormat="1" ht="27.75" customHeight="1">
      <c r="A38" s="650">
        <v>3</v>
      </c>
      <c r="B38" s="651" t="s">
        <v>1072</v>
      </c>
      <c r="C38" s="369">
        <f t="shared" si="49"/>
        <v>10952</v>
      </c>
      <c r="D38" s="662">
        <f>SUM(E38:K38)</f>
        <v>1833</v>
      </c>
      <c r="E38" s="662"/>
      <c r="F38" s="662"/>
      <c r="G38" s="662">
        <v>1627</v>
      </c>
      <c r="H38" s="710"/>
      <c r="I38" s="662"/>
      <c r="J38" s="662"/>
      <c r="K38" s="662">
        <v>206</v>
      </c>
      <c r="L38" s="670">
        <f>SUM(M38:AN38)</f>
        <v>9119</v>
      </c>
      <c r="M38" s="662">
        <v>0</v>
      </c>
      <c r="N38" s="662">
        <v>46</v>
      </c>
      <c r="O38" s="662">
        <v>5290</v>
      </c>
      <c r="P38" s="662">
        <v>1417</v>
      </c>
      <c r="Q38" s="696"/>
      <c r="R38" s="696"/>
      <c r="S38" s="710"/>
      <c r="T38" s="662">
        <v>23</v>
      </c>
      <c r="U38" s="662">
        <v>865</v>
      </c>
      <c r="V38" s="662">
        <v>241</v>
      </c>
      <c r="W38" s="662"/>
      <c r="X38" s="662">
        <v>565</v>
      </c>
      <c r="Y38" s="696"/>
      <c r="Z38" s="696"/>
      <c r="AA38" s="710"/>
      <c r="AB38" s="710"/>
      <c r="AC38" s="662">
        <v>241</v>
      </c>
      <c r="AD38" s="662">
        <v>0</v>
      </c>
      <c r="AE38" s="662">
        <v>212</v>
      </c>
      <c r="AF38" s="662"/>
      <c r="AG38" s="662">
        <v>9</v>
      </c>
      <c r="AH38" s="696"/>
      <c r="AI38" s="696"/>
      <c r="AJ38" s="710"/>
      <c r="AK38" s="710"/>
      <c r="AL38" s="710"/>
      <c r="AM38" s="710">
        <v>210</v>
      </c>
      <c r="AN38" s="662"/>
      <c r="AO38" s="735">
        <f t="shared" si="58"/>
        <v>1934.6181099999999</v>
      </c>
      <c r="AP38" s="583">
        <f t="shared" si="59"/>
        <v>1176.472</v>
      </c>
      <c r="AQ38" s="735">
        <f t="shared" si="60"/>
        <v>758.14611000000002</v>
      </c>
      <c r="AR38" s="583">
        <f t="shared" si="61"/>
        <v>1176.472</v>
      </c>
      <c r="AS38" s="583">
        <f t="shared" si="62"/>
        <v>1176.472</v>
      </c>
      <c r="AT38" s="583">
        <v>1176.472</v>
      </c>
      <c r="AU38" s="583"/>
      <c r="AV38" s="735">
        <f t="shared" si="63"/>
        <v>0</v>
      </c>
      <c r="AW38" s="735"/>
      <c r="AX38" s="583"/>
      <c r="AY38" s="583">
        <f t="shared" si="64"/>
        <v>196.456458</v>
      </c>
      <c r="AZ38" s="583">
        <f t="shared" si="65"/>
        <v>0</v>
      </c>
      <c r="BA38" s="583"/>
      <c r="BB38" s="583"/>
      <c r="BC38" s="735">
        <f t="shared" si="66"/>
        <v>196.456458</v>
      </c>
      <c r="BD38" s="735">
        <v>196.456458</v>
      </c>
      <c r="BE38" s="583"/>
      <c r="BF38" s="583">
        <f t="shared" si="67"/>
        <v>561.68965200000002</v>
      </c>
      <c r="BG38" s="583">
        <f t="shared" si="68"/>
        <v>0</v>
      </c>
      <c r="BH38" s="583"/>
      <c r="BI38" s="583"/>
      <c r="BJ38" s="735">
        <f t="shared" si="69"/>
        <v>561.68965200000002</v>
      </c>
      <c r="BK38" s="735">
        <v>561.68965200000002</v>
      </c>
      <c r="BL38" s="583"/>
      <c r="BM38" s="682">
        <f t="shared" si="2"/>
        <v>0.17664518900657414</v>
      </c>
      <c r="BN38" s="682">
        <f t="shared" si="3"/>
        <v>0.64182869612656845</v>
      </c>
      <c r="BO38" s="682">
        <f t="shared" si="4"/>
        <v>8.3139172058339733E-2</v>
      </c>
    </row>
    <row r="39" spans="1:67" s="652" customFormat="1" ht="27.75" customHeight="1">
      <c r="A39" s="368">
        <v>4</v>
      </c>
      <c r="B39" s="651" t="s">
        <v>1073</v>
      </c>
      <c r="C39" s="369">
        <f t="shared" si="49"/>
        <v>1938</v>
      </c>
      <c r="D39" s="662">
        <f t="shared" si="57"/>
        <v>530</v>
      </c>
      <c r="E39" s="662"/>
      <c r="F39" s="662"/>
      <c r="G39" s="662">
        <v>256</v>
      </c>
      <c r="H39" s="710"/>
      <c r="I39" s="662"/>
      <c r="J39" s="662"/>
      <c r="K39" s="662">
        <v>274</v>
      </c>
      <c r="L39" s="670">
        <f>SUM(M39:AN39)</f>
        <v>1408</v>
      </c>
      <c r="M39" s="662">
        <v>300</v>
      </c>
      <c r="N39" s="662">
        <v>20</v>
      </c>
      <c r="O39" s="662"/>
      <c r="P39" s="662"/>
      <c r="Q39" s="696"/>
      <c r="R39" s="696"/>
      <c r="S39" s="710"/>
      <c r="T39" s="662">
        <v>20</v>
      </c>
      <c r="U39" s="662">
        <v>545</v>
      </c>
      <c r="V39" s="662">
        <v>0</v>
      </c>
      <c r="W39" s="662"/>
      <c r="X39" s="662"/>
      <c r="Y39" s="696"/>
      <c r="Z39" s="696"/>
      <c r="AA39" s="710"/>
      <c r="AB39" s="710"/>
      <c r="AC39" s="662">
        <v>259</v>
      </c>
      <c r="AD39" s="662">
        <v>0</v>
      </c>
      <c r="AE39" s="662">
        <v>264</v>
      </c>
      <c r="AF39" s="662"/>
      <c r="AG39" s="662"/>
      <c r="AH39" s="696"/>
      <c r="AI39" s="696"/>
      <c r="AJ39" s="710"/>
      <c r="AK39" s="710"/>
      <c r="AL39" s="710"/>
      <c r="AM39" s="710"/>
      <c r="AN39" s="662"/>
      <c r="AO39" s="735">
        <f t="shared" si="58"/>
        <v>855.54105000000004</v>
      </c>
      <c r="AP39" s="583">
        <f t="shared" si="59"/>
        <v>323.39024999999998</v>
      </c>
      <c r="AQ39" s="735">
        <f t="shared" si="60"/>
        <v>532.1508</v>
      </c>
      <c r="AR39" s="583">
        <f t="shared" si="61"/>
        <v>323.39024999999998</v>
      </c>
      <c r="AS39" s="583">
        <f t="shared" si="62"/>
        <v>323.39024999999998</v>
      </c>
      <c r="AT39" s="583">
        <v>323.39024999999998</v>
      </c>
      <c r="AU39" s="583"/>
      <c r="AV39" s="735">
        <f t="shared" si="63"/>
        <v>0</v>
      </c>
      <c r="AW39" s="735"/>
      <c r="AX39" s="583"/>
      <c r="AY39" s="583">
        <f t="shared" si="64"/>
        <v>290</v>
      </c>
      <c r="AZ39" s="583">
        <f t="shared" si="65"/>
        <v>0</v>
      </c>
      <c r="BA39" s="583"/>
      <c r="BB39" s="583"/>
      <c r="BC39" s="735">
        <f t="shared" si="66"/>
        <v>290</v>
      </c>
      <c r="BD39" s="735">
        <v>290</v>
      </c>
      <c r="BE39" s="583"/>
      <c r="BF39" s="583">
        <f t="shared" si="67"/>
        <v>242.1508</v>
      </c>
      <c r="BG39" s="583">
        <f t="shared" si="68"/>
        <v>0</v>
      </c>
      <c r="BH39" s="583"/>
      <c r="BI39" s="583"/>
      <c r="BJ39" s="735">
        <f t="shared" si="69"/>
        <v>242.1508</v>
      </c>
      <c r="BK39" s="735">
        <v>242.1508</v>
      </c>
      <c r="BL39" s="583"/>
      <c r="BM39" s="682">
        <f t="shared" si="2"/>
        <v>0.44145565015479876</v>
      </c>
      <c r="BN39" s="682">
        <f t="shared" si="3"/>
        <v>0.61017028301886789</v>
      </c>
      <c r="BO39" s="682">
        <f t="shared" si="4"/>
        <v>0.37794801136363637</v>
      </c>
    </row>
    <row r="40" spans="1:67" s="652" customFormat="1" ht="27.75" customHeight="1">
      <c r="A40" s="650">
        <v>5</v>
      </c>
      <c r="B40" s="651" t="s">
        <v>1074</v>
      </c>
      <c r="C40" s="369">
        <f t="shared" si="49"/>
        <v>17760.5</v>
      </c>
      <c r="D40" s="662">
        <f t="shared" si="57"/>
        <v>6792</v>
      </c>
      <c r="E40" s="662">
        <v>314</v>
      </c>
      <c r="F40" s="662"/>
      <c r="G40" s="662">
        <v>2736</v>
      </c>
      <c r="H40" s="710"/>
      <c r="I40" s="662"/>
      <c r="J40" s="662"/>
      <c r="K40" s="662">
        <v>3742</v>
      </c>
      <c r="L40" s="670">
        <f t="shared" si="50"/>
        <v>10968.5</v>
      </c>
      <c r="M40" s="662">
        <v>430</v>
      </c>
      <c r="N40" s="662">
        <v>115.5</v>
      </c>
      <c r="O40" s="662"/>
      <c r="P40" s="662"/>
      <c r="Q40" s="696"/>
      <c r="R40" s="696"/>
      <c r="S40" s="710">
        <v>430</v>
      </c>
      <c r="T40" s="662">
        <v>58</v>
      </c>
      <c r="U40" s="662">
        <v>2180</v>
      </c>
      <c r="V40" s="662">
        <v>1039</v>
      </c>
      <c r="W40" s="662"/>
      <c r="X40" s="662"/>
      <c r="Y40" s="696"/>
      <c r="Z40" s="696"/>
      <c r="AA40" s="710"/>
      <c r="AB40" s="710"/>
      <c r="AC40" s="662">
        <v>1016</v>
      </c>
      <c r="AD40" s="662">
        <v>5096</v>
      </c>
      <c r="AE40" s="662">
        <v>306</v>
      </c>
      <c r="AF40" s="662"/>
      <c r="AG40" s="662"/>
      <c r="AH40" s="696"/>
      <c r="AI40" s="696"/>
      <c r="AJ40" s="710"/>
      <c r="AK40" s="710"/>
      <c r="AL40" s="710"/>
      <c r="AM40" s="710">
        <v>298</v>
      </c>
      <c r="AN40" s="662"/>
      <c r="AO40" s="735">
        <f t="shared" si="58"/>
        <v>9267.6658380000008</v>
      </c>
      <c r="AP40" s="583">
        <f t="shared" si="59"/>
        <v>5074.6849400000001</v>
      </c>
      <c r="AQ40" s="735">
        <f t="shared" si="60"/>
        <v>4192.9808979999998</v>
      </c>
      <c r="AR40" s="583">
        <f t="shared" si="61"/>
        <v>5821.8259400000006</v>
      </c>
      <c r="AS40" s="583">
        <f t="shared" si="62"/>
        <v>4794.0919400000002</v>
      </c>
      <c r="AT40" s="583">
        <v>4794.0919400000002</v>
      </c>
      <c r="AU40" s="583"/>
      <c r="AV40" s="735">
        <f t="shared" si="63"/>
        <v>1027.7339999999999</v>
      </c>
      <c r="AW40" s="735">
        <v>1027.7339999999999</v>
      </c>
      <c r="AX40" s="583"/>
      <c r="AY40" s="583">
        <f t="shared" si="64"/>
        <v>710.10989800000004</v>
      </c>
      <c r="AZ40" s="583">
        <f t="shared" si="65"/>
        <v>280.59300000000002</v>
      </c>
      <c r="BA40" s="583">
        <v>280.59300000000002</v>
      </c>
      <c r="BB40" s="583"/>
      <c r="BC40" s="735">
        <f t="shared" si="66"/>
        <v>429.51689800000003</v>
      </c>
      <c r="BD40" s="735">
        <v>429.51689800000003</v>
      </c>
      <c r="BE40" s="583"/>
      <c r="BF40" s="583">
        <f t="shared" si="67"/>
        <v>2735.73</v>
      </c>
      <c r="BG40" s="583">
        <f t="shared" si="68"/>
        <v>0</v>
      </c>
      <c r="BH40" s="583"/>
      <c r="BI40" s="583"/>
      <c r="BJ40" s="735">
        <f t="shared" si="69"/>
        <v>2735.73</v>
      </c>
      <c r="BK40" s="735">
        <v>2735.73</v>
      </c>
      <c r="BL40" s="583"/>
      <c r="BM40" s="682">
        <f t="shared" si="2"/>
        <v>0.5218133407280201</v>
      </c>
      <c r="BN40" s="682">
        <f t="shared" si="3"/>
        <v>0.74715620435806829</v>
      </c>
      <c r="BO40" s="682">
        <f t="shared" si="4"/>
        <v>0.38227477759037243</v>
      </c>
    </row>
    <row r="41" spans="1:67" s="652" customFormat="1" ht="27.75" customHeight="1">
      <c r="A41" s="650">
        <v>6</v>
      </c>
      <c r="B41" s="651" t="s">
        <v>1075</v>
      </c>
      <c r="C41" s="369">
        <f t="shared" si="49"/>
        <v>18151</v>
      </c>
      <c r="D41" s="662">
        <f t="shared" si="57"/>
        <v>4285</v>
      </c>
      <c r="E41" s="662"/>
      <c r="F41" s="662"/>
      <c r="G41" s="662">
        <v>2074</v>
      </c>
      <c r="H41" s="710"/>
      <c r="I41" s="662"/>
      <c r="J41" s="662"/>
      <c r="K41" s="662">
        <v>2211</v>
      </c>
      <c r="L41" s="670">
        <f t="shared" si="50"/>
        <v>13866</v>
      </c>
      <c r="M41" s="662">
        <v>0</v>
      </c>
      <c r="N41" s="662">
        <v>31</v>
      </c>
      <c r="O41" s="662"/>
      <c r="P41" s="662"/>
      <c r="Q41" s="696"/>
      <c r="R41" s="696"/>
      <c r="S41" s="710"/>
      <c r="T41" s="662"/>
      <c r="U41" s="662">
        <v>2050</v>
      </c>
      <c r="V41" s="662">
        <v>608</v>
      </c>
      <c r="W41" s="662"/>
      <c r="X41" s="662"/>
      <c r="Y41" s="696"/>
      <c r="Z41" s="696"/>
      <c r="AA41" s="710"/>
      <c r="AB41" s="710"/>
      <c r="AC41" s="662">
        <v>608</v>
      </c>
      <c r="AD41" s="662">
        <v>7096</v>
      </c>
      <c r="AE41" s="662">
        <v>1707</v>
      </c>
      <c r="AF41" s="662"/>
      <c r="AG41" s="662"/>
      <c r="AH41" s="696"/>
      <c r="AI41" s="696"/>
      <c r="AJ41" s="710"/>
      <c r="AK41" s="710"/>
      <c r="AL41" s="710"/>
      <c r="AM41" s="710">
        <v>1688</v>
      </c>
      <c r="AN41" s="662">
        <v>78</v>
      </c>
      <c r="AO41" s="735">
        <f t="shared" si="58"/>
        <v>6921.1621999999998</v>
      </c>
      <c r="AP41" s="583">
        <f t="shared" si="59"/>
        <v>3431.3319999999999</v>
      </c>
      <c r="AQ41" s="735">
        <f t="shared" si="60"/>
        <v>3489.8301999999999</v>
      </c>
      <c r="AR41" s="583">
        <f t="shared" si="61"/>
        <v>4745.0421999999999</v>
      </c>
      <c r="AS41" s="583">
        <f t="shared" si="62"/>
        <v>3431.3319999999999</v>
      </c>
      <c r="AT41" s="583">
        <v>3431.3319999999999</v>
      </c>
      <c r="AU41" s="583"/>
      <c r="AV41" s="735">
        <f t="shared" si="63"/>
        <v>1313.7102</v>
      </c>
      <c r="AW41" s="735">
        <v>1313.7102</v>
      </c>
      <c r="AX41" s="583"/>
      <c r="AY41" s="583">
        <f t="shared" si="64"/>
        <v>0</v>
      </c>
      <c r="AZ41" s="583">
        <f t="shared" si="65"/>
        <v>0</v>
      </c>
      <c r="BA41" s="583"/>
      <c r="BB41" s="583"/>
      <c r="BC41" s="735">
        <f t="shared" si="66"/>
        <v>0</v>
      </c>
      <c r="BD41" s="735"/>
      <c r="BE41" s="583"/>
      <c r="BF41" s="583">
        <f t="shared" si="67"/>
        <v>2176.12</v>
      </c>
      <c r="BG41" s="583">
        <f t="shared" si="68"/>
        <v>0</v>
      </c>
      <c r="BH41" s="583"/>
      <c r="BI41" s="583"/>
      <c r="BJ41" s="735">
        <f t="shared" si="69"/>
        <v>2176.12</v>
      </c>
      <c r="BK41" s="735">
        <v>2176.12</v>
      </c>
      <c r="BL41" s="583"/>
      <c r="BM41" s="682">
        <f t="shared" si="2"/>
        <v>0.3813102418599526</v>
      </c>
      <c r="BN41" s="682">
        <f t="shared" si="3"/>
        <v>0.80077759626604428</v>
      </c>
      <c r="BO41" s="682">
        <f t="shared" si="4"/>
        <v>0.25168254723784794</v>
      </c>
    </row>
    <row r="42" spans="1:67" s="652" customFormat="1" ht="27.75" customHeight="1">
      <c r="A42" s="368">
        <v>7</v>
      </c>
      <c r="B42" s="651" t="s">
        <v>1076</v>
      </c>
      <c r="C42" s="369">
        <f t="shared" si="49"/>
        <v>4949</v>
      </c>
      <c r="D42" s="662">
        <f t="shared" si="57"/>
        <v>1491</v>
      </c>
      <c r="E42" s="662"/>
      <c r="F42" s="662"/>
      <c r="G42" s="662">
        <v>663</v>
      </c>
      <c r="H42" s="710"/>
      <c r="I42" s="662"/>
      <c r="J42" s="662"/>
      <c r="K42" s="662">
        <v>828</v>
      </c>
      <c r="L42" s="670">
        <f t="shared" si="50"/>
        <v>3458</v>
      </c>
      <c r="M42" s="662">
        <v>350</v>
      </c>
      <c r="N42" s="662">
        <v>58</v>
      </c>
      <c r="O42" s="662"/>
      <c r="P42" s="662"/>
      <c r="Q42" s="696"/>
      <c r="R42" s="696"/>
      <c r="S42" s="710"/>
      <c r="T42" s="662"/>
      <c r="U42" s="662">
        <v>685</v>
      </c>
      <c r="V42" s="662">
        <v>125</v>
      </c>
      <c r="W42" s="662"/>
      <c r="X42" s="662"/>
      <c r="Y42" s="696"/>
      <c r="Z42" s="696"/>
      <c r="AA42" s="710"/>
      <c r="AB42" s="710"/>
      <c r="AC42" s="662"/>
      <c r="AD42" s="662">
        <v>2000</v>
      </c>
      <c r="AE42" s="662">
        <v>122</v>
      </c>
      <c r="AF42" s="662"/>
      <c r="AG42" s="662"/>
      <c r="AH42" s="696"/>
      <c r="AI42" s="696"/>
      <c r="AJ42" s="710"/>
      <c r="AK42" s="710"/>
      <c r="AL42" s="710"/>
      <c r="AM42" s="710">
        <v>118</v>
      </c>
      <c r="AN42" s="662"/>
      <c r="AO42" s="735">
        <f t="shared" si="58"/>
        <v>1401.662</v>
      </c>
      <c r="AP42" s="583">
        <f t="shared" si="59"/>
        <v>1249.1020000000001</v>
      </c>
      <c r="AQ42" s="735">
        <f t="shared" si="60"/>
        <v>152.56</v>
      </c>
      <c r="AR42" s="583">
        <f t="shared" si="61"/>
        <v>1249.1020000000001</v>
      </c>
      <c r="AS42" s="583">
        <f t="shared" si="62"/>
        <v>1249.1020000000001</v>
      </c>
      <c r="AT42" s="583">
        <v>1249.1020000000001</v>
      </c>
      <c r="AU42" s="583"/>
      <c r="AV42" s="735">
        <f t="shared" si="63"/>
        <v>0</v>
      </c>
      <c r="AW42" s="735"/>
      <c r="AX42" s="583"/>
      <c r="AY42" s="583">
        <f t="shared" si="64"/>
        <v>0</v>
      </c>
      <c r="AZ42" s="583">
        <f t="shared" si="65"/>
        <v>0</v>
      </c>
      <c r="BA42" s="583"/>
      <c r="BB42" s="583"/>
      <c r="BC42" s="735">
        <f t="shared" si="66"/>
        <v>0</v>
      </c>
      <c r="BD42" s="735"/>
      <c r="BE42" s="583"/>
      <c r="BF42" s="583">
        <f t="shared" si="67"/>
        <v>152.56</v>
      </c>
      <c r="BG42" s="583">
        <f t="shared" si="68"/>
        <v>0</v>
      </c>
      <c r="BH42" s="583"/>
      <c r="BI42" s="583"/>
      <c r="BJ42" s="735">
        <f t="shared" si="69"/>
        <v>152.56</v>
      </c>
      <c r="BK42" s="735">
        <v>152.56</v>
      </c>
      <c r="BL42" s="583"/>
      <c r="BM42" s="682">
        <f t="shared" si="2"/>
        <v>0.28322125681955951</v>
      </c>
      <c r="BN42" s="682">
        <f t="shared" si="3"/>
        <v>0.83776123407109326</v>
      </c>
      <c r="BO42" s="682">
        <f t="shared" si="4"/>
        <v>4.4117987275882016E-2</v>
      </c>
    </row>
    <row r="43" spans="1:67" s="652" customFormat="1" ht="27.75" customHeight="1">
      <c r="A43" s="650">
        <v>8</v>
      </c>
      <c r="B43" s="651" t="s">
        <v>1077</v>
      </c>
      <c r="C43" s="369">
        <f t="shared" si="49"/>
        <v>7089</v>
      </c>
      <c r="D43" s="662">
        <f t="shared" si="57"/>
        <v>2695</v>
      </c>
      <c r="E43" s="662"/>
      <c r="F43" s="662"/>
      <c r="G43" s="662">
        <v>1959</v>
      </c>
      <c r="H43" s="710"/>
      <c r="I43" s="662"/>
      <c r="J43" s="662"/>
      <c r="K43" s="662">
        <v>736</v>
      </c>
      <c r="L43" s="670">
        <f t="shared" si="50"/>
        <v>4394</v>
      </c>
      <c r="M43" s="662">
        <v>380</v>
      </c>
      <c r="N43" s="662">
        <v>231</v>
      </c>
      <c r="O43" s="662"/>
      <c r="P43" s="662"/>
      <c r="Q43" s="696"/>
      <c r="R43" s="696"/>
      <c r="S43" s="710"/>
      <c r="T43" s="662">
        <v>81</v>
      </c>
      <c r="U43" s="662">
        <v>1340</v>
      </c>
      <c r="V43" s="662">
        <v>189</v>
      </c>
      <c r="W43" s="662"/>
      <c r="X43" s="662"/>
      <c r="Y43" s="696"/>
      <c r="Z43" s="696"/>
      <c r="AA43" s="710"/>
      <c r="AB43" s="710"/>
      <c r="AC43" s="662">
        <v>189</v>
      </c>
      <c r="AD43" s="662">
        <v>548</v>
      </c>
      <c r="AE43" s="662">
        <v>712</v>
      </c>
      <c r="AF43" s="662"/>
      <c r="AG43" s="662"/>
      <c r="AH43" s="696"/>
      <c r="AI43" s="696"/>
      <c r="AJ43" s="710"/>
      <c r="AK43" s="710"/>
      <c r="AL43" s="710"/>
      <c r="AM43" s="710">
        <v>684</v>
      </c>
      <c r="AN43" s="662">
        <v>40</v>
      </c>
      <c r="AO43" s="735">
        <f t="shared" si="58"/>
        <v>2609.5681869999999</v>
      </c>
      <c r="AP43" s="583">
        <f t="shared" si="59"/>
        <v>1642.0632129999999</v>
      </c>
      <c r="AQ43" s="735">
        <f t="shared" si="60"/>
        <v>967.50497400000006</v>
      </c>
      <c r="AR43" s="583">
        <f t="shared" si="61"/>
        <v>2187.1762129999997</v>
      </c>
      <c r="AS43" s="583">
        <f t="shared" si="62"/>
        <v>1642.0632129999999</v>
      </c>
      <c r="AT43" s="583">
        <v>1642.0632129999999</v>
      </c>
      <c r="AU43" s="583"/>
      <c r="AV43" s="735">
        <f t="shared" si="63"/>
        <v>545.11300000000006</v>
      </c>
      <c r="AW43" s="735">
        <v>545.11300000000006</v>
      </c>
      <c r="AX43" s="583"/>
      <c r="AY43" s="583">
        <f t="shared" si="64"/>
        <v>228.604974</v>
      </c>
      <c r="AZ43" s="583">
        <f t="shared" si="65"/>
        <v>0</v>
      </c>
      <c r="BA43" s="583"/>
      <c r="BB43" s="583"/>
      <c r="BC43" s="735">
        <f t="shared" si="66"/>
        <v>228.604974</v>
      </c>
      <c r="BD43" s="735">
        <v>228.604974</v>
      </c>
      <c r="BE43" s="583"/>
      <c r="BF43" s="583">
        <f t="shared" si="67"/>
        <v>193.78700000000001</v>
      </c>
      <c r="BG43" s="583">
        <f t="shared" si="68"/>
        <v>0</v>
      </c>
      <c r="BH43" s="583"/>
      <c r="BI43" s="583"/>
      <c r="BJ43" s="735">
        <f t="shared" si="69"/>
        <v>193.78700000000001</v>
      </c>
      <c r="BK43" s="735">
        <v>193.78700000000001</v>
      </c>
      <c r="BL43" s="583"/>
      <c r="BM43" s="682">
        <f t="shared" si="2"/>
        <v>0.36811513429256593</v>
      </c>
      <c r="BN43" s="682">
        <f t="shared" si="3"/>
        <v>0.6092998935064935</v>
      </c>
      <c r="BO43" s="682">
        <f t="shared" si="4"/>
        <v>0.22018775011379155</v>
      </c>
    </row>
    <row r="44" spans="1:67" s="652" customFormat="1" ht="27.75" customHeight="1">
      <c r="A44" s="650">
        <v>9</v>
      </c>
      <c r="B44" s="651" t="s">
        <v>1078</v>
      </c>
      <c r="C44" s="369">
        <f t="shared" si="49"/>
        <v>9084.5</v>
      </c>
      <c r="D44" s="662">
        <f t="shared" si="57"/>
        <v>323</v>
      </c>
      <c r="E44" s="662"/>
      <c r="F44" s="662"/>
      <c r="G44" s="662">
        <v>264</v>
      </c>
      <c r="H44" s="710"/>
      <c r="I44" s="662"/>
      <c r="J44" s="662"/>
      <c r="K44" s="662">
        <v>59</v>
      </c>
      <c r="L44" s="670">
        <f t="shared" si="50"/>
        <v>8761.5</v>
      </c>
      <c r="M44" s="662">
        <v>1842</v>
      </c>
      <c r="N44" s="662">
        <v>2</v>
      </c>
      <c r="O44" s="662">
        <v>2552</v>
      </c>
      <c r="P44" s="662"/>
      <c r="Q44" s="696"/>
      <c r="R44" s="696"/>
      <c r="S44" s="710"/>
      <c r="T44" s="662"/>
      <c r="U44" s="662">
        <v>126</v>
      </c>
      <c r="V44" s="662">
        <v>245</v>
      </c>
      <c r="W44" s="662"/>
      <c r="X44" s="662"/>
      <c r="Y44" s="696"/>
      <c r="Z44" s="696"/>
      <c r="AA44" s="710"/>
      <c r="AB44" s="710">
        <v>1.5</v>
      </c>
      <c r="AC44" s="662"/>
      <c r="AD44" s="662">
        <v>3559</v>
      </c>
      <c r="AE44" s="662">
        <v>34</v>
      </c>
      <c r="AF44" s="662"/>
      <c r="AG44" s="662"/>
      <c r="AH44" s="696"/>
      <c r="AI44" s="696"/>
      <c r="AJ44" s="710">
        <v>400</v>
      </c>
      <c r="AK44" s="710"/>
      <c r="AL44" s="710"/>
      <c r="AM44" s="710"/>
      <c r="AN44" s="662"/>
      <c r="AO44" s="735">
        <f t="shared" si="58"/>
        <v>1342.0349999999999</v>
      </c>
      <c r="AP44" s="583">
        <f t="shared" si="59"/>
        <v>103</v>
      </c>
      <c r="AQ44" s="735">
        <f t="shared" si="60"/>
        <v>1239.0349999999999</v>
      </c>
      <c r="AR44" s="583">
        <f t="shared" si="61"/>
        <v>768.26499999999999</v>
      </c>
      <c r="AS44" s="583">
        <f t="shared" si="62"/>
        <v>103</v>
      </c>
      <c r="AT44" s="583">
        <v>103</v>
      </c>
      <c r="AU44" s="583"/>
      <c r="AV44" s="735">
        <f t="shared" si="63"/>
        <v>665.26499999999999</v>
      </c>
      <c r="AW44" s="735">
        <v>665.26499999999999</v>
      </c>
      <c r="AX44" s="583"/>
      <c r="AY44" s="583">
        <f t="shared" si="64"/>
        <v>242.53</v>
      </c>
      <c r="AZ44" s="583">
        <f t="shared" si="65"/>
        <v>0</v>
      </c>
      <c r="BA44" s="583"/>
      <c r="BB44" s="583"/>
      <c r="BC44" s="735">
        <f t="shared" si="66"/>
        <v>242.53</v>
      </c>
      <c r="BD44" s="735">
        <v>242.53</v>
      </c>
      <c r="BE44" s="583"/>
      <c r="BF44" s="583">
        <f t="shared" si="67"/>
        <v>331.24</v>
      </c>
      <c r="BG44" s="583">
        <f t="shared" si="68"/>
        <v>0</v>
      </c>
      <c r="BH44" s="583"/>
      <c r="BI44" s="583"/>
      <c r="BJ44" s="735">
        <f t="shared" si="69"/>
        <v>331.24</v>
      </c>
      <c r="BK44" s="735">
        <f>332.74-1.5</f>
        <v>331.24</v>
      </c>
      <c r="BL44" s="583"/>
      <c r="BM44" s="682">
        <f t="shared" ref="BM44:BM75" si="70">AO44/C44*100%</f>
        <v>0.14772799823875832</v>
      </c>
      <c r="BN44" s="682">
        <f t="shared" ref="BN44:BN75" si="71">AP44/D44*100%</f>
        <v>0.31888544891640869</v>
      </c>
      <c r="BO44" s="682">
        <f t="shared" ref="BO44:BO75" si="72">AQ44/L44*100%</f>
        <v>0.14141813616389887</v>
      </c>
    </row>
    <row r="45" spans="1:67" s="652" customFormat="1" ht="27.75" customHeight="1">
      <c r="A45" s="368">
        <v>10</v>
      </c>
      <c r="B45" s="651" t="s">
        <v>1079</v>
      </c>
      <c r="C45" s="369">
        <f t="shared" si="49"/>
        <v>15007</v>
      </c>
      <c r="D45" s="662">
        <f t="shared" si="57"/>
        <v>5001</v>
      </c>
      <c r="E45" s="662"/>
      <c r="F45" s="662"/>
      <c r="G45" s="662">
        <v>4112</v>
      </c>
      <c r="H45" s="710"/>
      <c r="I45" s="662"/>
      <c r="J45" s="662"/>
      <c r="K45" s="662">
        <v>889</v>
      </c>
      <c r="L45" s="670">
        <f t="shared" si="50"/>
        <v>10006</v>
      </c>
      <c r="M45" s="662">
        <v>126</v>
      </c>
      <c r="N45" s="662">
        <v>638</v>
      </c>
      <c r="O45" s="662"/>
      <c r="P45" s="662"/>
      <c r="Q45" s="696"/>
      <c r="R45" s="696"/>
      <c r="S45" s="710"/>
      <c r="T45" s="662"/>
      <c r="U45" s="662">
        <v>543</v>
      </c>
      <c r="V45" s="662">
        <v>62</v>
      </c>
      <c r="W45" s="662"/>
      <c r="X45" s="662"/>
      <c r="Y45" s="696"/>
      <c r="Z45" s="696"/>
      <c r="AA45" s="710"/>
      <c r="AB45" s="710"/>
      <c r="AC45" s="662"/>
      <c r="AD45" s="662">
        <v>7809</v>
      </c>
      <c r="AE45" s="662">
        <v>828</v>
      </c>
      <c r="AF45" s="662"/>
      <c r="AG45" s="662"/>
      <c r="AH45" s="696"/>
      <c r="AI45" s="696"/>
      <c r="AJ45" s="710"/>
      <c r="AK45" s="710"/>
      <c r="AL45" s="710"/>
      <c r="AM45" s="710"/>
      <c r="AN45" s="662"/>
      <c r="AO45" s="735">
        <f t="shared" si="58"/>
        <v>5049.8119729999999</v>
      </c>
      <c r="AP45" s="583">
        <f t="shared" si="59"/>
        <v>2896.0619999999999</v>
      </c>
      <c r="AQ45" s="735">
        <f t="shared" si="60"/>
        <v>2153.749973</v>
      </c>
      <c r="AR45" s="583">
        <f t="shared" si="61"/>
        <v>4154.5219999999999</v>
      </c>
      <c r="AS45" s="583">
        <f t="shared" si="62"/>
        <v>2896.0619999999999</v>
      </c>
      <c r="AT45" s="583">
        <v>2896.0619999999999</v>
      </c>
      <c r="AU45" s="583"/>
      <c r="AV45" s="735">
        <f t="shared" si="63"/>
        <v>1258.46</v>
      </c>
      <c r="AW45" s="735">
        <v>1258.46</v>
      </c>
      <c r="AX45" s="583"/>
      <c r="AY45" s="583">
        <f t="shared" si="64"/>
        <v>457.06197300000002</v>
      </c>
      <c r="AZ45" s="583">
        <f t="shared" si="65"/>
        <v>0</v>
      </c>
      <c r="BA45" s="583"/>
      <c r="BB45" s="583"/>
      <c r="BC45" s="735">
        <f t="shared" si="66"/>
        <v>457.06197300000002</v>
      </c>
      <c r="BD45" s="735">
        <v>457.06197300000002</v>
      </c>
      <c r="BE45" s="583"/>
      <c r="BF45" s="583">
        <f t="shared" si="67"/>
        <v>438.22800000000001</v>
      </c>
      <c r="BG45" s="583">
        <f t="shared" si="68"/>
        <v>0</v>
      </c>
      <c r="BH45" s="583"/>
      <c r="BI45" s="583"/>
      <c r="BJ45" s="735">
        <f t="shared" si="69"/>
        <v>438.22800000000001</v>
      </c>
      <c r="BK45" s="735">
        <v>438.22800000000001</v>
      </c>
      <c r="BL45" s="583"/>
      <c r="BM45" s="682">
        <f t="shared" si="70"/>
        <v>0.33649709955354168</v>
      </c>
      <c r="BN45" s="682">
        <f t="shared" si="71"/>
        <v>0.57909658068386316</v>
      </c>
      <c r="BO45" s="682">
        <f t="shared" si="72"/>
        <v>0.21524584979012593</v>
      </c>
    </row>
    <row r="46" spans="1:67" s="652" customFormat="1" ht="27.75" customHeight="1">
      <c r="A46" s="650">
        <v>11</v>
      </c>
      <c r="B46" s="651" t="s">
        <v>1080</v>
      </c>
      <c r="C46" s="369">
        <f>D46+L46</f>
        <v>57621</v>
      </c>
      <c r="D46" s="662">
        <f t="shared" si="57"/>
        <v>10046</v>
      </c>
      <c r="E46" s="662">
        <v>300</v>
      </c>
      <c r="F46" s="662"/>
      <c r="G46" s="662">
        <v>8073</v>
      </c>
      <c r="H46" s="710"/>
      <c r="I46" s="662"/>
      <c r="J46" s="662"/>
      <c r="K46" s="662">
        <v>1673</v>
      </c>
      <c r="L46" s="670">
        <f t="shared" si="50"/>
        <v>47575</v>
      </c>
      <c r="M46" s="662">
        <v>2354</v>
      </c>
      <c r="N46" s="662">
        <v>475</v>
      </c>
      <c r="O46" s="662"/>
      <c r="P46" s="662"/>
      <c r="Q46" s="696"/>
      <c r="R46" s="696"/>
      <c r="S46" s="710"/>
      <c r="T46" s="662"/>
      <c r="U46" s="662">
        <v>2173</v>
      </c>
      <c r="V46" s="662">
        <v>284</v>
      </c>
      <c r="W46" s="662"/>
      <c r="X46" s="662"/>
      <c r="Y46" s="696"/>
      <c r="Z46" s="696"/>
      <c r="AA46" s="710"/>
      <c r="AB46" s="710"/>
      <c r="AC46" s="662"/>
      <c r="AD46" s="662">
        <v>15489</v>
      </c>
      <c r="AE46" s="662">
        <v>17146</v>
      </c>
      <c r="AF46" s="662"/>
      <c r="AG46" s="662">
        <v>9577</v>
      </c>
      <c r="AH46" s="696">
        <v>77</v>
      </c>
      <c r="AI46" s="696"/>
      <c r="AJ46" s="710"/>
      <c r="AK46" s="710"/>
      <c r="AL46" s="710"/>
      <c r="AM46" s="710"/>
      <c r="AN46" s="662"/>
      <c r="AO46" s="735">
        <f t="shared" si="58"/>
        <v>43864.481399999997</v>
      </c>
      <c r="AP46" s="583">
        <f t="shared" si="59"/>
        <v>4730.0749999999998</v>
      </c>
      <c r="AQ46" s="735">
        <f t="shared" si="60"/>
        <v>39134.4064</v>
      </c>
      <c r="AR46" s="583">
        <f t="shared" si="61"/>
        <v>41204.739399999999</v>
      </c>
      <c r="AS46" s="583">
        <f t="shared" si="62"/>
        <v>4730.0749999999998</v>
      </c>
      <c r="AT46" s="583">
        <v>4730.0749999999998</v>
      </c>
      <c r="AU46" s="583"/>
      <c r="AV46" s="735">
        <f t="shared" si="63"/>
        <v>36474.664400000001</v>
      </c>
      <c r="AW46" s="735">
        <v>36474.664400000001</v>
      </c>
      <c r="AX46" s="583"/>
      <c r="AY46" s="583">
        <f t="shared" si="64"/>
        <v>902.82500000000005</v>
      </c>
      <c r="AZ46" s="583">
        <f t="shared" si="65"/>
        <v>0</v>
      </c>
      <c r="BA46" s="583"/>
      <c r="BB46" s="583"/>
      <c r="BC46" s="735">
        <f t="shared" si="66"/>
        <v>902.82500000000005</v>
      </c>
      <c r="BD46" s="735">
        <v>902.82500000000005</v>
      </c>
      <c r="BE46" s="583"/>
      <c r="BF46" s="583">
        <f t="shared" si="67"/>
        <v>1756.9169999999999</v>
      </c>
      <c r="BG46" s="583">
        <f t="shared" si="68"/>
        <v>0</v>
      </c>
      <c r="BH46" s="583"/>
      <c r="BI46" s="583"/>
      <c r="BJ46" s="735">
        <f t="shared" si="69"/>
        <v>1756.9169999999999</v>
      </c>
      <c r="BK46" s="735">
        <v>1756.9169999999999</v>
      </c>
      <c r="BL46" s="583"/>
      <c r="BM46" s="682">
        <f t="shared" si="70"/>
        <v>0.76125859322122136</v>
      </c>
      <c r="BN46" s="682">
        <f t="shared" si="71"/>
        <v>0.47084162850885924</v>
      </c>
      <c r="BO46" s="682">
        <f t="shared" si="72"/>
        <v>0.82258342406726226</v>
      </c>
    </row>
    <row r="47" spans="1:67" s="652" customFormat="1" ht="27.75" customHeight="1">
      <c r="A47" s="650">
        <v>12</v>
      </c>
      <c r="B47" s="369" t="s">
        <v>1081</v>
      </c>
      <c r="C47" s="369">
        <f t="shared" si="49"/>
        <v>26285</v>
      </c>
      <c r="D47" s="662">
        <f>SUM(E47:K47)</f>
        <v>2920</v>
      </c>
      <c r="E47" s="662"/>
      <c r="F47" s="662"/>
      <c r="G47" s="662">
        <v>1950</v>
      </c>
      <c r="H47" s="710"/>
      <c r="I47" s="662"/>
      <c r="J47" s="662"/>
      <c r="K47" s="662">
        <v>970</v>
      </c>
      <c r="L47" s="670">
        <f t="shared" si="50"/>
        <v>23365</v>
      </c>
      <c r="M47" s="662">
        <v>42</v>
      </c>
      <c r="N47" s="662">
        <v>138</v>
      </c>
      <c r="O47" s="662">
        <v>5108</v>
      </c>
      <c r="P47" s="662"/>
      <c r="Q47" s="696"/>
      <c r="R47" s="696"/>
      <c r="S47" s="710"/>
      <c r="T47" s="662"/>
      <c r="U47" s="662">
        <v>2598</v>
      </c>
      <c r="V47" s="662">
        <v>71</v>
      </c>
      <c r="W47" s="662"/>
      <c r="X47" s="662"/>
      <c r="Y47" s="696"/>
      <c r="Z47" s="696"/>
      <c r="AA47" s="710"/>
      <c r="AB47" s="710"/>
      <c r="AC47" s="662"/>
      <c r="AD47" s="662">
        <v>11776</v>
      </c>
      <c r="AE47" s="662">
        <v>1087</v>
      </c>
      <c r="AF47" s="662">
        <v>2545</v>
      </c>
      <c r="AG47" s="662"/>
      <c r="AH47" s="696"/>
      <c r="AI47" s="696"/>
      <c r="AJ47" s="710"/>
      <c r="AK47" s="710"/>
      <c r="AL47" s="710"/>
      <c r="AM47" s="710"/>
      <c r="AN47" s="662"/>
      <c r="AO47" s="735">
        <f t="shared" ref="AO47:AO100" si="73">AP47+AQ47</f>
        <v>8857.6065899999994</v>
      </c>
      <c r="AP47" s="583">
        <f t="shared" ref="AP47:AP100" si="74">AS47+AZ47+BG47</f>
        <v>2448.5439999999999</v>
      </c>
      <c r="AQ47" s="735">
        <f t="shared" ref="AQ47:AQ100" si="75">AV47+BC47+BJ47</f>
        <v>6409.0625899999995</v>
      </c>
      <c r="AR47" s="583">
        <f t="shared" ref="AR47:AR100" si="76">AS47+AV47</f>
        <v>4582.3218400000005</v>
      </c>
      <c r="AS47" s="583">
        <f t="shared" ref="AS47:AS100" si="77">AT47+AU47</f>
        <v>2448.5439999999999</v>
      </c>
      <c r="AT47" s="583">
        <v>2448.5439999999999</v>
      </c>
      <c r="AU47" s="583"/>
      <c r="AV47" s="735">
        <f t="shared" ref="AV47:AV100" si="78">AW47+AX47</f>
        <v>2133.7778400000002</v>
      </c>
      <c r="AW47" s="735">
        <v>2133.7778400000002</v>
      </c>
      <c r="AX47" s="583"/>
      <c r="AY47" s="583">
        <f t="shared" ref="AY47:AY100" si="79">AZ47+BC47</f>
        <v>1876.759</v>
      </c>
      <c r="AZ47" s="583">
        <f t="shared" ref="AZ47:AZ100" si="80">BA47+BB47</f>
        <v>0</v>
      </c>
      <c r="BA47" s="583"/>
      <c r="BB47" s="583"/>
      <c r="BC47" s="735">
        <f t="shared" ref="BC47:BC100" si="81">BD47+BE47</f>
        <v>1876.759</v>
      </c>
      <c r="BD47" s="735">
        <v>1876.759</v>
      </c>
      <c r="BE47" s="583"/>
      <c r="BF47" s="583">
        <f t="shared" ref="BF47:BF100" si="82">BG47+BJ47</f>
        <v>2398.5257499999998</v>
      </c>
      <c r="BG47" s="583">
        <f t="shared" ref="BG47:BG100" si="83">BH47+BI47</f>
        <v>0</v>
      </c>
      <c r="BH47" s="583"/>
      <c r="BI47" s="583"/>
      <c r="BJ47" s="735">
        <f t="shared" ref="BJ47:BJ100" si="84">BK47+BL47</f>
        <v>2398.5257499999998</v>
      </c>
      <c r="BK47" s="735">
        <v>2398.5257499999998</v>
      </c>
      <c r="BL47" s="583"/>
      <c r="BM47" s="682">
        <f t="shared" si="70"/>
        <v>0.33698332090545935</v>
      </c>
      <c r="BN47" s="682">
        <f t="shared" si="71"/>
        <v>0.83854246575342462</v>
      </c>
      <c r="BO47" s="682">
        <f t="shared" si="72"/>
        <v>0.27430184421142734</v>
      </c>
    </row>
    <row r="48" spans="1:67" s="652" customFormat="1" ht="27.75" customHeight="1">
      <c r="A48" s="368">
        <v>13</v>
      </c>
      <c r="B48" s="369" t="s">
        <v>1082</v>
      </c>
      <c r="C48" s="369">
        <f t="shared" si="49"/>
        <v>13744</v>
      </c>
      <c r="D48" s="662">
        <f t="shared" si="57"/>
        <v>1794</v>
      </c>
      <c r="E48" s="662"/>
      <c r="F48" s="662"/>
      <c r="G48" s="662">
        <v>872</v>
      </c>
      <c r="H48" s="710"/>
      <c r="I48" s="662"/>
      <c r="J48" s="662"/>
      <c r="K48" s="662">
        <v>922</v>
      </c>
      <c r="L48" s="670">
        <f t="shared" si="50"/>
        <v>11950</v>
      </c>
      <c r="M48" s="662">
        <v>2464</v>
      </c>
      <c r="N48" s="662">
        <v>219</v>
      </c>
      <c r="O48" s="662"/>
      <c r="P48" s="662"/>
      <c r="Q48" s="696"/>
      <c r="R48" s="696"/>
      <c r="S48" s="710"/>
      <c r="T48" s="662"/>
      <c r="U48" s="662">
        <v>1746</v>
      </c>
      <c r="V48" s="662">
        <v>95</v>
      </c>
      <c r="W48" s="662"/>
      <c r="X48" s="662"/>
      <c r="Y48" s="696"/>
      <c r="Z48" s="696"/>
      <c r="AA48" s="710"/>
      <c r="AB48" s="710"/>
      <c r="AC48" s="662"/>
      <c r="AD48" s="662">
        <v>6709</v>
      </c>
      <c r="AE48" s="662">
        <v>717</v>
      </c>
      <c r="AF48" s="662"/>
      <c r="AG48" s="662"/>
      <c r="AH48" s="696"/>
      <c r="AI48" s="696"/>
      <c r="AJ48" s="710"/>
      <c r="AK48" s="710"/>
      <c r="AL48" s="710"/>
      <c r="AM48" s="710"/>
      <c r="AN48" s="662"/>
      <c r="AO48" s="735">
        <f t="shared" si="73"/>
        <v>9894.9044099999992</v>
      </c>
      <c r="AP48" s="583">
        <f t="shared" si="74"/>
        <v>1573</v>
      </c>
      <c r="AQ48" s="735">
        <f t="shared" si="75"/>
        <v>8321.9044099999992</v>
      </c>
      <c r="AR48" s="583">
        <f t="shared" si="76"/>
        <v>5641.6019999999999</v>
      </c>
      <c r="AS48" s="583">
        <f t="shared" si="77"/>
        <v>1573</v>
      </c>
      <c r="AT48" s="583">
        <v>1573</v>
      </c>
      <c r="AU48" s="583"/>
      <c r="AV48" s="735">
        <f t="shared" si="78"/>
        <v>4068.6019999999999</v>
      </c>
      <c r="AW48" s="735">
        <v>4068.6019999999999</v>
      </c>
      <c r="AX48" s="583"/>
      <c r="AY48" s="583">
        <f t="shared" si="79"/>
        <v>2511.8490000000002</v>
      </c>
      <c r="AZ48" s="583">
        <f t="shared" si="80"/>
        <v>0</v>
      </c>
      <c r="BA48" s="583"/>
      <c r="BB48" s="583"/>
      <c r="BC48" s="735">
        <f t="shared" si="81"/>
        <v>2511.8490000000002</v>
      </c>
      <c r="BD48" s="735">
        <v>2511.8490000000002</v>
      </c>
      <c r="BE48" s="583"/>
      <c r="BF48" s="583">
        <f t="shared" si="82"/>
        <v>1741.4534100000001</v>
      </c>
      <c r="BG48" s="583">
        <f t="shared" si="83"/>
        <v>0</v>
      </c>
      <c r="BH48" s="583"/>
      <c r="BI48" s="583"/>
      <c r="BJ48" s="735">
        <f t="shared" si="84"/>
        <v>1741.4534100000001</v>
      </c>
      <c r="BK48" s="735">
        <v>1741.4534100000001</v>
      </c>
      <c r="BL48" s="583"/>
      <c r="BM48" s="682">
        <f t="shared" si="70"/>
        <v>0.71994356883003485</v>
      </c>
      <c r="BN48" s="682">
        <f t="shared" si="71"/>
        <v>0.87681159420289856</v>
      </c>
      <c r="BO48" s="682">
        <f t="shared" si="72"/>
        <v>0.69639367447698741</v>
      </c>
    </row>
    <row r="49" spans="1:67" s="652" customFormat="1" ht="27.75" customHeight="1">
      <c r="A49" s="650">
        <v>14</v>
      </c>
      <c r="B49" s="369" t="s">
        <v>1083</v>
      </c>
      <c r="C49" s="369">
        <f t="shared" si="49"/>
        <v>5189</v>
      </c>
      <c r="D49" s="662">
        <f t="shared" si="57"/>
        <v>411</v>
      </c>
      <c r="E49" s="662"/>
      <c r="F49" s="662"/>
      <c r="G49" s="662">
        <v>352</v>
      </c>
      <c r="H49" s="710"/>
      <c r="I49" s="662"/>
      <c r="J49" s="662"/>
      <c r="K49" s="662">
        <v>59</v>
      </c>
      <c r="L49" s="670">
        <f t="shared" si="50"/>
        <v>4778</v>
      </c>
      <c r="M49" s="662">
        <v>692</v>
      </c>
      <c r="N49" s="662">
        <v>54</v>
      </c>
      <c r="O49" s="662"/>
      <c r="P49" s="662"/>
      <c r="Q49" s="696"/>
      <c r="R49" s="696"/>
      <c r="S49" s="710"/>
      <c r="T49" s="662"/>
      <c r="U49" s="662">
        <v>745</v>
      </c>
      <c r="V49" s="662">
        <v>170</v>
      </c>
      <c r="W49" s="662"/>
      <c r="X49" s="662"/>
      <c r="Y49" s="696"/>
      <c r="Z49" s="696"/>
      <c r="AA49" s="710"/>
      <c r="AB49" s="710"/>
      <c r="AC49" s="662"/>
      <c r="AD49" s="662">
        <v>2818</v>
      </c>
      <c r="AE49" s="662">
        <v>299</v>
      </c>
      <c r="AF49" s="662"/>
      <c r="AG49" s="662"/>
      <c r="AH49" s="696"/>
      <c r="AI49" s="696"/>
      <c r="AJ49" s="710"/>
      <c r="AK49" s="710"/>
      <c r="AL49" s="710"/>
      <c r="AM49" s="710"/>
      <c r="AN49" s="662"/>
      <c r="AO49" s="735">
        <f t="shared" si="73"/>
        <v>1489.2706800000001</v>
      </c>
      <c r="AP49" s="583">
        <f t="shared" si="74"/>
        <v>279</v>
      </c>
      <c r="AQ49" s="735">
        <f t="shared" si="75"/>
        <v>1210.2706800000001</v>
      </c>
      <c r="AR49" s="583">
        <f t="shared" si="76"/>
        <v>782.66000000000008</v>
      </c>
      <c r="AS49" s="583">
        <f t="shared" si="77"/>
        <v>279</v>
      </c>
      <c r="AT49" s="583">
        <v>279</v>
      </c>
      <c r="AU49" s="583"/>
      <c r="AV49" s="735">
        <f t="shared" si="78"/>
        <v>503.66</v>
      </c>
      <c r="AW49" s="735">
        <v>503.66</v>
      </c>
      <c r="AX49" s="583"/>
      <c r="AY49" s="583">
        <f t="shared" si="79"/>
        <v>31.896000000000001</v>
      </c>
      <c r="AZ49" s="583">
        <f t="shared" si="80"/>
        <v>0</v>
      </c>
      <c r="BA49" s="583"/>
      <c r="BB49" s="583"/>
      <c r="BC49" s="735">
        <f t="shared" si="81"/>
        <v>31.896000000000001</v>
      </c>
      <c r="BD49" s="735">
        <v>31.896000000000001</v>
      </c>
      <c r="BE49" s="583"/>
      <c r="BF49" s="583">
        <f t="shared" si="82"/>
        <v>674.71468000000004</v>
      </c>
      <c r="BG49" s="583">
        <f t="shared" si="83"/>
        <v>0</v>
      </c>
      <c r="BH49" s="583"/>
      <c r="BI49" s="583"/>
      <c r="BJ49" s="735">
        <f t="shared" si="84"/>
        <v>674.71468000000004</v>
      </c>
      <c r="BK49" s="735">
        <v>674.71468000000004</v>
      </c>
      <c r="BL49" s="583"/>
      <c r="BM49" s="682">
        <f t="shared" si="70"/>
        <v>0.28700533436114861</v>
      </c>
      <c r="BN49" s="682">
        <f t="shared" si="71"/>
        <v>0.67883211678832112</v>
      </c>
      <c r="BO49" s="682">
        <f t="shared" si="72"/>
        <v>0.25330068647969861</v>
      </c>
    </row>
    <row r="50" spans="1:67" s="652" customFormat="1" ht="27.75" customHeight="1">
      <c r="A50" s="650">
        <v>15</v>
      </c>
      <c r="B50" s="369" t="s">
        <v>1084</v>
      </c>
      <c r="C50" s="369">
        <f t="shared" si="49"/>
        <v>5388</v>
      </c>
      <c r="D50" s="662">
        <f t="shared" si="57"/>
        <v>2409</v>
      </c>
      <c r="E50" s="662">
        <v>2409</v>
      </c>
      <c r="F50" s="662"/>
      <c r="G50" s="662">
        <v>0</v>
      </c>
      <c r="H50" s="710"/>
      <c r="I50" s="662"/>
      <c r="J50" s="662"/>
      <c r="K50" s="662"/>
      <c r="L50" s="670">
        <f t="shared" si="50"/>
        <v>2979</v>
      </c>
      <c r="M50" s="662">
        <v>590</v>
      </c>
      <c r="N50" s="662">
        <v>1495</v>
      </c>
      <c r="O50" s="662"/>
      <c r="P50" s="662"/>
      <c r="Q50" s="696"/>
      <c r="R50" s="696"/>
      <c r="S50" s="710"/>
      <c r="T50" s="662"/>
      <c r="U50" s="662">
        <v>541</v>
      </c>
      <c r="V50" s="662">
        <v>0</v>
      </c>
      <c r="W50" s="662"/>
      <c r="X50" s="662"/>
      <c r="Y50" s="696"/>
      <c r="Z50" s="696"/>
      <c r="AA50" s="710"/>
      <c r="AB50" s="710"/>
      <c r="AC50" s="662"/>
      <c r="AD50" s="662">
        <v>353</v>
      </c>
      <c r="AE50" s="662">
        <v>0</v>
      </c>
      <c r="AF50" s="662"/>
      <c r="AG50" s="662"/>
      <c r="AH50" s="696"/>
      <c r="AI50" s="696"/>
      <c r="AJ50" s="710"/>
      <c r="AK50" s="710"/>
      <c r="AL50" s="710"/>
      <c r="AM50" s="710"/>
      <c r="AN50" s="662"/>
      <c r="AO50" s="735">
        <f t="shared" si="73"/>
        <v>1415.894</v>
      </c>
      <c r="AP50" s="583">
        <f t="shared" si="74"/>
        <v>779</v>
      </c>
      <c r="AQ50" s="735">
        <f t="shared" si="75"/>
        <v>636.89400000000001</v>
      </c>
      <c r="AR50" s="583">
        <f t="shared" si="76"/>
        <v>63</v>
      </c>
      <c r="AS50" s="583">
        <f t="shared" si="77"/>
        <v>0</v>
      </c>
      <c r="AT50" s="583"/>
      <c r="AU50" s="583"/>
      <c r="AV50" s="735">
        <f t="shared" si="78"/>
        <v>63</v>
      </c>
      <c r="AW50" s="735">
        <v>63</v>
      </c>
      <c r="AX50" s="583"/>
      <c r="AY50" s="583">
        <f t="shared" si="79"/>
        <v>1352.894</v>
      </c>
      <c r="AZ50" s="583">
        <f t="shared" si="80"/>
        <v>779</v>
      </c>
      <c r="BA50" s="583">
        <v>779</v>
      </c>
      <c r="BB50" s="583"/>
      <c r="BC50" s="735">
        <f t="shared" si="81"/>
        <v>573.89400000000001</v>
      </c>
      <c r="BD50" s="735">
        <v>573.89400000000001</v>
      </c>
      <c r="BE50" s="583"/>
      <c r="BF50" s="583">
        <f t="shared" si="82"/>
        <v>0</v>
      </c>
      <c r="BG50" s="583">
        <f t="shared" si="83"/>
        <v>0</v>
      </c>
      <c r="BH50" s="583"/>
      <c r="BI50" s="583"/>
      <c r="BJ50" s="735">
        <f t="shared" si="84"/>
        <v>0</v>
      </c>
      <c r="BK50" s="735"/>
      <c r="BL50" s="583"/>
      <c r="BM50" s="682">
        <f t="shared" si="70"/>
        <v>0.26278656273199702</v>
      </c>
      <c r="BN50" s="682">
        <f t="shared" si="71"/>
        <v>0.32337069323370693</v>
      </c>
      <c r="BO50" s="682">
        <f t="shared" si="72"/>
        <v>0.21379456193353474</v>
      </c>
    </row>
    <row r="51" spans="1:67" s="652" customFormat="1" ht="27.75" customHeight="1">
      <c r="A51" s="368">
        <v>16</v>
      </c>
      <c r="B51" s="369" t="s">
        <v>1085</v>
      </c>
      <c r="C51" s="369">
        <f t="shared" si="49"/>
        <v>6461.5</v>
      </c>
      <c r="D51" s="662">
        <f t="shared" si="57"/>
        <v>2779</v>
      </c>
      <c r="E51" s="662">
        <v>2779</v>
      </c>
      <c r="F51" s="662"/>
      <c r="G51" s="662">
        <v>0</v>
      </c>
      <c r="H51" s="710"/>
      <c r="I51" s="662"/>
      <c r="J51" s="662"/>
      <c r="K51" s="662"/>
      <c r="L51" s="670">
        <f t="shared" si="50"/>
        <v>3682.5</v>
      </c>
      <c r="M51" s="662">
        <v>640</v>
      </c>
      <c r="N51" s="662">
        <v>2176.5</v>
      </c>
      <c r="O51" s="662"/>
      <c r="P51" s="662"/>
      <c r="Q51" s="696"/>
      <c r="R51" s="696"/>
      <c r="S51" s="710"/>
      <c r="T51" s="662"/>
      <c r="U51" s="662">
        <v>515</v>
      </c>
      <c r="V51" s="662">
        <v>0</v>
      </c>
      <c r="W51" s="662"/>
      <c r="X51" s="662"/>
      <c r="Y51" s="696"/>
      <c r="Z51" s="696"/>
      <c r="AA51" s="710"/>
      <c r="AB51" s="710"/>
      <c r="AC51" s="662"/>
      <c r="AD51" s="662">
        <v>351</v>
      </c>
      <c r="AE51" s="662">
        <v>0</v>
      </c>
      <c r="AF51" s="662"/>
      <c r="AG51" s="662"/>
      <c r="AH51" s="696"/>
      <c r="AI51" s="696"/>
      <c r="AJ51" s="710"/>
      <c r="AK51" s="710"/>
      <c r="AL51" s="710"/>
      <c r="AM51" s="710"/>
      <c r="AN51" s="662"/>
      <c r="AO51" s="735">
        <f t="shared" si="73"/>
        <v>1027.145</v>
      </c>
      <c r="AP51" s="583">
        <f t="shared" si="74"/>
        <v>0</v>
      </c>
      <c r="AQ51" s="735">
        <f t="shared" si="75"/>
        <v>1027.145</v>
      </c>
      <c r="AR51" s="583">
        <f t="shared" si="76"/>
        <v>62</v>
      </c>
      <c r="AS51" s="583">
        <f t="shared" si="77"/>
        <v>0</v>
      </c>
      <c r="AT51" s="583"/>
      <c r="AU51" s="583"/>
      <c r="AV51" s="735">
        <f t="shared" si="78"/>
        <v>62</v>
      </c>
      <c r="AW51" s="735">
        <v>62</v>
      </c>
      <c r="AX51" s="583"/>
      <c r="AY51" s="583">
        <f t="shared" si="79"/>
        <v>965.14499999999998</v>
      </c>
      <c r="AZ51" s="583">
        <f t="shared" si="80"/>
        <v>0</v>
      </c>
      <c r="BA51" s="583"/>
      <c r="BB51" s="583"/>
      <c r="BC51" s="735">
        <f t="shared" si="81"/>
        <v>965.14499999999998</v>
      </c>
      <c r="BD51" s="735">
        <v>965.14499999999998</v>
      </c>
      <c r="BE51" s="583"/>
      <c r="BF51" s="583">
        <f t="shared" si="82"/>
        <v>0</v>
      </c>
      <c r="BG51" s="583">
        <f t="shared" si="83"/>
        <v>0</v>
      </c>
      <c r="BH51" s="583"/>
      <c r="BI51" s="583"/>
      <c r="BJ51" s="735">
        <f t="shared" si="84"/>
        <v>0</v>
      </c>
      <c r="BK51" s="735"/>
      <c r="BL51" s="583"/>
      <c r="BM51" s="682">
        <f t="shared" si="70"/>
        <v>0.1589638628801362</v>
      </c>
      <c r="BN51" s="682">
        <f t="shared" si="71"/>
        <v>0</v>
      </c>
      <c r="BO51" s="682">
        <f t="shared" si="72"/>
        <v>0.27892600135777323</v>
      </c>
    </row>
    <row r="52" spans="1:67" s="652" customFormat="1" ht="27.75" customHeight="1">
      <c r="A52" s="650">
        <v>17</v>
      </c>
      <c r="B52" s="369" t="s">
        <v>1086</v>
      </c>
      <c r="C52" s="369">
        <f t="shared" si="49"/>
        <v>10287</v>
      </c>
      <c r="D52" s="662">
        <f t="shared" si="57"/>
        <v>197</v>
      </c>
      <c r="E52" s="662"/>
      <c r="F52" s="662"/>
      <c r="G52" s="662">
        <v>80</v>
      </c>
      <c r="H52" s="710"/>
      <c r="I52" s="662"/>
      <c r="J52" s="662"/>
      <c r="K52" s="685">
        <v>117</v>
      </c>
      <c r="L52" s="670">
        <f t="shared" si="50"/>
        <v>10090</v>
      </c>
      <c r="M52" s="662">
        <v>1825</v>
      </c>
      <c r="N52" s="662">
        <v>979</v>
      </c>
      <c r="O52" s="662"/>
      <c r="P52" s="662"/>
      <c r="Q52" s="696"/>
      <c r="R52" s="696"/>
      <c r="S52" s="710">
        <v>600</v>
      </c>
      <c r="T52" s="662"/>
      <c r="U52" s="662">
        <v>1720</v>
      </c>
      <c r="V52" s="662">
        <v>153</v>
      </c>
      <c r="W52" s="662">
        <v>1720</v>
      </c>
      <c r="X52" s="662"/>
      <c r="Y52" s="696"/>
      <c r="Z52" s="696"/>
      <c r="AA52" s="710"/>
      <c r="AB52" s="710"/>
      <c r="AC52" s="662"/>
      <c r="AD52" s="662">
        <v>2037</v>
      </c>
      <c r="AE52" s="662">
        <v>1056</v>
      </c>
      <c r="AF52" s="662"/>
      <c r="AG52" s="662"/>
      <c r="AH52" s="696"/>
      <c r="AI52" s="696"/>
      <c r="AJ52" s="710"/>
      <c r="AK52" s="710"/>
      <c r="AL52" s="710"/>
      <c r="AM52" s="710"/>
      <c r="AN52" s="662"/>
      <c r="AO52" s="735">
        <f t="shared" si="73"/>
        <v>2219.7110000000002</v>
      </c>
      <c r="AP52" s="583">
        <f t="shared" si="74"/>
        <v>80</v>
      </c>
      <c r="AQ52" s="735">
        <f t="shared" si="75"/>
        <v>2139.7110000000002</v>
      </c>
      <c r="AR52" s="583">
        <f t="shared" si="76"/>
        <v>371.8</v>
      </c>
      <c r="AS52" s="583">
        <f t="shared" si="77"/>
        <v>80</v>
      </c>
      <c r="AT52" s="583">
        <v>80</v>
      </c>
      <c r="AU52" s="583"/>
      <c r="AV52" s="735">
        <f t="shared" si="78"/>
        <v>291.8</v>
      </c>
      <c r="AW52" s="735">
        <v>291.8</v>
      </c>
      <c r="AX52" s="583"/>
      <c r="AY52" s="583">
        <f t="shared" si="79"/>
        <v>1260.258</v>
      </c>
      <c r="AZ52" s="583">
        <f t="shared" si="80"/>
        <v>0</v>
      </c>
      <c r="BA52" s="583"/>
      <c r="BB52" s="583"/>
      <c r="BC52" s="735">
        <f t="shared" si="81"/>
        <v>1260.258</v>
      </c>
      <c r="BD52" s="735">
        <v>1260.258</v>
      </c>
      <c r="BE52" s="583"/>
      <c r="BF52" s="583">
        <f t="shared" si="82"/>
        <v>587.65300000000002</v>
      </c>
      <c r="BG52" s="583">
        <f t="shared" si="83"/>
        <v>0</v>
      </c>
      <c r="BH52" s="583"/>
      <c r="BI52" s="583"/>
      <c r="BJ52" s="735">
        <f t="shared" si="84"/>
        <v>587.65300000000002</v>
      </c>
      <c r="BK52" s="735">
        <v>587.65300000000002</v>
      </c>
      <c r="BL52" s="583"/>
      <c r="BM52" s="682">
        <f t="shared" si="70"/>
        <v>0.21577826382813262</v>
      </c>
      <c r="BN52" s="682">
        <f t="shared" si="71"/>
        <v>0.40609137055837563</v>
      </c>
      <c r="BO52" s="682">
        <f t="shared" si="72"/>
        <v>0.21206253716551043</v>
      </c>
    </row>
    <row r="53" spans="1:67" s="652" customFormat="1" ht="27.75" customHeight="1">
      <c r="A53" s="650">
        <v>18</v>
      </c>
      <c r="B53" s="369" t="s">
        <v>1087</v>
      </c>
      <c r="C53" s="369">
        <f t="shared" si="49"/>
        <v>7113.5</v>
      </c>
      <c r="D53" s="662">
        <f t="shared" si="57"/>
        <v>1374</v>
      </c>
      <c r="E53" s="662">
        <v>1374</v>
      </c>
      <c r="F53" s="662"/>
      <c r="G53" s="662">
        <v>0</v>
      </c>
      <c r="H53" s="710"/>
      <c r="I53" s="662"/>
      <c r="J53" s="662"/>
      <c r="K53" s="662"/>
      <c r="L53" s="670">
        <f t="shared" si="50"/>
        <v>5739.5</v>
      </c>
      <c r="M53" s="662">
        <v>1720</v>
      </c>
      <c r="N53" s="662">
        <v>2072.5</v>
      </c>
      <c r="O53" s="662"/>
      <c r="P53" s="662"/>
      <c r="Q53" s="696"/>
      <c r="R53" s="696"/>
      <c r="S53" s="710">
        <v>180</v>
      </c>
      <c r="T53" s="662"/>
      <c r="U53" s="662">
        <v>945</v>
      </c>
      <c r="V53" s="662">
        <v>142</v>
      </c>
      <c r="W53" s="662"/>
      <c r="X53" s="662"/>
      <c r="Y53" s="696"/>
      <c r="Z53" s="696"/>
      <c r="AA53" s="710"/>
      <c r="AB53" s="710"/>
      <c r="AC53" s="662"/>
      <c r="AD53" s="662">
        <v>680</v>
      </c>
      <c r="AE53" s="662">
        <v>0</v>
      </c>
      <c r="AF53" s="662"/>
      <c r="AG53" s="662"/>
      <c r="AH53" s="696"/>
      <c r="AI53" s="696"/>
      <c r="AJ53" s="710"/>
      <c r="AK53" s="710"/>
      <c r="AL53" s="710"/>
      <c r="AM53" s="710"/>
      <c r="AN53" s="662"/>
      <c r="AO53" s="735">
        <f t="shared" si="73"/>
        <v>2183.1699289999997</v>
      </c>
      <c r="AP53" s="583">
        <f t="shared" si="74"/>
        <v>778</v>
      </c>
      <c r="AQ53" s="735">
        <f t="shared" si="75"/>
        <v>1405.1699289999999</v>
      </c>
      <c r="AR53" s="583">
        <f t="shared" si="76"/>
        <v>63</v>
      </c>
      <c r="AS53" s="583">
        <f t="shared" si="77"/>
        <v>0</v>
      </c>
      <c r="AT53" s="583"/>
      <c r="AU53" s="583"/>
      <c r="AV53" s="735">
        <f t="shared" si="78"/>
        <v>63</v>
      </c>
      <c r="AW53" s="735">
        <v>63</v>
      </c>
      <c r="AX53" s="583"/>
      <c r="AY53" s="583">
        <f t="shared" si="79"/>
        <v>1628.001</v>
      </c>
      <c r="AZ53" s="583">
        <f t="shared" si="80"/>
        <v>778</v>
      </c>
      <c r="BA53" s="583">
        <v>778</v>
      </c>
      <c r="BB53" s="583"/>
      <c r="BC53" s="735">
        <f t="shared" si="81"/>
        <v>850.00099999999998</v>
      </c>
      <c r="BD53" s="735">
        <v>850.00099999999998</v>
      </c>
      <c r="BE53" s="583"/>
      <c r="BF53" s="583">
        <f t="shared" si="82"/>
        <v>492.16892899999999</v>
      </c>
      <c r="BG53" s="583">
        <f t="shared" si="83"/>
        <v>0</v>
      </c>
      <c r="BH53" s="583"/>
      <c r="BI53" s="583"/>
      <c r="BJ53" s="735">
        <f t="shared" si="84"/>
        <v>492.16892899999999</v>
      </c>
      <c r="BK53" s="735">
        <v>492.16892899999999</v>
      </c>
      <c r="BL53" s="583"/>
      <c r="BM53" s="682">
        <f t="shared" si="70"/>
        <v>0.30690517030997394</v>
      </c>
      <c r="BN53" s="682">
        <f t="shared" si="71"/>
        <v>0.56622998544395919</v>
      </c>
      <c r="BO53" s="682">
        <f t="shared" si="72"/>
        <v>0.2448244496907396</v>
      </c>
    </row>
    <row r="54" spans="1:67" s="652" customFormat="1" ht="27.75" customHeight="1">
      <c r="A54" s="368">
        <v>19</v>
      </c>
      <c r="B54" s="369" t="s">
        <v>1088</v>
      </c>
      <c r="C54" s="369">
        <f t="shared" si="49"/>
        <v>9682</v>
      </c>
      <c r="D54" s="662">
        <f t="shared" si="57"/>
        <v>733</v>
      </c>
      <c r="E54" s="662"/>
      <c r="F54" s="662"/>
      <c r="G54" s="662">
        <v>160</v>
      </c>
      <c r="H54" s="710"/>
      <c r="I54" s="662"/>
      <c r="J54" s="662"/>
      <c r="K54" s="662">
        <v>573</v>
      </c>
      <c r="L54" s="670">
        <f t="shared" si="50"/>
        <v>8949</v>
      </c>
      <c r="M54" s="662">
        <v>1189</v>
      </c>
      <c r="N54" s="662">
        <v>322</v>
      </c>
      <c r="O54" s="662">
        <v>274</v>
      </c>
      <c r="P54" s="662">
        <v>90</v>
      </c>
      <c r="Q54" s="696"/>
      <c r="R54" s="696"/>
      <c r="S54" s="710">
        <v>814</v>
      </c>
      <c r="T54" s="662"/>
      <c r="U54" s="662">
        <v>3370</v>
      </c>
      <c r="V54" s="662">
        <v>32</v>
      </c>
      <c r="W54" s="662"/>
      <c r="X54" s="662"/>
      <c r="Y54" s="696"/>
      <c r="Z54" s="696"/>
      <c r="AA54" s="710"/>
      <c r="AB54" s="710"/>
      <c r="AC54" s="662"/>
      <c r="AD54" s="662">
        <v>2562</v>
      </c>
      <c r="AE54" s="662">
        <v>296</v>
      </c>
      <c r="AF54" s="662"/>
      <c r="AG54" s="662"/>
      <c r="AH54" s="696"/>
      <c r="AI54" s="696"/>
      <c r="AJ54" s="710"/>
      <c r="AK54" s="710"/>
      <c r="AL54" s="710"/>
      <c r="AM54" s="710"/>
      <c r="AN54" s="662"/>
      <c r="AO54" s="735">
        <f t="shared" si="73"/>
        <v>4216.4512000000004</v>
      </c>
      <c r="AP54" s="583">
        <f t="shared" si="74"/>
        <v>160</v>
      </c>
      <c r="AQ54" s="735">
        <f t="shared" si="75"/>
        <v>4056.4512000000004</v>
      </c>
      <c r="AR54" s="583">
        <f t="shared" si="76"/>
        <v>1109.5942</v>
      </c>
      <c r="AS54" s="583">
        <f t="shared" si="77"/>
        <v>160</v>
      </c>
      <c r="AT54" s="583">
        <v>160</v>
      </c>
      <c r="AU54" s="583"/>
      <c r="AV54" s="735">
        <f t="shared" si="78"/>
        <v>949.5942</v>
      </c>
      <c r="AW54" s="735">
        <v>949.5942</v>
      </c>
      <c r="AX54" s="583"/>
      <c r="AY54" s="583">
        <f t="shared" si="79"/>
        <v>1233.2</v>
      </c>
      <c r="AZ54" s="583">
        <f t="shared" si="80"/>
        <v>0</v>
      </c>
      <c r="BA54" s="583"/>
      <c r="BB54" s="583"/>
      <c r="BC54" s="735">
        <f t="shared" si="81"/>
        <v>1233.2</v>
      </c>
      <c r="BD54" s="735">
        <v>1233.2</v>
      </c>
      <c r="BE54" s="583"/>
      <c r="BF54" s="583">
        <f t="shared" si="82"/>
        <v>1873.6569999999999</v>
      </c>
      <c r="BG54" s="583">
        <f t="shared" si="83"/>
        <v>0</v>
      </c>
      <c r="BH54" s="583"/>
      <c r="BI54" s="583"/>
      <c r="BJ54" s="735">
        <f t="shared" si="84"/>
        <v>1873.6569999999999</v>
      </c>
      <c r="BK54" s="735">
        <v>1873.6569999999999</v>
      </c>
      <c r="BL54" s="583"/>
      <c r="BM54" s="682">
        <f t="shared" si="70"/>
        <v>0.43549382359016736</v>
      </c>
      <c r="BN54" s="682">
        <f t="shared" si="71"/>
        <v>0.21828103683492497</v>
      </c>
      <c r="BO54" s="682">
        <f t="shared" si="72"/>
        <v>0.45328541736506878</v>
      </c>
    </row>
    <row r="55" spans="1:67" s="652" customFormat="1" ht="27.75" customHeight="1">
      <c r="A55" s="650">
        <v>20</v>
      </c>
      <c r="B55" s="369" t="s">
        <v>1089</v>
      </c>
      <c r="C55" s="369">
        <f t="shared" si="49"/>
        <v>11901</v>
      </c>
      <c r="D55" s="662">
        <f t="shared" si="57"/>
        <v>1668</v>
      </c>
      <c r="E55" s="662"/>
      <c r="F55" s="662"/>
      <c r="G55" s="662">
        <v>330</v>
      </c>
      <c r="H55" s="710"/>
      <c r="I55" s="662"/>
      <c r="J55" s="662"/>
      <c r="K55" s="662">
        <v>1338</v>
      </c>
      <c r="L55" s="670">
        <f t="shared" si="50"/>
        <v>10233</v>
      </c>
      <c r="M55" s="662">
        <v>0</v>
      </c>
      <c r="N55" s="662">
        <v>141</v>
      </c>
      <c r="O55" s="662"/>
      <c r="P55" s="662"/>
      <c r="Q55" s="696"/>
      <c r="R55" s="696"/>
      <c r="S55" s="710"/>
      <c r="T55" s="662"/>
      <c r="U55" s="662">
        <v>1990</v>
      </c>
      <c r="V55" s="662">
        <v>1187</v>
      </c>
      <c r="W55" s="662"/>
      <c r="X55" s="662"/>
      <c r="Y55" s="696"/>
      <c r="Z55" s="696"/>
      <c r="AA55" s="710"/>
      <c r="AB55" s="710"/>
      <c r="AC55" s="662"/>
      <c r="AD55" s="662">
        <v>3129</v>
      </c>
      <c r="AE55" s="662">
        <v>2703</v>
      </c>
      <c r="AF55" s="662">
        <v>1083</v>
      </c>
      <c r="AG55" s="662"/>
      <c r="AH55" s="696"/>
      <c r="AI55" s="696"/>
      <c r="AJ55" s="710"/>
      <c r="AK55" s="710"/>
      <c r="AL55" s="710"/>
      <c r="AM55" s="710"/>
      <c r="AN55" s="662"/>
      <c r="AO55" s="735">
        <f t="shared" si="73"/>
        <v>2346.8809999999999</v>
      </c>
      <c r="AP55" s="583">
        <f t="shared" si="74"/>
        <v>320</v>
      </c>
      <c r="AQ55" s="735">
        <f t="shared" si="75"/>
        <v>2026.8809999999999</v>
      </c>
      <c r="AR55" s="583">
        <f t="shared" si="76"/>
        <v>1756.491</v>
      </c>
      <c r="AS55" s="583">
        <f t="shared" si="77"/>
        <v>320</v>
      </c>
      <c r="AT55" s="583">
        <v>320</v>
      </c>
      <c r="AU55" s="583"/>
      <c r="AV55" s="735">
        <f t="shared" si="78"/>
        <v>1436.491</v>
      </c>
      <c r="AW55" s="735">
        <v>1436.491</v>
      </c>
      <c r="AX55" s="583"/>
      <c r="AY55" s="583">
        <f t="shared" si="79"/>
        <v>0</v>
      </c>
      <c r="AZ55" s="583">
        <f t="shared" si="80"/>
        <v>0</v>
      </c>
      <c r="BA55" s="583"/>
      <c r="BB55" s="583"/>
      <c r="BC55" s="735">
        <f t="shared" si="81"/>
        <v>0</v>
      </c>
      <c r="BD55" s="735"/>
      <c r="BE55" s="583"/>
      <c r="BF55" s="583">
        <f t="shared" si="82"/>
        <v>590.39</v>
      </c>
      <c r="BG55" s="583">
        <f t="shared" si="83"/>
        <v>0</v>
      </c>
      <c r="BH55" s="583"/>
      <c r="BI55" s="583"/>
      <c r="BJ55" s="735">
        <f t="shared" si="84"/>
        <v>590.39</v>
      </c>
      <c r="BK55" s="735">
        <v>590.39</v>
      </c>
      <c r="BL55" s="583"/>
      <c r="BM55" s="682">
        <f t="shared" si="70"/>
        <v>0.19720031930089907</v>
      </c>
      <c r="BN55" s="682">
        <f t="shared" si="71"/>
        <v>0.19184652278177458</v>
      </c>
      <c r="BO55" s="682">
        <f t="shared" si="72"/>
        <v>0.1980729991204925</v>
      </c>
    </row>
    <row r="56" spans="1:67" s="652" customFormat="1" ht="27.75" customHeight="1">
      <c r="A56" s="650">
        <v>21</v>
      </c>
      <c r="B56" s="369" t="s">
        <v>1090</v>
      </c>
      <c r="C56" s="369">
        <f t="shared" si="49"/>
        <v>14661.5</v>
      </c>
      <c r="D56" s="662">
        <f t="shared" si="57"/>
        <v>1428</v>
      </c>
      <c r="E56" s="662"/>
      <c r="F56" s="662"/>
      <c r="G56" s="662">
        <v>520</v>
      </c>
      <c r="H56" s="710"/>
      <c r="I56" s="662"/>
      <c r="J56" s="662"/>
      <c r="K56" s="662">
        <v>908</v>
      </c>
      <c r="L56" s="670">
        <f t="shared" si="50"/>
        <v>13233.5</v>
      </c>
      <c r="M56" s="662">
        <v>841</v>
      </c>
      <c r="N56" s="662">
        <v>185.5</v>
      </c>
      <c r="O56" s="662"/>
      <c r="P56" s="662"/>
      <c r="Q56" s="696"/>
      <c r="R56" s="696"/>
      <c r="S56" s="710">
        <v>141</v>
      </c>
      <c r="T56" s="662"/>
      <c r="U56" s="662">
        <v>2013</v>
      </c>
      <c r="V56" s="662">
        <v>1630</v>
      </c>
      <c r="W56" s="662"/>
      <c r="X56" s="662"/>
      <c r="Y56" s="696"/>
      <c r="Z56" s="696"/>
      <c r="AA56" s="710"/>
      <c r="AB56" s="710"/>
      <c r="AC56" s="662"/>
      <c r="AD56" s="662">
        <v>2503</v>
      </c>
      <c r="AE56" s="662">
        <v>2470</v>
      </c>
      <c r="AF56" s="662">
        <v>3450</v>
      </c>
      <c r="AG56" s="662"/>
      <c r="AH56" s="696"/>
      <c r="AI56" s="696"/>
      <c r="AJ56" s="710"/>
      <c r="AK56" s="710"/>
      <c r="AL56" s="710"/>
      <c r="AM56" s="710"/>
      <c r="AN56" s="662"/>
      <c r="AO56" s="735">
        <f t="shared" si="73"/>
        <v>8216.0232299999989</v>
      </c>
      <c r="AP56" s="583">
        <f t="shared" si="74"/>
        <v>1080.2699339999999</v>
      </c>
      <c r="AQ56" s="735">
        <f t="shared" si="75"/>
        <v>7135.7532959999999</v>
      </c>
      <c r="AR56" s="583">
        <f t="shared" si="76"/>
        <v>7048.4296750000003</v>
      </c>
      <c r="AS56" s="583">
        <f t="shared" si="77"/>
        <v>1080.2699339999999</v>
      </c>
      <c r="AT56" s="583">
        <v>1080.2699339999999</v>
      </c>
      <c r="AU56" s="583"/>
      <c r="AV56" s="735">
        <f t="shared" si="78"/>
        <v>5968.1597410000004</v>
      </c>
      <c r="AW56" s="735">
        <v>5968.1597410000004</v>
      </c>
      <c r="AX56" s="583"/>
      <c r="AY56" s="583">
        <f t="shared" si="79"/>
        <v>741.84105499999998</v>
      </c>
      <c r="AZ56" s="583">
        <f t="shared" si="80"/>
        <v>0</v>
      </c>
      <c r="BA56" s="583"/>
      <c r="BB56" s="583"/>
      <c r="BC56" s="735">
        <f t="shared" si="81"/>
        <v>741.84105499999998</v>
      </c>
      <c r="BD56" s="735">
        <v>741.84105499999998</v>
      </c>
      <c r="BE56" s="583"/>
      <c r="BF56" s="583">
        <f t="shared" si="82"/>
        <v>425.7525</v>
      </c>
      <c r="BG56" s="583">
        <f t="shared" si="83"/>
        <v>0</v>
      </c>
      <c r="BH56" s="583"/>
      <c r="BI56" s="583"/>
      <c r="BJ56" s="735">
        <f t="shared" si="84"/>
        <v>425.7525</v>
      </c>
      <c r="BK56" s="735">
        <v>425.7525</v>
      </c>
      <c r="BL56" s="583"/>
      <c r="BM56" s="682">
        <f t="shared" si="70"/>
        <v>0.56038080892132447</v>
      </c>
      <c r="BN56" s="682">
        <f t="shared" si="71"/>
        <v>0.75649155042016802</v>
      </c>
      <c r="BO56" s="682">
        <f t="shared" si="72"/>
        <v>0.53921889870404649</v>
      </c>
    </row>
    <row r="57" spans="1:67" s="652" customFormat="1" ht="27.75" customHeight="1">
      <c r="A57" s="368">
        <v>22</v>
      </c>
      <c r="B57" s="369" t="s">
        <v>1091</v>
      </c>
      <c r="C57" s="369">
        <f t="shared" si="49"/>
        <v>13845</v>
      </c>
      <c r="D57" s="662">
        <f t="shared" si="57"/>
        <v>4238</v>
      </c>
      <c r="E57" s="662">
        <v>2315</v>
      </c>
      <c r="F57" s="662"/>
      <c r="G57" s="662">
        <v>126</v>
      </c>
      <c r="H57" s="710"/>
      <c r="I57" s="662"/>
      <c r="J57" s="662"/>
      <c r="K57" s="662">
        <v>1797</v>
      </c>
      <c r="L57" s="670">
        <f t="shared" si="50"/>
        <v>9607</v>
      </c>
      <c r="M57" s="662">
        <v>1808</v>
      </c>
      <c r="N57" s="662">
        <v>315</v>
      </c>
      <c r="O57" s="662"/>
      <c r="P57" s="662"/>
      <c r="Q57" s="696"/>
      <c r="R57" s="696"/>
      <c r="S57" s="710">
        <v>158</v>
      </c>
      <c r="T57" s="662"/>
      <c r="U57" s="662">
        <v>2030</v>
      </c>
      <c r="V57" s="662">
        <v>299</v>
      </c>
      <c r="W57" s="662"/>
      <c r="X57" s="662"/>
      <c r="Y57" s="696"/>
      <c r="Z57" s="696"/>
      <c r="AA57" s="710"/>
      <c r="AB57" s="710"/>
      <c r="AC57" s="662"/>
      <c r="AD57" s="662">
        <v>2534</v>
      </c>
      <c r="AE57" s="662">
        <v>2163</v>
      </c>
      <c r="AF57" s="662"/>
      <c r="AG57" s="662">
        <v>300</v>
      </c>
      <c r="AH57" s="696"/>
      <c r="AI57" s="696"/>
      <c r="AJ57" s="710"/>
      <c r="AK57" s="710"/>
      <c r="AL57" s="710"/>
      <c r="AM57" s="710"/>
      <c r="AN57" s="662"/>
      <c r="AO57" s="735">
        <f t="shared" si="73"/>
        <v>8723.5808470000011</v>
      </c>
      <c r="AP57" s="583">
        <f t="shared" si="74"/>
        <v>6421.1526000000003</v>
      </c>
      <c r="AQ57" s="735">
        <f t="shared" si="75"/>
        <v>2302.4282470000003</v>
      </c>
      <c r="AR57" s="583">
        <f t="shared" si="76"/>
        <v>1087.9824000000001</v>
      </c>
      <c r="AS57" s="583">
        <f t="shared" si="77"/>
        <v>231.55500000000001</v>
      </c>
      <c r="AT57" s="583">
        <v>231.55500000000001</v>
      </c>
      <c r="AU57" s="583"/>
      <c r="AV57" s="735">
        <f t="shared" si="78"/>
        <v>856.42740000000003</v>
      </c>
      <c r="AW57" s="735">
        <v>856.42740000000003</v>
      </c>
      <c r="AX57" s="583"/>
      <c r="AY57" s="583">
        <f t="shared" si="79"/>
        <v>6651.0664470000002</v>
      </c>
      <c r="AZ57" s="583">
        <f t="shared" si="80"/>
        <v>6189.5976000000001</v>
      </c>
      <c r="BA57" s="583">
        <v>6189.5976000000001</v>
      </c>
      <c r="BB57" s="583"/>
      <c r="BC57" s="735">
        <f t="shared" si="81"/>
        <v>461.46884699999998</v>
      </c>
      <c r="BD57" s="735">
        <v>461.46884699999998</v>
      </c>
      <c r="BE57" s="583"/>
      <c r="BF57" s="583">
        <f t="shared" si="82"/>
        <v>984.53200000000004</v>
      </c>
      <c r="BG57" s="583">
        <f t="shared" si="83"/>
        <v>0</v>
      </c>
      <c r="BH57" s="583"/>
      <c r="BI57" s="583"/>
      <c r="BJ57" s="735">
        <f t="shared" si="84"/>
        <v>984.53200000000004</v>
      </c>
      <c r="BK57" s="735">
        <v>984.53200000000004</v>
      </c>
      <c r="BL57" s="583"/>
      <c r="BM57" s="682">
        <f t="shared" si="70"/>
        <v>0.63008890191404843</v>
      </c>
      <c r="BN57" s="682">
        <f t="shared" si="71"/>
        <v>1.5151374705049552</v>
      </c>
      <c r="BO57" s="682">
        <f t="shared" si="72"/>
        <v>0.23966152253565112</v>
      </c>
    </row>
    <row r="58" spans="1:67" s="652" customFormat="1" ht="27.75" customHeight="1">
      <c r="A58" s="650">
        <v>23</v>
      </c>
      <c r="B58" s="369" t="s">
        <v>1092</v>
      </c>
      <c r="C58" s="369">
        <f t="shared" si="49"/>
        <v>9438.5</v>
      </c>
      <c r="D58" s="662">
        <f t="shared" si="57"/>
        <v>455</v>
      </c>
      <c r="E58" s="662"/>
      <c r="F58" s="662"/>
      <c r="G58" s="662">
        <v>396</v>
      </c>
      <c r="H58" s="710"/>
      <c r="I58" s="662"/>
      <c r="J58" s="662"/>
      <c r="K58" s="662">
        <v>59</v>
      </c>
      <c r="L58" s="670">
        <f t="shared" si="50"/>
        <v>8983.5</v>
      </c>
      <c r="M58" s="662">
        <v>3227</v>
      </c>
      <c r="N58" s="662">
        <v>952</v>
      </c>
      <c r="O58" s="662"/>
      <c r="P58" s="662"/>
      <c r="Q58" s="696">
        <v>9.5</v>
      </c>
      <c r="R58" s="696">
        <v>12</v>
      </c>
      <c r="S58" s="710"/>
      <c r="T58" s="662"/>
      <c r="U58" s="662">
        <v>80</v>
      </c>
      <c r="V58" s="662">
        <v>0</v>
      </c>
      <c r="W58" s="662"/>
      <c r="X58" s="662"/>
      <c r="Y58" s="696"/>
      <c r="Z58" s="696"/>
      <c r="AA58" s="710">
        <v>40</v>
      </c>
      <c r="AB58" s="710"/>
      <c r="AC58" s="662"/>
      <c r="AD58" s="662">
        <v>2412</v>
      </c>
      <c r="AE58" s="662">
        <v>1285</v>
      </c>
      <c r="AF58" s="662"/>
      <c r="AG58" s="662">
        <v>138</v>
      </c>
      <c r="AH58" s="696"/>
      <c r="AI58" s="696"/>
      <c r="AJ58" s="710"/>
      <c r="AK58" s="710">
        <v>828</v>
      </c>
      <c r="AL58" s="710"/>
      <c r="AM58" s="710"/>
      <c r="AN58" s="662"/>
      <c r="AO58" s="735">
        <f t="shared" si="73"/>
        <v>6549.9438950000003</v>
      </c>
      <c r="AP58" s="583">
        <f t="shared" si="74"/>
        <v>351</v>
      </c>
      <c r="AQ58" s="735">
        <f t="shared" si="75"/>
        <v>6198.9438950000003</v>
      </c>
      <c r="AR58" s="583">
        <f t="shared" si="76"/>
        <v>2845.0878950000001</v>
      </c>
      <c r="AS58" s="583">
        <f t="shared" si="77"/>
        <v>351</v>
      </c>
      <c r="AT58" s="583">
        <v>351</v>
      </c>
      <c r="AU58" s="583"/>
      <c r="AV58" s="735">
        <f t="shared" si="78"/>
        <v>2494.0878950000001</v>
      </c>
      <c r="AW58" s="735">
        <v>2494.0878950000001</v>
      </c>
      <c r="AX58" s="583"/>
      <c r="AY58" s="583">
        <f t="shared" si="79"/>
        <v>3674.9459999999999</v>
      </c>
      <c r="AZ58" s="583">
        <f t="shared" si="80"/>
        <v>0</v>
      </c>
      <c r="BA58" s="583"/>
      <c r="BB58" s="583"/>
      <c r="BC58" s="735">
        <f t="shared" si="81"/>
        <v>3674.9459999999999</v>
      </c>
      <c r="BD58" s="735">
        <v>3674.9459999999999</v>
      </c>
      <c r="BE58" s="583"/>
      <c r="BF58" s="583">
        <f t="shared" si="82"/>
        <v>29.91</v>
      </c>
      <c r="BG58" s="583">
        <f t="shared" si="83"/>
        <v>0</v>
      </c>
      <c r="BH58" s="583"/>
      <c r="BI58" s="583"/>
      <c r="BJ58" s="735">
        <f t="shared" si="84"/>
        <v>29.91</v>
      </c>
      <c r="BK58" s="735">
        <v>29.91</v>
      </c>
      <c r="BL58" s="583"/>
      <c r="BM58" s="682">
        <f t="shared" si="70"/>
        <v>0.69396025798590877</v>
      </c>
      <c r="BN58" s="682">
        <f t="shared" si="71"/>
        <v>0.77142857142857146</v>
      </c>
      <c r="BO58" s="682">
        <f t="shared" si="72"/>
        <v>0.69003661100907221</v>
      </c>
    </row>
    <row r="59" spans="1:67" s="652" customFormat="1" ht="27.75" customHeight="1">
      <c r="A59" s="650">
        <v>24</v>
      </c>
      <c r="B59" s="369" t="s">
        <v>1093</v>
      </c>
      <c r="C59" s="369">
        <f t="shared" si="49"/>
        <v>14519</v>
      </c>
      <c r="D59" s="662">
        <f t="shared" si="57"/>
        <v>2076</v>
      </c>
      <c r="E59" s="662">
        <v>695</v>
      </c>
      <c r="F59" s="662"/>
      <c r="G59" s="662">
        <v>788</v>
      </c>
      <c r="H59" s="710"/>
      <c r="I59" s="662"/>
      <c r="J59" s="662"/>
      <c r="K59" s="662">
        <v>593</v>
      </c>
      <c r="L59" s="670">
        <f t="shared" si="50"/>
        <v>12443</v>
      </c>
      <c r="M59" s="662">
        <v>200</v>
      </c>
      <c r="N59" s="662">
        <v>910</v>
      </c>
      <c r="O59" s="662"/>
      <c r="P59" s="662"/>
      <c r="Q59" s="696"/>
      <c r="R59" s="696"/>
      <c r="S59" s="710"/>
      <c r="T59" s="662"/>
      <c r="U59" s="662">
        <v>1028</v>
      </c>
      <c r="V59" s="662">
        <v>18</v>
      </c>
      <c r="W59" s="662"/>
      <c r="X59" s="662"/>
      <c r="Y59" s="696"/>
      <c r="Z59" s="696"/>
      <c r="AA59" s="710">
        <v>60</v>
      </c>
      <c r="AB59" s="710"/>
      <c r="AC59" s="662"/>
      <c r="AD59" s="662">
        <v>5122</v>
      </c>
      <c r="AE59" s="662">
        <v>1732</v>
      </c>
      <c r="AF59" s="662">
        <v>9384</v>
      </c>
      <c r="AG59" s="662">
        <v>2616</v>
      </c>
      <c r="AH59" s="696"/>
      <c r="AI59" s="696">
        <v>-8711</v>
      </c>
      <c r="AJ59" s="710"/>
      <c r="AK59" s="710"/>
      <c r="AL59" s="710">
        <v>84</v>
      </c>
      <c r="AM59" s="710"/>
      <c r="AN59" s="662"/>
      <c r="AO59" s="735">
        <f t="shared" si="73"/>
        <v>14361.164489999999</v>
      </c>
      <c r="AP59" s="583">
        <f t="shared" si="74"/>
        <v>8099.0079999999998</v>
      </c>
      <c r="AQ59" s="735">
        <f t="shared" si="75"/>
        <v>6262.1564900000003</v>
      </c>
      <c r="AR59" s="583">
        <f t="shared" si="76"/>
        <v>13223.54393</v>
      </c>
      <c r="AS59" s="583">
        <f t="shared" si="77"/>
        <v>8099.0079999999998</v>
      </c>
      <c r="AT59" s="583">
        <v>8099.0079999999998</v>
      </c>
      <c r="AU59" s="583"/>
      <c r="AV59" s="735">
        <f t="shared" si="78"/>
        <v>5124.53593</v>
      </c>
      <c r="AW59" s="735">
        <v>5124.53593</v>
      </c>
      <c r="AX59" s="583"/>
      <c r="AY59" s="583">
        <f t="shared" si="79"/>
        <v>1108.8505600000001</v>
      </c>
      <c r="AZ59" s="583">
        <f t="shared" si="80"/>
        <v>0</v>
      </c>
      <c r="BA59" s="583"/>
      <c r="BB59" s="583"/>
      <c r="BC59" s="735">
        <f t="shared" si="81"/>
        <v>1108.8505600000001</v>
      </c>
      <c r="BD59" s="735">
        <v>1108.8505600000001</v>
      </c>
      <c r="BE59" s="583"/>
      <c r="BF59" s="583">
        <f t="shared" si="82"/>
        <v>28.77</v>
      </c>
      <c r="BG59" s="583">
        <f t="shared" si="83"/>
        <v>0</v>
      </c>
      <c r="BH59" s="583"/>
      <c r="BI59" s="583"/>
      <c r="BJ59" s="735">
        <f t="shared" si="84"/>
        <v>28.77</v>
      </c>
      <c r="BK59" s="735">
        <v>28.77</v>
      </c>
      <c r="BL59" s="583"/>
      <c r="BM59" s="682">
        <f t="shared" si="70"/>
        <v>0.98912903712376876</v>
      </c>
      <c r="BN59" s="682">
        <f t="shared" si="71"/>
        <v>3.9012562620423892</v>
      </c>
      <c r="BO59" s="682">
        <f t="shared" si="72"/>
        <v>0.50326741862894808</v>
      </c>
    </row>
    <row r="60" spans="1:67" s="652" customFormat="1" ht="27.75" customHeight="1">
      <c r="A60" s="368">
        <v>25</v>
      </c>
      <c r="B60" s="369" t="s">
        <v>1094</v>
      </c>
      <c r="C60" s="369">
        <f t="shared" si="49"/>
        <v>10233</v>
      </c>
      <c r="D60" s="662">
        <f t="shared" si="57"/>
        <v>484</v>
      </c>
      <c r="E60" s="662"/>
      <c r="F60" s="662"/>
      <c r="G60" s="662">
        <v>41</v>
      </c>
      <c r="H60" s="710"/>
      <c r="I60" s="662"/>
      <c r="J60" s="662"/>
      <c r="K60" s="662">
        <v>443</v>
      </c>
      <c r="L60" s="670">
        <f t="shared" si="50"/>
        <v>9749</v>
      </c>
      <c r="M60" s="662">
        <v>0</v>
      </c>
      <c r="N60" s="662">
        <v>79</v>
      </c>
      <c r="O60" s="662"/>
      <c r="P60" s="662"/>
      <c r="Q60" s="696"/>
      <c r="R60" s="696"/>
      <c r="S60" s="710"/>
      <c r="T60" s="662"/>
      <c r="U60" s="662">
        <v>1328</v>
      </c>
      <c r="V60" s="662">
        <v>7</v>
      </c>
      <c r="W60" s="662"/>
      <c r="X60" s="662"/>
      <c r="Y60" s="696"/>
      <c r="Z60" s="696"/>
      <c r="AA60" s="710"/>
      <c r="AB60" s="710"/>
      <c r="AC60" s="662"/>
      <c r="AD60" s="662">
        <v>3982</v>
      </c>
      <c r="AE60" s="662">
        <v>53</v>
      </c>
      <c r="AF60" s="662">
        <v>4300</v>
      </c>
      <c r="AG60" s="662"/>
      <c r="AH60" s="696"/>
      <c r="AI60" s="696"/>
      <c r="AJ60" s="710"/>
      <c r="AK60" s="710"/>
      <c r="AL60" s="710"/>
      <c r="AM60" s="710"/>
      <c r="AN60" s="662"/>
      <c r="AO60" s="735">
        <f t="shared" si="73"/>
        <v>9535.3342979999998</v>
      </c>
      <c r="AP60" s="583">
        <f t="shared" si="74"/>
        <v>389.10899999999998</v>
      </c>
      <c r="AQ60" s="735">
        <f t="shared" si="75"/>
        <v>9146.2252979999994</v>
      </c>
      <c r="AR60" s="583">
        <f t="shared" si="76"/>
        <v>8252.065677999999</v>
      </c>
      <c r="AS60" s="583">
        <f t="shared" si="77"/>
        <v>389.10899999999998</v>
      </c>
      <c r="AT60" s="583">
        <v>389.10899999999998</v>
      </c>
      <c r="AU60" s="583"/>
      <c r="AV60" s="735">
        <f t="shared" si="78"/>
        <v>7862.9566779999996</v>
      </c>
      <c r="AW60" s="735">
        <v>7862.9566779999996</v>
      </c>
      <c r="AX60" s="583"/>
      <c r="AY60" s="583">
        <f t="shared" si="79"/>
        <v>0</v>
      </c>
      <c r="AZ60" s="583">
        <f t="shared" si="80"/>
        <v>0</v>
      </c>
      <c r="BA60" s="583"/>
      <c r="BB60" s="583"/>
      <c r="BC60" s="735">
        <f t="shared" si="81"/>
        <v>0</v>
      </c>
      <c r="BD60" s="735"/>
      <c r="BE60" s="583"/>
      <c r="BF60" s="583">
        <f t="shared" si="82"/>
        <v>1283.2686200000001</v>
      </c>
      <c r="BG60" s="583">
        <f t="shared" si="83"/>
        <v>0</v>
      </c>
      <c r="BH60" s="583"/>
      <c r="BI60" s="583"/>
      <c r="BJ60" s="735">
        <f t="shared" si="84"/>
        <v>1283.2686200000001</v>
      </c>
      <c r="BK60" s="735">
        <v>1283.2686200000001</v>
      </c>
      <c r="BL60" s="583"/>
      <c r="BM60" s="682">
        <f t="shared" si="70"/>
        <v>0.93182197771914388</v>
      </c>
      <c r="BN60" s="682">
        <f t="shared" si="71"/>
        <v>0.80394421487603307</v>
      </c>
      <c r="BO60" s="682">
        <f t="shared" si="72"/>
        <v>0.93817061216535025</v>
      </c>
    </row>
    <row r="61" spans="1:67" s="652" customFormat="1" ht="27.75" customHeight="1">
      <c r="A61" s="650">
        <v>26</v>
      </c>
      <c r="B61" s="369" t="s">
        <v>1095</v>
      </c>
      <c r="C61" s="369">
        <f t="shared" si="49"/>
        <v>11877</v>
      </c>
      <c r="D61" s="662">
        <f t="shared" si="57"/>
        <v>6797</v>
      </c>
      <c r="E61" s="662"/>
      <c r="F61" s="662"/>
      <c r="G61" s="662">
        <f>5785+127</f>
        <v>5912</v>
      </c>
      <c r="H61" s="710"/>
      <c r="I61" s="662"/>
      <c r="J61" s="662"/>
      <c r="K61" s="662">
        <v>885</v>
      </c>
      <c r="L61" s="670">
        <f t="shared" si="50"/>
        <v>5080</v>
      </c>
      <c r="M61" s="662">
        <v>0</v>
      </c>
      <c r="N61" s="662">
        <v>48</v>
      </c>
      <c r="O61" s="662"/>
      <c r="P61" s="662"/>
      <c r="Q61" s="696"/>
      <c r="R61" s="696"/>
      <c r="S61" s="710"/>
      <c r="T61" s="662"/>
      <c r="U61" s="662">
        <v>1020</v>
      </c>
      <c r="V61" s="662">
        <v>44</v>
      </c>
      <c r="W61" s="662"/>
      <c r="X61" s="662"/>
      <c r="Y61" s="696"/>
      <c r="Z61" s="696"/>
      <c r="AA61" s="710">
        <v>25</v>
      </c>
      <c r="AB61" s="710"/>
      <c r="AC61" s="662"/>
      <c r="AD61" s="662">
        <v>3422</v>
      </c>
      <c r="AE61" s="662">
        <v>35</v>
      </c>
      <c r="AF61" s="662">
        <v>486</v>
      </c>
      <c r="AG61" s="662"/>
      <c r="AH61" s="696"/>
      <c r="AI61" s="696"/>
      <c r="AJ61" s="710"/>
      <c r="AK61" s="710"/>
      <c r="AL61" s="710"/>
      <c r="AM61" s="710"/>
      <c r="AN61" s="662"/>
      <c r="AO61" s="735">
        <f t="shared" si="73"/>
        <v>9437.9153660000011</v>
      </c>
      <c r="AP61" s="583">
        <f t="shared" si="74"/>
        <v>4806.393</v>
      </c>
      <c r="AQ61" s="735">
        <f t="shared" si="75"/>
        <v>4631.5223660000001</v>
      </c>
      <c r="AR61" s="583">
        <f t="shared" si="76"/>
        <v>8404.3453659999996</v>
      </c>
      <c r="AS61" s="583">
        <f t="shared" si="77"/>
        <v>4806.393</v>
      </c>
      <c r="AT61" s="583">
        <v>4806.393</v>
      </c>
      <c r="AU61" s="583"/>
      <c r="AV61" s="735">
        <f t="shared" si="78"/>
        <v>3597.952366</v>
      </c>
      <c r="AW61" s="735">
        <v>3597.952366</v>
      </c>
      <c r="AX61" s="583"/>
      <c r="AY61" s="583">
        <f t="shared" si="79"/>
        <v>0</v>
      </c>
      <c r="AZ61" s="583">
        <f t="shared" si="80"/>
        <v>0</v>
      </c>
      <c r="BA61" s="583"/>
      <c r="BB61" s="583"/>
      <c r="BC61" s="735">
        <f t="shared" si="81"/>
        <v>0</v>
      </c>
      <c r="BD61" s="735"/>
      <c r="BE61" s="583"/>
      <c r="BF61" s="583">
        <f t="shared" si="82"/>
        <v>1033.57</v>
      </c>
      <c r="BG61" s="583">
        <f t="shared" si="83"/>
        <v>0</v>
      </c>
      <c r="BH61" s="583"/>
      <c r="BI61" s="583"/>
      <c r="BJ61" s="735">
        <f t="shared" si="84"/>
        <v>1033.57</v>
      </c>
      <c r="BK61" s="735">
        <v>1033.57</v>
      </c>
      <c r="BL61" s="583"/>
      <c r="BM61" s="682">
        <f t="shared" si="70"/>
        <v>0.79463798652858475</v>
      </c>
      <c r="BN61" s="682">
        <f t="shared" si="71"/>
        <v>0.7071344710901869</v>
      </c>
      <c r="BO61" s="682">
        <f t="shared" si="72"/>
        <v>0.91171700118110244</v>
      </c>
    </row>
    <row r="62" spans="1:67" s="652" customFormat="1" ht="27.75" customHeight="1">
      <c r="A62" s="650">
        <v>27</v>
      </c>
      <c r="B62" s="369" t="s">
        <v>1096</v>
      </c>
      <c r="C62" s="369">
        <f t="shared" si="49"/>
        <v>18695</v>
      </c>
      <c r="D62" s="662">
        <f t="shared" si="57"/>
        <v>3124</v>
      </c>
      <c r="E62" s="662"/>
      <c r="F62" s="662"/>
      <c r="G62" s="662">
        <v>1682</v>
      </c>
      <c r="H62" s="710"/>
      <c r="I62" s="662"/>
      <c r="J62" s="662"/>
      <c r="K62" s="662">
        <v>1442</v>
      </c>
      <c r="L62" s="670">
        <f t="shared" si="50"/>
        <v>15571</v>
      </c>
      <c r="M62" s="662">
        <v>0</v>
      </c>
      <c r="N62" s="662">
        <v>90</v>
      </c>
      <c r="O62" s="662"/>
      <c r="P62" s="662"/>
      <c r="Q62" s="696"/>
      <c r="R62" s="696"/>
      <c r="S62" s="710"/>
      <c r="T62" s="662"/>
      <c r="U62" s="662">
        <v>2815</v>
      </c>
      <c r="V62" s="662">
        <v>15</v>
      </c>
      <c r="W62" s="662"/>
      <c r="X62" s="662"/>
      <c r="Y62" s="696"/>
      <c r="Z62" s="696"/>
      <c r="AA62" s="710">
        <f>2883+80</f>
        <v>2963</v>
      </c>
      <c r="AB62" s="710"/>
      <c r="AC62" s="662"/>
      <c r="AD62" s="662">
        <v>8074</v>
      </c>
      <c r="AE62" s="662">
        <v>79</v>
      </c>
      <c r="AF62" s="662">
        <v>1535</v>
      </c>
      <c r="AG62" s="662"/>
      <c r="AH62" s="696"/>
      <c r="AI62" s="696"/>
      <c r="AJ62" s="710"/>
      <c r="AK62" s="710"/>
      <c r="AL62" s="710"/>
      <c r="AM62" s="710"/>
      <c r="AN62" s="662"/>
      <c r="AO62" s="735">
        <f t="shared" si="73"/>
        <v>13683.604174</v>
      </c>
      <c r="AP62" s="583">
        <f t="shared" si="74"/>
        <v>2784.8321000000001</v>
      </c>
      <c r="AQ62" s="735">
        <f t="shared" si="75"/>
        <v>10898.772074</v>
      </c>
      <c r="AR62" s="583">
        <f t="shared" si="76"/>
        <v>10884.495174</v>
      </c>
      <c r="AS62" s="583">
        <f t="shared" si="77"/>
        <v>2784.8321000000001</v>
      </c>
      <c r="AT62" s="583">
        <v>2784.8321000000001</v>
      </c>
      <c r="AU62" s="583"/>
      <c r="AV62" s="735">
        <f t="shared" si="78"/>
        <v>8099.6630740000001</v>
      </c>
      <c r="AW62" s="735">
        <v>8099.6630740000001</v>
      </c>
      <c r="AX62" s="583"/>
      <c r="AY62" s="583">
        <f t="shared" si="79"/>
        <v>0</v>
      </c>
      <c r="AZ62" s="583">
        <f t="shared" si="80"/>
        <v>0</v>
      </c>
      <c r="BA62" s="583"/>
      <c r="BB62" s="583"/>
      <c r="BC62" s="735">
        <f t="shared" si="81"/>
        <v>0</v>
      </c>
      <c r="BD62" s="735"/>
      <c r="BE62" s="583"/>
      <c r="BF62" s="583">
        <f t="shared" si="82"/>
        <v>2799.1089999999999</v>
      </c>
      <c r="BG62" s="583">
        <f t="shared" si="83"/>
        <v>0</v>
      </c>
      <c r="BH62" s="583"/>
      <c r="BI62" s="583"/>
      <c r="BJ62" s="735">
        <f t="shared" si="84"/>
        <v>2799.1089999999999</v>
      </c>
      <c r="BK62" s="735">
        <v>2799.1089999999999</v>
      </c>
      <c r="BL62" s="583"/>
      <c r="BM62" s="682">
        <f t="shared" si="70"/>
        <v>0.73193924439689761</v>
      </c>
      <c r="BN62" s="682">
        <f t="shared" si="71"/>
        <v>0.89143153008962872</v>
      </c>
      <c r="BO62" s="682">
        <f t="shared" si="72"/>
        <v>0.69994040678183811</v>
      </c>
    </row>
    <row r="63" spans="1:67" s="652" customFormat="1" ht="27.75" customHeight="1">
      <c r="A63" s="368">
        <v>28</v>
      </c>
      <c r="B63" s="369" t="s">
        <v>1097</v>
      </c>
      <c r="C63" s="369">
        <f t="shared" si="49"/>
        <v>25032</v>
      </c>
      <c r="D63" s="662">
        <f t="shared" si="57"/>
        <v>4001</v>
      </c>
      <c r="E63" s="662"/>
      <c r="F63" s="662"/>
      <c r="G63" s="662">
        <f>2228+169</f>
        <v>2397</v>
      </c>
      <c r="H63" s="710"/>
      <c r="I63" s="662"/>
      <c r="J63" s="662"/>
      <c r="K63" s="662">
        <v>1604</v>
      </c>
      <c r="L63" s="670">
        <f t="shared" si="50"/>
        <v>21031</v>
      </c>
      <c r="M63" s="662">
        <v>200</v>
      </c>
      <c r="N63" s="662">
        <v>385</v>
      </c>
      <c r="O63" s="662"/>
      <c r="P63" s="662"/>
      <c r="Q63" s="696"/>
      <c r="R63" s="696"/>
      <c r="S63" s="710"/>
      <c r="T63" s="662"/>
      <c r="U63" s="662">
        <v>1659</v>
      </c>
      <c r="V63" s="662">
        <v>74</v>
      </c>
      <c r="W63" s="662"/>
      <c r="X63" s="662"/>
      <c r="Y63" s="696"/>
      <c r="Z63" s="696"/>
      <c r="AA63" s="710">
        <v>60</v>
      </c>
      <c r="AB63" s="710"/>
      <c r="AC63" s="662"/>
      <c r="AD63" s="662">
        <v>8041</v>
      </c>
      <c r="AE63" s="662">
        <v>112</v>
      </c>
      <c r="AF63" s="662"/>
      <c r="AG63" s="662">
        <v>10500</v>
      </c>
      <c r="AH63" s="696"/>
      <c r="AI63" s="696"/>
      <c r="AJ63" s="710"/>
      <c r="AK63" s="710"/>
      <c r="AL63" s="710"/>
      <c r="AM63" s="710"/>
      <c r="AN63" s="662"/>
      <c r="AO63" s="735">
        <f t="shared" si="73"/>
        <v>23360.097142999999</v>
      </c>
      <c r="AP63" s="583">
        <f t="shared" si="74"/>
        <v>3170.3870000000002</v>
      </c>
      <c r="AQ63" s="735">
        <f t="shared" si="75"/>
        <v>20189.710143</v>
      </c>
      <c r="AR63" s="583">
        <f t="shared" si="76"/>
        <v>21312.458954999998</v>
      </c>
      <c r="AS63" s="583">
        <f t="shared" si="77"/>
        <v>3170.3870000000002</v>
      </c>
      <c r="AT63" s="583">
        <v>3170.3870000000002</v>
      </c>
      <c r="AU63" s="583"/>
      <c r="AV63" s="735">
        <f t="shared" si="78"/>
        <v>18142.071954999999</v>
      </c>
      <c r="AW63" s="735">
        <v>18142.071954999999</v>
      </c>
      <c r="AX63" s="583"/>
      <c r="AY63" s="583">
        <f t="shared" si="79"/>
        <v>394.80056000000002</v>
      </c>
      <c r="AZ63" s="583">
        <f t="shared" si="80"/>
        <v>0</v>
      </c>
      <c r="BA63" s="583"/>
      <c r="BB63" s="583"/>
      <c r="BC63" s="735">
        <f t="shared" si="81"/>
        <v>394.80056000000002</v>
      </c>
      <c r="BD63" s="735">
        <v>394.80056000000002</v>
      </c>
      <c r="BE63" s="583"/>
      <c r="BF63" s="583">
        <f t="shared" si="82"/>
        <v>1652.837628</v>
      </c>
      <c r="BG63" s="583">
        <f t="shared" si="83"/>
        <v>0</v>
      </c>
      <c r="BH63" s="583"/>
      <c r="BI63" s="583"/>
      <c r="BJ63" s="735">
        <f t="shared" si="84"/>
        <v>1652.837628</v>
      </c>
      <c r="BK63" s="735">
        <v>1652.837628</v>
      </c>
      <c r="BL63" s="583"/>
      <c r="BM63" s="682">
        <f t="shared" si="70"/>
        <v>0.93320937771652279</v>
      </c>
      <c r="BN63" s="682">
        <f t="shared" si="71"/>
        <v>0.79239865033741574</v>
      </c>
      <c r="BO63" s="682">
        <f t="shared" si="72"/>
        <v>0.959997629356664</v>
      </c>
    </row>
    <row r="64" spans="1:67" s="652" customFormat="1" ht="27.75" customHeight="1">
      <c r="A64" s="650">
        <v>29</v>
      </c>
      <c r="B64" s="369" t="s">
        <v>1098</v>
      </c>
      <c r="C64" s="369">
        <f t="shared" si="49"/>
        <v>3876</v>
      </c>
      <c r="D64" s="662">
        <f t="shared" si="57"/>
        <v>2136</v>
      </c>
      <c r="E64" s="662"/>
      <c r="F64" s="662"/>
      <c r="G64" s="662">
        <v>840</v>
      </c>
      <c r="H64" s="710"/>
      <c r="I64" s="662"/>
      <c r="J64" s="662"/>
      <c r="K64" s="662">
        <v>1296</v>
      </c>
      <c r="L64" s="670">
        <f t="shared" si="50"/>
        <v>1740</v>
      </c>
      <c r="M64" s="662">
        <v>0</v>
      </c>
      <c r="N64" s="662">
        <v>45</v>
      </c>
      <c r="O64" s="662"/>
      <c r="P64" s="662"/>
      <c r="Q64" s="696"/>
      <c r="R64" s="696"/>
      <c r="S64" s="710"/>
      <c r="T64" s="662"/>
      <c r="U64" s="662">
        <v>40</v>
      </c>
      <c r="V64" s="662">
        <v>93</v>
      </c>
      <c r="W64" s="662"/>
      <c r="X64" s="662"/>
      <c r="Y64" s="696"/>
      <c r="Z64" s="696"/>
      <c r="AA64" s="710">
        <f>150+100</f>
        <v>250</v>
      </c>
      <c r="AB64" s="710"/>
      <c r="AC64" s="662"/>
      <c r="AD64" s="662">
        <v>1302</v>
      </c>
      <c r="AE64" s="662">
        <v>0</v>
      </c>
      <c r="AF64" s="662">
        <v>10</v>
      </c>
      <c r="AG64" s="662"/>
      <c r="AH64" s="696"/>
      <c r="AI64" s="696"/>
      <c r="AJ64" s="710"/>
      <c r="AK64" s="710"/>
      <c r="AL64" s="710"/>
      <c r="AM64" s="710"/>
      <c r="AN64" s="662"/>
      <c r="AO64" s="735">
        <f t="shared" si="73"/>
        <v>2603.7353540000004</v>
      </c>
      <c r="AP64" s="583">
        <f t="shared" si="74"/>
        <v>1957.4680000000001</v>
      </c>
      <c r="AQ64" s="735">
        <f t="shared" si="75"/>
        <v>646.26735400000007</v>
      </c>
      <c r="AR64" s="583">
        <f t="shared" si="76"/>
        <v>2356.5120000000002</v>
      </c>
      <c r="AS64" s="583">
        <f t="shared" si="77"/>
        <v>1957.4680000000001</v>
      </c>
      <c r="AT64" s="583">
        <v>1957.4680000000001</v>
      </c>
      <c r="AU64" s="583"/>
      <c r="AV64" s="735">
        <f t="shared" si="78"/>
        <v>399.04399999999998</v>
      </c>
      <c r="AW64" s="735">
        <v>399.04399999999998</v>
      </c>
      <c r="AX64" s="583"/>
      <c r="AY64" s="583">
        <f t="shared" si="79"/>
        <v>45.663353999999998</v>
      </c>
      <c r="AZ64" s="583">
        <f t="shared" si="80"/>
        <v>0</v>
      </c>
      <c r="BA64" s="583"/>
      <c r="BB64" s="583"/>
      <c r="BC64" s="735">
        <f t="shared" si="81"/>
        <v>45.663353999999998</v>
      </c>
      <c r="BD64" s="735">
        <v>45.663353999999998</v>
      </c>
      <c r="BE64" s="583"/>
      <c r="BF64" s="583">
        <f t="shared" si="82"/>
        <v>201.56</v>
      </c>
      <c r="BG64" s="583">
        <f t="shared" si="83"/>
        <v>0</v>
      </c>
      <c r="BH64" s="583"/>
      <c r="BI64" s="583"/>
      <c r="BJ64" s="735">
        <f t="shared" si="84"/>
        <v>201.56</v>
      </c>
      <c r="BK64" s="735">
        <v>201.56</v>
      </c>
      <c r="BL64" s="583"/>
      <c r="BM64" s="682">
        <f t="shared" si="70"/>
        <v>0.67175834726522199</v>
      </c>
      <c r="BN64" s="682">
        <f t="shared" si="71"/>
        <v>0.91641760299625474</v>
      </c>
      <c r="BO64" s="682">
        <f t="shared" si="72"/>
        <v>0.3714180195402299</v>
      </c>
    </row>
    <row r="65" spans="1:67" s="652" customFormat="1" ht="27.75" customHeight="1">
      <c r="A65" s="650">
        <v>30</v>
      </c>
      <c r="B65" s="369" t="s">
        <v>1099</v>
      </c>
      <c r="C65" s="369">
        <f t="shared" si="49"/>
        <v>8074</v>
      </c>
      <c r="D65" s="662">
        <f t="shared" si="57"/>
        <v>579</v>
      </c>
      <c r="E65" s="662"/>
      <c r="F65" s="662"/>
      <c r="G65" s="662">
        <v>2</v>
      </c>
      <c r="H65" s="710"/>
      <c r="I65" s="662"/>
      <c r="J65" s="662"/>
      <c r="K65" s="662">
        <v>577</v>
      </c>
      <c r="L65" s="670">
        <f t="shared" si="50"/>
        <v>7495</v>
      </c>
      <c r="M65" s="662">
        <v>1565</v>
      </c>
      <c r="N65" s="662">
        <v>37</v>
      </c>
      <c r="O65" s="662"/>
      <c r="P65" s="662">
        <v>804</v>
      </c>
      <c r="Q65" s="696"/>
      <c r="R65" s="696">
        <v>75</v>
      </c>
      <c r="S65" s="710">
        <v>180</v>
      </c>
      <c r="T65" s="662"/>
      <c r="U65" s="662">
        <v>770</v>
      </c>
      <c r="V65" s="662">
        <v>54</v>
      </c>
      <c r="W65" s="662"/>
      <c r="X65" s="662">
        <v>320</v>
      </c>
      <c r="Y65" s="696"/>
      <c r="Z65" s="696"/>
      <c r="AA65" s="710"/>
      <c r="AB65" s="710"/>
      <c r="AC65" s="662"/>
      <c r="AD65" s="662">
        <v>2757</v>
      </c>
      <c r="AE65" s="662">
        <v>933</v>
      </c>
      <c r="AF65" s="662"/>
      <c r="AG65" s="662"/>
      <c r="AH65" s="696"/>
      <c r="AI65" s="696"/>
      <c r="AJ65" s="710"/>
      <c r="AK65" s="710"/>
      <c r="AL65" s="710"/>
      <c r="AM65" s="710"/>
      <c r="AN65" s="662"/>
      <c r="AO65" s="735">
        <f t="shared" si="73"/>
        <v>5212.4412499999999</v>
      </c>
      <c r="AP65" s="583">
        <f t="shared" si="74"/>
        <v>520.21299999999997</v>
      </c>
      <c r="AQ65" s="735">
        <f t="shared" si="75"/>
        <v>4692.2282500000001</v>
      </c>
      <c r="AR65" s="583">
        <f t="shared" si="76"/>
        <v>2748.0162499999997</v>
      </c>
      <c r="AS65" s="583">
        <f t="shared" si="77"/>
        <v>520.21299999999997</v>
      </c>
      <c r="AT65" s="583">
        <v>520.21299999999997</v>
      </c>
      <c r="AU65" s="583"/>
      <c r="AV65" s="735">
        <f t="shared" si="78"/>
        <v>2227.8032499999999</v>
      </c>
      <c r="AW65" s="735">
        <v>2227.8032499999999</v>
      </c>
      <c r="AX65" s="583"/>
      <c r="AY65" s="583">
        <f t="shared" si="79"/>
        <v>1455.963</v>
      </c>
      <c r="AZ65" s="583">
        <f t="shared" si="80"/>
        <v>0</v>
      </c>
      <c r="BA65" s="583"/>
      <c r="BB65" s="583"/>
      <c r="BC65" s="735">
        <f t="shared" si="81"/>
        <v>1455.963</v>
      </c>
      <c r="BD65" s="735">
        <v>1455.963</v>
      </c>
      <c r="BE65" s="583"/>
      <c r="BF65" s="583">
        <f t="shared" si="82"/>
        <v>1008.462</v>
      </c>
      <c r="BG65" s="583">
        <f t="shared" si="83"/>
        <v>0</v>
      </c>
      <c r="BH65" s="583"/>
      <c r="BI65" s="583"/>
      <c r="BJ65" s="735">
        <f t="shared" si="84"/>
        <v>1008.462</v>
      </c>
      <c r="BK65" s="735">
        <v>1008.462</v>
      </c>
      <c r="BL65" s="583"/>
      <c r="BM65" s="682">
        <f t="shared" si="70"/>
        <v>0.64558350879365867</v>
      </c>
      <c r="BN65" s="682">
        <f t="shared" si="71"/>
        <v>0.89846804835923999</v>
      </c>
      <c r="BO65" s="682">
        <f t="shared" si="72"/>
        <v>0.62604779853235493</v>
      </c>
    </row>
    <row r="66" spans="1:67" s="652" customFormat="1" ht="27.75" customHeight="1">
      <c r="A66" s="368">
        <v>31</v>
      </c>
      <c r="B66" s="369" t="s">
        <v>1100</v>
      </c>
      <c r="C66" s="369">
        <f t="shared" si="49"/>
        <v>21712</v>
      </c>
      <c r="D66" s="662">
        <f t="shared" si="57"/>
        <v>6078</v>
      </c>
      <c r="E66" s="662"/>
      <c r="F66" s="662"/>
      <c r="G66" s="662">
        <v>0</v>
      </c>
      <c r="H66" s="710"/>
      <c r="I66" s="662"/>
      <c r="J66" s="662"/>
      <c r="K66" s="662">
        <v>6078</v>
      </c>
      <c r="L66" s="670">
        <f t="shared" si="50"/>
        <v>15634</v>
      </c>
      <c r="M66" s="662">
        <v>2040</v>
      </c>
      <c r="N66" s="662">
        <v>944</v>
      </c>
      <c r="O66" s="662"/>
      <c r="P66" s="662"/>
      <c r="Q66" s="696"/>
      <c r="R66" s="696"/>
      <c r="S66" s="710">
        <v>-60</v>
      </c>
      <c r="T66" s="662"/>
      <c r="U66" s="662">
        <v>1120</v>
      </c>
      <c r="V66" s="662">
        <v>391</v>
      </c>
      <c r="W66" s="662"/>
      <c r="X66" s="662">
        <v>800</v>
      </c>
      <c r="Y66" s="696"/>
      <c r="Z66" s="696"/>
      <c r="AA66" s="710"/>
      <c r="AB66" s="710"/>
      <c r="AC66" s="662"/>
      <c r="AD66" s="662">
        <v>5745</v>
      </c>
      <c r="AE66" s="662">
        <v>4459</v>
      </c>
      <c r="AF66" s="662"/>
      <c r="AG66" s="662"/>
      <c r="AH66" s="696"/>
      <c r="AI66" s="696"/>
      <c r="AJ66" s="710"/>
      <c r="AK66" s="710"/>
      <c r="AL66" s="710">
        <v>195</v>
      </c>
      <c r="AM66" s="710"/>
      <c r="AN66" s="662"/>
      <c r="AO66" s="735">
        <f t="shared" si="73"/>
        <v>12260.15798</v>
      </c>
      <c r="AP66" s="583">
        <f t="shared" si="74"/>
        <v>4926.5519999999997</v>
      </c>
      <c r="AQ66" s="735">
        <f t="shared" si="75"/>
        <v>7333.6059800000003</v>
      </c>
      <c r="AR66" s="583">
        <f t="shared" si="76"/>
        <v>9676.9407800000008</v>
      </c>
      <c r="AS66" s="583">
        <f t="shared" si="77"/>
        <v>4926.5519999999997</v>
      </c>
      <c r="AT66" s="583">
        <v>4926.5519999999997</v>
      </c>
      <c r="AU66" s="583"/>
      <c r="AV66" s="735">
        <f t="shared" si="78"/>
        <v>4750.3887800000002</v>
      </c>
      <c r="AW66" s="735">
        <v>4750.3887800000002</v>
      </c>
      <c r="AX66" s="583"/>
      <c r="AY66" s="583">
        <f t="shared" si="79"/>
        <v>1426.8792000000001</v>
      </c>
      <c r="AZ66" s="583">
        <f t="shared" si="80"/>
        <v>0</v>
      </c>
      <c r="BA66" s="583"/>
      <c r="BB66" s="583"/>
      <c r="BC66" s="735">
        <f t="shared" si="81"/>
        <v>1426.8792000000001</v>
      </c>
      <c r="BD66" s="735">
        <v>1426.8792000000001</v>
      </c>
      <c r="BE66" s="583"/>
      <c r="BF66" s="583">
        <f t="shared" si="82"/>
        <v>1156.338</v>
      </c>
      <c r="BG66" s="583">
        <f t="shared" si="83"/>
        <v>0</v>
      </c>
      <c r="BH66" s="583"/>
      <c r="BI66" s="583"/>
      <c r="BJ66" s="735">
        <f t="shared" si="84"/>
        <v>1156.338</v>
      </c>
      <c r="BK66" s="735">
        <v>1156.338</v>
      </c>
      <c r="BL66" s="583"/>
      <c r="BM66" s="682">
        <f t="shared" si="70"/>
        <v>0.56467197770817978</v>
      </c>
      <c r="BN66" s="682">
        <f t="shared" si="71"/>
        <v>0.81055478775913126</v>
      </c>
      <c r="BO66" s="682">
        <f t="shared" si="72"/>
        <v>0.46908059229883586</v>
      </c>
    </row>
    <row r="67" spans="1:67" s="652" customFormat="1" ht="27.75" customHeight="1">
      <c r="A67" s="650">
        <v>32</v>
      </c>
      <c r="B67" s="369" t="s">
        <v>1101</v>
      </c>
      <c r="C67" s="369">
        <f t="shared" si="49"/>
        <v>15118</v>
      </c>
      <c r="D67" s="662">
        <f t="shared" si="57"/>
        <v>722</v>
      </c>
      <c r="E67" s="662"/>
      <c r="F67" s="662"/>
      <c r="G67" s="662">
        <v>0</v>
      </c>
      <c r="H67" s="710"/>
      <c r="I67" s="662"/>
      <c r="J67" s="662"/>
      <c r="K67" s="662">
        <v>722</v>
      </c>
      <c r="L67" s="670">
        <f t="shared" si="50"/>
        <v>14396</v>
      </c>
      <c r="M67" s="662">
        <v>1910</v>
      </c>
      <c r="N67" s="662">
        <v>1561</v>
      </c>
      <c r="O67" s="662"/>
      <c r="P67" s="662"/>
      <c r="Q67" s="696"/>
      <c r="R67" s="696"/>
      <c r="S67" s="710">
        <v>-60</v>
      </c>
      <c r="T67" s="662"/>
      <c r="U67" s="662">
        <v>1810</v>
      </c>
      <c r="V67" s="662">
        <v>591</v>
      </c>
      <c r="W67" s="662"/>
      <c r="X67" s="662"/>
      <c r="Y67" s="696"/>
      <c r="Z67" s="696"/>
      <c r="AA67" s="710"/>
      <c r="AB67" s="710"/>
      <c r="AC67" s="662"/>
      <c r="AD67" s="662">
        <v>4545</v>
      </c>
      <c r="AE67" s="662">
        <v>2089</v>
      </c>
      <c r="AF67" s="662">
        <v>1950</v>
      </c>
      <c r="AG67" s="662"/>
      <c r="AH67" s="696"/>
      <c r="AI67" s="696"/>
      <c r="AJ67" s="710"/>
      <c r="AK67" s="710"/>
      <c r="AL67" s="710"/>
      <c r="AM67" s="710"/>
      <c r="AN67" s="662"/>
      <c r="AO67" s="735">
        <f t="shared" si="73"/>
        <v>9605.1027800000011</v>
      </c>
      <c r="AP67" s="583">
        <f t="shared" si="74"/>
        <v>569.38599999999997</v>
      </c>
      <c r="AQ67" s="735">
        <f t="shared" si="75"/>
        <v>9035.7167800000007</v>
      </c>
      <c r="AR67" s="583">
        <f t="shared" si="76"/>
        <v>5909.8217999999997</v>
      </c>
      <c r="AS67" s="583">
        <f t="shared" si="77"/>
        <v>569.38599999999997</v>
      </c>
      <c r="AT67" s="583">
        <v>569.38599999999997</v>
      </c>
      <c r="AU67" s="583"/>
      <c r="AV67" s="735">
        <f t="shared" si="78"/>
        <v>5340.4358000000002</v>
      </c>
      <c r="AW67" s="735">
        <v>5340.4358000000002</v>
      </c>
      <c r="AX67" s="583"/>
      <c r="AY67" s="583">
        <f t="shared" si="79"/>
        <v>2317.4229799999998</v>
      </c>
      <c r="AZ67" s="583">
        <f t="shared" si="80"/>
        <v>0</v>
      </c>
      <c r="BA67" s="583"/>
      <c r="BB67" s="583"/>
      <c r="BC67" s="735">
        <f t="shared" si="81"/>
        <v>2317.4229799999998</v>
      </c>
      <c r="BD67" s="735">
        <v>2317.4229799999998</v>
      </c>
      <c r="BE67" s="583"/>
      <c r="BF67" s="583">
        <f t="shared" si="82"/>
        <v>1377.8579999999999</v>
      </c>
      <c r="BG67" s="583">
        <f t="shared" si="83"/>
        <v>0</v>
      </c>
      <c r="BH67" s="583"/>
      <c r="BI67" s="583"/>
      <c r="BJ67" s="735">
        <f t="shared" si="84"/>
        <v>1377.8579999999999</v>
      </c>
      <c r="BK67" s="735">
        <v>1377.8579999999999</v>
      </c>
      <c r="BL67" s="583"/>
      <c r="BM67" s="682">
        <f t="shared" si="70"/>
        <v>0.63534216033866919</v>
      </c>
      <c r="BN67" s="682">
        <f t="shared" si="71"/>
        <v>0.78862326869806088</v>
      </c>
      <c r="BO67" s="682">
        <f t="shared" si="72"/>
        <v>0.6276546804667964</v>
      </c>
    </row>
    <row r="68" spans="1:67" s="652" customFormat="1" ht="27.75" customHeight="1">
      <c r="A68" s="650">
        <v>33</v>
      </c>
      <c r="B68" s="369" t="s">
        <v>1102</v>
      </c>
      <c r="C68" s="369">
        <f t="shared" ref="C68:C99" si="85">D68+L68</f>
        <v>27696</v>
      </c>
      <c r="D68" s="662">
        <f t="shared" si="57"/>
        <v>4441</v>
      </c>
      <c r="E68" s="662"/>
      <c r="F68" s="662"/>
      <c r="G68" s="662">
        <v>0</v>
      </c>
      <c r="H68" s="710"/>
      <c r="I68" s="662"/>
      <c r="J68" s="662"/>
      <c r="K68" s="662">
        <v>4441</v>
      </c>
      <c r="L68" s="670">
        <f t="shared" ref="L68:L99" si="86">SUM(M68:AN68)</f>
        <v>23255</v>
      </c>
      <c r="M68" s="662">
        <v>1810</v>
      </c>
      <c r="N68" s="662">
        <v>219</v>
      </c>
      <c r="O68" s="662"/>
      <c r="P68" s="662"/>
      <c r="Q68" s="696"/>
      <c r="R68" s="696"/>
      <c r="S68" s="710">
        <v>-60</v>
      </c>
      <c r="T68" s="662"/>
      <c r="U68" s="662">
        <v>1517</v>
      </c>
      <c r="V68" s="662">
        <v>57</v>
      </c>
      <c r="W68" s="662"/>
      <c r="X68" s="662"/>
      <c r="Y68" s="696"/>
      <c r="Z68" s="696"/>
      <c r="AA68" s="710"/>
      <c r="AB68" s="710"/>
      <c r="AC68" s="662"/>
      <c r="AD68" s="662">
        <v>8445</v>
      </c>
      <c r="AE68" s="662">
        <v>4767</v>
      </c>
      <c r="AF68" s="662">
        <v>6300</v>
      </c>
      <c r="AG68" s="662">
        <v>200</v>
      </c>
      <c r="AH68" s="696"/>
      <c r="AI68" s="696"/>
      <c r="AJ68" s="710"/>
      <c r="AK68" s="710"/>
      <c r="AL68" s="710"/>
      <c r="AM68" s="710"/>
      <c r="AN68" s="662"/>
      <c r="AO68" s="735">
        <f t="shared" si="73"/>
        <v>18900.361840000001</v>
      </c>
      <c r="AP68" s="583">
        <f t="shared" si="74"/>
        <v>3768.0419999999999</v>
      </c>
      <c r="AQ68" s="735">
        <f t="shared" si="75"/>
        <v>15132.31984</v>
      </c>
      <c r="AR68" s="583">
        <f t="shared" si="76"/>
        <v>17809.42784</v>
      </c>
      <c r="AS68" s="583">
        <f t="shared" si="77"/>
        <v>3768.0419999999999</v>
      </c>
      <c r="AT68" s="583">
        <v>3768.0419999999999</v>
      </c>
      <c r="AU68" s="583"/>
      <c r="AV68" s="735">
        <f t="shared" si="78"/>
        <v>14041.385840000001</v>
      </c>
      <c r="AW68" s="735">
        <v>14041.385840000001</v>
      </c>
      <c r="AX68" s="583"/>
      <c r="AY68" s="583">
        <f t="shared" si="79"/>
        <v>389</v>
      </c>
      <c r="AZ68" s="583">
        <f t="shared" si="80"/>
        <v>0</v>
      </c>
      <c r="BA68" s="583"/>
      <c r="BB68" s="583"/>
      <c r="BC68" s="735">
        <f t="shared" si="81"/>
        <v>389</v>
      </c>
      <c r="BD68" s="735">
        <v>389</v>
      </c>
      <c r="BE68" s="583"/>
      <c r="BF68" s="583">
        <f t="shared" si="82"/>
        <v>701.93399999999997</v>
      </c>
      <c r="BG68" s="583">
        <f t="shared" si="83"/>
        <v>0</v>
      </c>
      <c r="BH68" s="583"/>
      <c r="BI68" s="583"/>
      <c r="BJ68" s="735">
        <f t="shared" si="84"/>
        <v>701.93399999999997</v>
      </c>
      <c r="BK68" s="735">
        <v>701.93399999999997</v>
      </c>
      <c r="BL68" s="583"/>
      <c r="BM68" s="682">
        <f t="shared" si="70"/>
        <v>0.68242207683419998</v>
      </c>
      <c r="BN68" s="682">
        <f t="shared" si="71"/>
        <v>0.848467011934249</v>
      </c>
      <c r="BO68" s="682">
        <f t="shared" si="72"/>
        <v>0.65071252805848201</v>
      </c>
    </row>
    <row r="69" spans="1:67" s="652" customFormat="1" ht="27.75" customHeight="1">
      <c r="A69" s="368">
        <v>34</v>
      </c>
      <c r="B69" s="369" t="s">
        <v>1103</v>
      </c>
      <c r="C69" s="369">
        <f t="shared" si="85"/>
        <v>17695</v>
      </c>
      <c r="D69" s="662">
        <f t="shared" si="57"/>
        <v>234</v>
      </c>
      <c r="E69" s="662"/>
      <c r="F69" s="662"/>
      <c r="G69" s="662">
        <v>0</v>
      </c>
      <c r="H69" s="710"/>
      <c r="I69" s="662"/>
      <c r="J69" s="662"/>
      <c r="K69" s="662">
        <v>234</v>
      </c>
      <c r="L69" s="670">
        <f t="shared" si="86"/>
        <v>17461</v>
      </c>
      <c r="M69" s="662">
        <v>800</v>
      </c>
      <c r="N69" s="662">
        <v>94</v>
      </c>
      <c r="O69" s="662">
        <v>495</v>
      </c>
      <c r="P69" s="662">
        <f>107+1385</f>
        <v>1492</v>
      </c>
      <c r="Q69" s="696"/>
      <c r="R69" s="696"/>
      <c r="S69" s="710"/>
      <c r="T69" s="662"/>
      <c r="U69" s="662">
        <v>1585</v>
      </c>
      <c r="V69" s="662">
        <v>1113</v>
      </c>
      <c r="W69" s="662">
        <v>400</v>
      </c>
      <c r="X69" s="662">
        <v>1185</v>
      </c>
      <c r="Y69" s="696">
        <v>181</v>
      </c>
      <c r="Z69" s="696"/>
      <c r="AA69" s="710"/>
      <c r="AB69" s="710"/>
      <c r="AC69" s="662"/>
      <c r="AD69" s="662">
        <v>3893</v>
      </c>
      <c r="AE69" s="662">
        <v>682</v>
      </c>
      <c r="AF69" s="662"/>
      <c r="AG69" s="662"/>
      <c r="AH69" s="696">
        <v>4528</v>
      </c>
      <c r="AI69" s="696"/>
      <c r="AJ69" s="710">
        <v>1013</v>
      </c>
      <c r="AK69" s="710"/>
      <c r="AL69" s="710"/>
      <c r="AM69" s="710"/>
      <c r="AN69" s="662"/>
      <c r="AO69" s="735">
        <f t="shared" si="73"/>
        <v>10749.308999999999</v>
      </c>
      <c r="AP69" s="583">
        <f t="shared" si="74"/>
        <v>240.523</v>
      </c>
      <c r="AQ69" s="735">
        <f t="shared" si="75"/>
        <v>10508.786</v>
      </c>
      <c r="AR69" s="583">
        <f t="shared" si="76"/>
        <v>9099.7029999999995</v>
      </c>
      <c r="AS69" s="583">
        <f t="shared" si="77"/>
        <v>240.523</v>
      </c>
      <c r="AT69" s="583">
        <v>240.523</v>
      </c>
      <c r="AU69" s="583"/>
      <c r="AV69" s="735">
        <f t="shared" si="78"/>
        <v>8859.18</v>
      </c>
      <c r="AW69" s="735">
        <v>8859.18</v>
      </c>
      <c r="AX69" s="583"/>
      <c r="AY69" s="583">
        <f t="shared" si="79"/>
        <v>1063.2329999999999</v>
      </c>
      <c r="AZ69" s="583">
        <f t="shared" si="80"/>
        <v>0</v>
      </c>
      <c r="BA69" s="583"/>
      <c r="BB69" s="583"/>
      <c r="BC69" s="735">
        <f t="shared" si="81"/>
        <v>1063.2329999999999</v>
      </c>
      <c r="BD69" s="735">
        <v>1063.2329999999999</v>
      </c>
      <c r="BE69" s="583"/>
      <c r="BF69" s="583">
        <f t="shared" si="82"/>
        <v>586.37300000000005</v>
      </c>
      <c r="BG69" s="583">
        <f t="shared" si="83"/>
        <v>0</v>
      </c>
      <c r="BH69" s="583"/>
      <c r="BI69" s="583"/>
      <c r="BJ69" s="735">
        <f t="shared" si="84"/>
        <v>586.37300000000005</v>
      </c>
      <c r="BK69" s="735">
        <v>586.37300000000005</v>
      </c>
      <c r="BL69" s="583"/>
      <c r="BM69" s="682">
        <f t="shared" si="70"/>
        <v>0.60747719694829039</v>
      </c>
      <c r="BN69" s="682">
        <f t="shared" si="71"/>
        <v>1.0278760683760684</v>
      </c>
      <c r="BO69" s="682">
        <f t="shared" si="72"/>
        <v>0.60184330794341678</v>
      </c>
    </row>
    <row r="70" spans="1:67" s="652" customFormat="1" ht="27.75" customHeight="1">
      <c r="A70" s="650">
        <v>35</v>
      </c>
      <c r="B70" s="369" t="s">
        <v>1104</v>
      </c>
      <c r="C70" s="369">
        <f t="shared" si="85"/>
        <v>18675</v>
      </c>
      <c r="D70" s="662">
        <f t="shared" si="57"/>
        <v>-1090</v>
      </c>
      <c r="E70" s="662"/>
      <c r="F70" s="662"/>
      <c r="G70" s="662">
        <v>793</v>
      </c>
      <c r="H70" s="710">
        <v>-3254</v>
      </c>
      <c r="I70" s="662"/>
      <c r="J70" s="662"/>
      <c r="K70" s="662">
        <v>1371</v>
      </c>
      <c r="L70" s="670">
        <f t="shared" si="86"/>
        <v>19765</v>
      </c>
      <c r="M70" s="662">
        <v>200</v>
      </c>
      <c r="N70" s="662">
        <v>290</v>
      </c>
      <c r="O70" s="662"/>
      <c r="P70" s="662"/>
      <c r="Q70" s="696"/>
      <c r="R70" s="696"/>
      <c r="S70" s="710"/>
      <c r="T70" s="662"/>
      <c r="U70" s="662">
        <v>1390</v>
      </c>
      <c r="V70" s="662">
        <v>1152</v>
      </c>
      <c r="W70" s="662"/>
      <c r="X70" s="662"/>
      <c r="Y70" s="696"/>
      <c r="Z70" s="696"/>
      <c r="AA70" s="710"/>
      <c r="AB70" s="710"/>
      <c r="AC70" s="662"/>
      <c r="AD70" s="662">
        <v>14095</v>
      </c>
      <c r="AE70" s="662">
        <v>2638</v>
      </c>
      <c r="AF70" s="662"/>
      <c r="AG70" s="662"/>
      <c r="AH70" s="696"/>
      <c r="AI70" s="696"/>
      <c r="AJ70" s="710"/>
      <c r="AK70" s="710"/>
      <c r="AL70" s="710"/>
      <c r="AM70" s="710"/>
      <c r="AN70" s="662"/>
      <c r="AO70" s="735">
        <f t="shared" si="73"/>
        <v>13369.535600000001</v>
      </c>
      <c r="AP70" s="583">
        <f t="shared" si="74"/>
        <v>1217.4000000000001</v>
      </c>
      <c r="AQ70" s="735">
        <f t="shared" si="75"/>
        <v>12152.135600000001</v>
      </c>
      <c r="AR70" s="583">
        <f t="shared" si="76"/>
        <v>11711.261</v>
      </c>
      <c r="AS70" s="583">
        <f t="shared" si="77"/>
        <v>1217.4000000000001</v>
      </c>
      <c r="AT70" s="583">
        <v>1217.4000000000001</v>
      </c>
      <c r="AU70" s="583"/>
      <c r="AV70" s="735">
        <f t="shared" si="78"/>
        <v>10493.861000000001</v>
      </c>
      <c r="AW70" s="735">
        <v>10493.861000000001</v>
      </c>
      <c r="AX70" s="583"/>
      <c r="AY70" s="583">
        <f t="shared" si="79"/>
        <v>167.9616</v>
      </c>
      <c r="AZ70" s="583">
        <f t="shared" si="80"/>
        <v>0</v>
      </c>
      <c r="BA70" s="583"/>
      <c r="BB70" s="583"/>
      <c r="BC70" s="735">
        <f t="shared" si="81"/>
        <v>167.9616</v>
      </c>
      <c r="BD70" s="735">
        <v>167.9616</v>
      </c>
      <c r="BE70" s="583"/>
      <c r="BF70" s="583">
        <f t="shared" si="82"/>
        <v>1490.3130000000001</v>
      </c>
      <c r="BG70" s="583">
        <f t="shared" si="83"/>
        <v>0</v>
      </c>
      <c r="BH70" s="583"/>
      <c r="BI70" s="583"/>
      <c r="BJ70" s="735">
        <f t="shared" si="84"/>
        <v>1490.3130000000001</v>
      </c>
      <c r="BK70" s="735">
        <v>1490.3130000000001</v>
      </c>
      <c r="BL70" s="583"/>
      <c r="BM70" s="682">
        <f t="shared" si="70"/>
        <v>0.7159055207496654</v>
      </c>
      <c r="BN70" s="682">
        <f t="shared" si="71"/>
        <v>-1.1168807339449542</v>
      </c>
      <c r="BO70" s="682">
        <f t="shared" si="72"/>
        <v>0.6148310447761195</v>
      </c>
    </row>
    <row r="71" spans="1:67" s="652" customFormat="1" ht="27.75" customHeight="1">
      <c r="A71" s="650">
        <v>36</v>
      </c>
      <c r="B71" s="369" t="s">
        <v>1105</v>
      </c>
      <c r="C71" s="369">
        <f>D71+L71</f>
        <v>20793</v>
      </c>
      <c r="D71" s="662">
        <f t="shared" si="57"/>
        <v>2200</v>
      </c>
      <c r="E71" s="662"/>
      <c r="F71" s="662"/>
      <c r="G71" s="662">
        <v>901</v>
      </c>
      <c r="H71" s="710"/>
      <c r="I71" s="662"/>
      <c r="J71" s="662"/>
      <c r="K71" s="662">
        <v>1299</v>
      </c>
      <c r="L71" s="670">
        <f t="shared" si="86"/>
        <v>18593</v>
      </c>
      <c r="M71" s="662">
        <v>0</v>
      </c>
      <c r="N71" s="662">
        <v>234</v>
      </c>
      <c r="O71" s="662"/>
      <c r="P71" s="662"/>
      <c r="Q71" s="696"/>
      <c r="R71" s="696"/>
      <c r="S71" s="710"/>
      <c r="T71" s="662"/>
      <c r="U71" s="662">
        <v>655</v>
      </c>
      <c r="V71" s="662">
        <v>1705</v>
      </c>
      <c r="W71" s="662"/>
      <c r="X71" s="662"/>
      <c r="Y71" s="696"/>
      <c r="Z71" s="696"/>
      <c r="AA71" s="710"/>
      <c r="AB71" s="710"/>
      <c r="AC71" s="662"/>
      <c r="AD71" s="662">
        <v>10159</v>
      </c>
      <c r="AE71" s="662">
        <v>5840</v>
      </c>
      <c r="AF71" s="662"/>
      <c r="AG71" s="662"/>
      <c r="AH71" s="696"/>
      <c r="AI71" s="696"/>
      <c r="AJ71" s="710"/>
      <c r="AK71" s="710"/>
      <c r="AL71" s="710"/>
      <c r="AM71" s="710"/>
      <c r="AN71" s="662"/>
      <c r="AO71" s="735">
        <f t="shared" si="73"/>
        <v>12789.566499999999</v>
      </c>
      <c r="AP71" s="583">
        <f t="shared" si="74"/>
        <v>1778.999</v>
      </c>
      <c r="AQ71" s="735">
        <f t="shared" si="75"/>
        <v>11010.567499999999</v>
      </c>
      <c r="AR71" s="583">
        <f t="shared" si="76"/>
        <v>10957.3025</v>
      </c>
      <c r="AS71" s="583">
        <f t="shared" si="77"/>
        <v>1778.999</v>
      </c>
      <c r="AT71" s="583">
        <v>1778.999</v>
      </c>
      <c r="AU71" s="583"/>
      <c r="AV71" s="735">
        <f t="shared" si="78"/>
        <v>9178.3035</v>
      </c>
      <c r="AW71" s="735">
        <v>9178.3035</v>
      </c>
      <c r="AX71" s="583"/>
      <c r="AY71" s="583">
        <f t="shared" si="79"/>
        <v>167.96100000000001</v>
      </c>
      <c r="AZ71" s="583">
        <f t="shared" si="80"/>
        <v>0</v>
      </c>
      <c r="BA71" s="583"/>
      <c r="BB71" s="583"/>
      <c r="BC71" s="735">
        <f t="shared" si="81"/>
        <v>167.96100000000001</v>
      </c>
      <c r="BD71" s="735">
        <v>167.96100000000001</v>
      </c>
      <c r="BE71" s="583"/>
      <c r="BF71" s="583">
        <f t="shared" si="82"/>
        <v>1664.3030000000001</v>
      </c>
      <c r="BG71" s="583">
        <f t="shared" si="83"/>
        <v>0</v>
      </c>
      <c r="BH71" s="583"/>
      <c r="BI71" s="583"/>
      <c r="BJ71" s="735">
        <f t="shared" si="84"/>
        <v>1664.3030000000001</v>
      </c>
      <c r="BK71" s="735">
        <v>1664.3030000000001</v>
      </c>
      <c r="BL71" s="583"/>
      <c r="BM71" s="682">
        <f t="shared" si="70"/>
        <v>0.61509000625210397</v>
      </c>
      <c r="BN71" s="682">
        <f t="shared" si="71"/>
        <v>0.8086359090909091</v>
      </c>
      <c r="BO71" s="682">
        <f t="shared" si="72"/>
        <v>0.59218886139945137</v>
      </c>
    </row>
    <row r="72" spans="1:67" s="652" customFormat="1" ht="27.75" customHeight="1">
      <c r="A72" s="368">
        <v>37</v>
      </c>
      <c r="B72" s="369" t="s">
        <v>1106</v>
      </c>
      <c r="C72" s="369">
        <f t="shared" si="85"/>
        <v>14673</v>
      </c>
      <c r="D72" s="662">
        <f t="shared" si="57"/>
        <v>3221</v>
      </c>
      <c r="E72" s="662">
        <v>2296</v>
      </c>
      <c r="F72" s="662"/>
      <c r="G72" s="662">
        <v>350</v>
      </c>
      <c r="H72" s="710"/>
      <c r="I72" s="662"/>
      <c r="J72" s="662"/>
      <c r="K72" s="662">
        <v>575</v>
      </c>
      <c r="L72" s="670">
        <f t="shared" si="86"/>
        <v>11452</v>
      </c>
      <c r="M72" s="662">
        <v>709</v>
      </c>
      <c r="N72" s="662">
        <v>210</v>
      </c>
      <c r="O72" s="662"/>
      <c r="P72" s="662"/>
      <c r="Q72" s="696"/>
      <c r="R72" s="696"/>
      <c r="S72" s="710">
        <v>709</v>
      </c>
      <c r="T72" s="662"/>
      <c r="U72" s="662">
        <v>1140</v>
      </c>
      <c r="V72" s="662">
        <v>480</v>
      </c>
      <c r="W72" s="662"/>
      <c r="X72" s="662"/>
      <c r="Y72" s="696"/>
      <c r="Z72" s="696"/>
      <c r="AA72" s="710">
        <v>50</v>
      </c>
      <c r="AB72" s="710"/>
      <c r="AC72" s="662"/>
      <c r="AD72" s="662">
        <v>6302</v>
      </c>
      <c r="AE72" s="662">
        <v>1852</v>
      </c>
      <c r="AF72" s="662"/>
      <c r="AG72" s="662"/>
      <c r="AH72" s="696"/>
      <c r="AI72" s="696"/>
      <c r="AJ72" s="710"/>
      <c r="AK72" s="710"/>
      <c r="AL72" s="710"/>
      <c r="AM72" s="710"/>
      <c r="AN72" s="662"/>
      <c r="AO72" s="735">
        <f t="shared" si="73"/>
        <v>6930.046530999999</v>
      </c>
      <c r="AP72" s="583">
        <f t="shared" si="74"/>
        <v>1381.442</v>
      </c>
      <c r="AQ72" s="735">
        <f t="shared" si="75"/>
        <v>5548.604530999999</v>
      </c>
      <c r="AR72" s="583">
        <f t="shared" si="76"/>
        <v>4463.0571309999996</v>
      </c>
      <c r="AS72" s="583">
        <f t="shared" si="77"/>
        <v>4</v>
      </c>
      <c r="AT72" s="583">
        <v>4</v>
      </c>
      <c r="AU72" s="583"/>
      <c r="AV72" s="735">
        <f t="shared" si="78"/>
        <v>4459.0571309999996</v>
      </c>
      <c r="AW72" s="735">
        <v>4459.0571309999996</v>
      </c>
      <c r="AX72" s="583"/>
      <c r="AY72" s="583">
        <f t="shared" si="79"/>
        <v>1377.442</v>
      </c>
      <c r="AZ72" s="583">
        <f t="shared" si="80"/>
        <v>1377.442</v>
      </c>
      <c r="BA72" s="583">
        <v>1377.442</v>
      </c>
      <c r="BB72" s="583"/>
      <c r="BC72" s="735">
        <f t="shared" si="81"/>
        <v>0</v>
      </c>
      <c r="BD72" s="735"/>
      <c r="BE72" s="583"/>
      <c r="BF72" s="583">
        <f t="shared" si="82"/>
        <v>1089.5473999999999</v>
      </c>
      <c r="BG72" s="583">
        <f t="shared" si="83"/>
        <v>0</v>
      </c>
      <c r="BH72" s="583"/>
      <c r="BI72" s="583"/>
      <c r="BJ72" s="735">
        <f t="shared" si="84"/>
        <v>1089.5473999999999</v>
      </c>
      <c r="BK72" s="735">
        <v>1089.5473999999999</v>
      </c>
      <c r="BL72" s="583"/>
      <c r="BM72" s="682">
        <f t="shared" si="70"/>
        <v>0.47229922517549233</v>
      </c>
      <c r="BN72" s="682">
        <f t="shared" si="71"/>
        <v>0.42888606022974229</v>
      </c>
      <c r="BO72" s="682">
        <f t="shared" si="72"/>
        <v>0.48450965167656296</v>
      </c>
    </row>
    <row r="73" spans="1:67" s="652" customFormat="1" ht="27.75" customHeight="1">
      <c r="A73" s="650">
        <v>38</v>
      </c>
      <c r="B73" s="369" t="s">
        <v>1107</v>
      </c>
      <c r="C73" s="369">
        <f t="shared" si="85"/>
        <v>21531</v>
      </c>
      <c r="D73" s="662">
        <f t="shared" si="57"/>
        <v>-3505</v>
      </c>
      <c r="E73" s="662"/>
      <c r="F73" s="662"/>
      <c r="G73" s="662">
        <v>176</v>
      </c>
      <c r="H73" s="710">
        <v>-4590</v>
      </c>
      <c r="I73" s="662"/>
      <c r="J73" s="662"/>
      <c r="K73" s="662">
        <v>909</v>
      </c>
      <c r="L73" s="670">
        <f t="shared" si="86"/>
        <v>25036</v>
      </c>
      <c r="M73" s="662">
        <v>1691</v>
      </c>
      <c r="N73" s="662">
        <v>689</v>
      </c>
      <c r="O73" s="662"/>
      <c r="P73" s="662"/>
      <c r="Q73" s="696"/>
      <c r="R73" s="696"/>
      <c r="S73" s="710">
        <v>791</v>
      </c>
      <c r="T73" s="662"/>
      <c r="U73" s="662">
        <v>2436</v>
      </c>
      <c r="V73" s="662">
        <v>1989</v>
      </c>
      <c r="W73" s="662"/>
      <c r="X73" s="662"/>
      <c r="Y73" s="696"/>
      <c r="Z73" s="696"/>
      <c r="AA73" s="710"/>
      <c r="AB73" s="710"/>
      <c r="AC73" s="662"/>
      <c r="AD73" s="662">
        <v>12569</v>
      </c>
      <c r="AE73" s="662">
        <v>871</v>
      </c>
      <c r="AF73" s="662">
        <v>3000</v>
      </c>
      <c r="AG73" s="662">
        <v>1000</v>
      </c>
      <c r="AH73" s="696"/>
      <c r="AI73" s="696"/>
      <c r="AJ73" s="710"/>
      <c r="AK73" s="710"/>
      <c r="AL73" s="710"/>
      <c r="AM73" s="710"/>
      <c r="AN73" s="662"/>
      <c r="AO73" s="735">
        <f t="shared" si="73"/>
        <v>5038.9430000000002</v>
      </c>
      <c r="AP73" s="583">
        <f t="shared" si="74"/>
        <v>871</v>
      </c>
      <c r="AQ73" s="735">
        <f t="shared" si="75"/>
        <v>4167.9430000000002</v>
      </c>
      <c r="AR73" s="583">
        <f t="shared" si="76"/>
        <v>3874.5590000000002</v>
      </c>
      <c r="AS73" s="583">
        <f t="shared" si="77"/>
        <v>871</v>
      </c>
      <c r="AT73" s="583">
        <v>871</v>
      </c>
      <c r="AU73" s="583"/>
      <c r="AV73" s="735">
        <f t="shared" si="78"/>
        <v>3003.5590000000002</v>
      </c>
      <c r="AW73" s="735">
        <v>3003.5590000000002</v>
      </c>
      <c r="AX73" s="583"/>
      <c r="AY73" s="583">
        <f t="shared" si="79"/>
        <v>474.97800000000001</v>
      </c>
      <c r="AZ73" s="583">
        <f t="shared" si="80"/>
        <v>0</v>
      </c>
      <c r="BA73" s="583"/>
      <c r="BB73" s="583"/>
      <c r="BC73" s="735">
        <f t="shared" si="81"/>
        <v>474.97800000000001</v>
      </c>
      <c r="BD73" s="735">
        <v>474.97800000000001</v>
      </c>
      <c r="BE73" s="583"/>
      <c r="BF73" s="583">
        <f t="shared" si="82"/>
        <v>689.40599999999995</v>
      </c>
      <c r="BG73" s="583">
        <f t="shared" si="83"/>
        <v>0</v>
      </c>
      <c r="BH73" s="583"/>
      <c r="BI73" s="583"/>
      <c r="BJ73" s="735">
        <f t="shared" si="84"/>
        <v>689.40599999999995</v>
      </c>
      <c r="BK73" s="735">
        <v>689.40599999999995</v>
      </c>
      <c r="BL73" s="583"/>
      <c r="BM73" s="682">
        <f t="shared" si="70"/>
        <v>0.2340320003715573</v>
      </c>
      <c r="BN73" s="682">
        <f t="shared" si="71"/>
        <v>-0.24850213980028529</v>
      </c>
      <c r="BO73" s="682">
        <f t="shared" si="72"/>
        <v>0.16647799169196359</v>
      </c>
    </row>
    <row r="74" spans="1:67" s="652" customFormat="1" ht="27.75" customHeight="1">
      <c r="A74" s="650">
        <v>39</v>
      </c>
      <c r="B74" s="369" t="s">
        <v>1108</v>
      </c>
      <c r="C74" s="369">
        <f t="shared" si="85"/>
        <v>5390</v>
      </c>
      <c r="D74" s="662">
        <f t="shared" si="57"/>
        <v>2558</v>
      </c>
      <c r="E74" s="662"/>
      <c r="F74" s="662"/>
      <c r="G74" s="662">
        <v>2072</v>
      </c>
      <c r="H74" s="710"/>
      <c r="I74" s="662"/>
      <c r="J74" s="662"/>
      <c r="K74" s="662">
        <v>486</v>
      </c>
      <c r="L74" s="670">
        <f t="shared" si="86"/>
        <v>2832</v>
      </c>
      <c r="M74" s="662">
        <v>1521</v>
      </c>
      <c r="N74" s="662">
        <v>39</v>
      </c>
      <c r="O74" s="662"/>
      <c r="P74" s="662"/>
      <c r="Q74" s="696"/>
      <c r="R74" s="696"/>
      <c r="S74" s="710"/>
      <c r="T74" s="662"/>
      <c r="U74" s="662">
        <v>450</v>
      </c>
      <c r="V74" s="662">
        <v>0</v>
      </c>
      <c r="W74" s="662"/>
      <c r="X74" s="662"/>
      <c r="Y74" s="696"/>
      <c r="Z74" s="696">
        <v>-350</v>
      </c>
      <c r="AA74" s="710"/>
      <c r="AB74" s="710"/>
      <c r="AC74" s="662"/>
      <c r="AD74" s="662">
        <v>584</v>
      </c>
      <c r="AE74" s="662">
        <v>488</v>
      </c>
      <c r="AF74" s="662"/>
      <c r="AG74" s="662">
        <v>100</v>
      </c>
      <c r="AH74" s="696"/>
      <c r="AI74" s="696"/>
      <c r="AJ74" s="710"/>
      <c r="AK74" s="710"/>
      <c r="AL74" s="710"/>
      <c r="AM74" s="710"/>
      <c r="AN74" s="662"/>
      <c r="AO74" s="735">
        <f t="shared" si="73"/>
        <v>4891.9918749999997</v>
      </c>
      <c r="AP74" s="583">
        <f t="shared" si="74"/>
        <v>2688.778875</v>
      </c>
      <c r="AQ74" s="735">
        <f t="shared" si="75"/>
        <v>2203.2130000000002</v>
      </c>
      <c r="AR74" s="583">
        <f t="shared" si="76"/>
        <v>3607.0038749999999</v>
      </c>
      <c r="AS74" s="583">
        <f t="shared" si="77"/>
        <v>2688.778875</v>
      </c>
      <c r="AT74" s="583">
        <v>2688.778875</v>
      </c>
      <c r="AU74" s="583"/>
      <c r="AV74" s="735">
        <f t="shared" si="78"/>
        <v>918.22500000000002</v>
      </c>
      <c r="AW74" s="735">
        <v>918.22500000000002</v>
      </c>
      <c r="AX74" s="583"/>
      <c r="AY74" s="583">
        <f t="shared" si="79"/>
        <v>1240.8720000000001</v>
      </c>
      <c r="AZ74" s="583">
        <f t="shared" si="80"/>
        <v>0</v>
      </c>
      <c r="BA74" s="583"/>
      <c r="BB74" s="583"/>
      <c r="BC74" s="735">
        <f t="shared" si="81"/>
        <v>1240.8720000000001</v>
      </c>
      <c r="BD74" s="735">
        <v>1240.8720000000001</v>
      </c>
      <c r="BE74" s="583"/>
      <c r="BF74" s="583">
        <f t="shared" si="82"/>
        <v>44.116</v>
      </c>
      <c r="BG74" s="583">
        <f t="shared" si="83"/>
        <v>0</v>
      </c>
      <c r="BH74" s="583"/>
      <c r="BI74" s="583"/>
      <c r="BJ74" s="735">
        <f t="shared" si="84"/>
        <v>44.116</v>
      </c>
      <c r="BK74" s="735">
        <v>44.116</v>
      </c>
      <c r="BL74" s="583"/>
      <c r="BM74" s="682">
        <f t="shared" si="70"/>
        <v>0.90760517161410015</v>
      </c>
      <c r="BN74" s="682">
        <f t="shared" si="71"/>
        <v>1.0511254397967162</v>
      </c>
      <c r="BO74" s="682">
        <f t="shared" si="72"/>
        <v>0.7779706920903956</v>
      </c>
    </row>
    <row r="75" spans="1:67" s="652" customFormat="1" ht="27.75" customHeight="1">
      <c r="A75" s="368">
        <v>40</v>
      </c>
      <c r="B75" s="369" t="s">
        <v>1109</v>
      </c>
      <c r="C75" s="369">
        <f t="shared" si="85"/>
        <v>11987</v>
      </c>
      <c r="D75" s="662">
        <f t="shared" si="57"/>
        <v>4953</v>
      </c>
      <c r="E75" s="662"/>
      <c r="F75" s="662"/>
      <c r="G75" s="662">
        <v>2696</v>
      </c>
      <c r="H75" s="710"/>
      <c r="I75" s="662"/>
      <c r="J75" s="662"/>
      <c r="K75" s="662">
        <v>2257</v>
      </c>
      <c r="L75" s="670">
        <f t="shared" si="86"/>
        <v>7034</v>
      </c>
      <c r="M75" s="662">
        <v>97</v>
      </c>
      <c r="N75" s="662">
        <v>176</v>
      </c>
      <c r="O75" s="662"/>
      <c r="P75" s="662"/>
      <c r="Q75" s="696"/>
      <c r="R75" s="696"/>
      <c r="S75" s="710"/>
      <c r="T75" s="662"/>
      <c r="U75" s="662">
        <v>450</v>
      </c>
      <c r="V75" s="662">
        <v>0</v>
      </c>
      <c r="W75" s="662"/>
      <c r="X75" s="662"/>
      <c r="Y75" s="696"/>
      <c r="Z75" s="696"/>
      <c r="AA75" s="710"/>
      <c r="AB75" s="710"/>
      <c r="AC75" s="662"/>
      <c r="AD75" s="662">
        <v>5752</v>
      </c>
      <c r="AE75" s="662">
        <v>0</v>
      </c>
      <c r="AF75" s="662">
        <v>349</v>
      </c>
      <c r="AG75" s="662"/>
      <c r="AH75" s="696"/>
      <c r="AI75" s="696"/>
      <c r="AJ75" s="710">
        <v>210</v>
      </c>
      <c r="AK75" s="710"/>
      <c r="AL75" s="710"/>
      <c r="AM75" s="710"/>
      <c r="AN75" s="662"/>
      <c r="AO75" s="735">
        <f t="shared" si="73"/>
        <v>8563.5730000000003</v>
      </c>
      <c r="AP75" s="583">
        <f t="shared" si="74"/>
        <v>3282.3249999999998</v>
      </c>
      <c r="AQ75" s="735">
        <f t="shared" si="75"/>
        <v>5281.2479999999996</v>
      </c>
      <c r="AR75" s="583">
        <f t="shared" si="76"/>
        <v>8058.5209999999997</v>
      </c>
      <c r="AS75" s="583">
        <f t="shared" si="77"/>
        <v>3282.3249999999998</v>
      </c>
      <c r="AT75" s="583">
        <v>3282.3249999999998</v>
      </c>
      <c r="AU75" s="583"/>
      <c r="AV75" s="735">
        <f t="shared" si="78"/>
        <v>4776.1959999999999</v>
      </c>
      <c r="AW75" s="735">
        <v>4776.1959999999999</v>
      </c>
      <c r="AX75" s="583"/>
      <c r="AY75" s="583">
        <f t="shared" si="79"/>
        <v>251.648</v>
      </c>
      <c r="AZ75" s="583">
        <f t="shared" si="80"/>
        <v>0</v>
      </c>
      <c r="BA75" s="583"/>
      <c r="BB75" s="583"/>
      <c r="BC75" s="735">
        <f t="shared" si="81"/>
        <v>251.648</v>
      </c>
      <c r="BD75" s="735">
        <v>251.648</v>
      </c>
      <c r="BE75" s="583"/>
      <c r="BF75" s="583">
        <f t="shared" si="82"/>
        <v>253.404</v>
      </c>
      <c r="BG75" s="583">
        <f t="shared" si="83"/>
        <v>0</v>
      </c>
      <c r="BH75" s="583"/>
      <c r="BI75" s="583"/>
      <c r="BJ75" s="735">
        <f t="shared" si="84"/>
        <v>253.404</v>
      </c>
      <c r="BK75" s="735">
        <v>253.404</v>
      </c>
      <c r="BL75" s="583"/>
      <c r="BM75" s="682">
        <f t="shared" si="70"/>
        <v>0.71440502210728296</v>
      </c>
      <c r="BN75" s="682">
        <f t="shared" si="71"/>
        <v>0.6626943266707046</v>
      </c>
      <c r="BO75" s="682">
        <f t="shared" si="72"/>
        <v>0.7508171737276087</v>
      </c>
    </row>
    <row r="76" spans="1:67" s="652" customFormat="1" ht="27.75" customHeight="1">
      <c r="A76" s="650">
        <v>41</v>
      </c>
      <c r="B76" s="369" t="s">
        <v>1110</v>
      </c>
      <c r="C76" s="369">
        <f t="shared" si="85"/>
        <v>16403</v>
      </c>
      <c r="D76" s="662">
        <f t="shared" si="57"/>
        <v>5023</v>
      </c>
      <c r="E76" s="662"/>
      <c r="F76" s="662"/>
      <c r="G76" s="662">
        <v>3332</v>
      </c>
      <c r="H76" s="710"/>
      <c r="I76" s="662"/>
      <c r="J76" s="662"/>
      <c r="K76" s="662">
        <v>1691</v>
      </c>
      <c r="L76" s="670">
        <f t="shared" si="86"/>
        <v>11380</v>
      </c>
      <c r="M76" s="662">
        <v>47</v>
      </c>
      <c r="N76" s="662">
        <v>103</v>
      </c>
      <c r="O76" s="662"/>
      <c r="P76" s="662"/>
      <c r="Q76" s="696"/>
      <c r="R76" s="696"/>
      <c r="S76" s="710"/>
      <c r="T76" s="662"/>
      <c r="U76" s="662">
        <v>450</v>
      </c>
      <c r="V76" s="662">
        <v>0</v>
      </c>
      <c r="W76" s="662"/>
      <c r="X76" s="662"/>
      <c r="Y76" s="696"/>
      <c r="Z76" s="696"/>
      <c r="AA76" s="710"/>
      <c r="AB76" s="710"/>
      <c r="AC76" s="662"/>
      <c r="AD76" s="662">
        <v>6980</v>
      </c>
      <c r="AE76" s="662">
        <v>0</v>
      </c>
      <c r="AF76" s="662">
        <v>3800</v>
      </c>
      <c r="AG76" s="662"/>
      <c r="AH76" s="696"/>
      <c r="AI76" s="696"/>
      <c r="AJ76" s="710"/>
      <c r="AK76" s="710"/>
      <c r="AL76" s="710"/>
      <c r="AM76" s="710"/>
      <c r="AN76" s="662"/>
      <c r="AO76" s="735">
        <f t="shared" si="73"/>
        <v>11204.159970000001</v>
      </c>
      <c r="AP76" s="583">
        <f t="shared" si="74"/>
        <v>6683.5018</v>
      </c>
      <c r="AQ76" s="735">
        <f t="shared" si="75"/>
        <v>4520.6581700000006</v>
      </c>
      <c r="AR76" s="583">
        <f t="shared" si="76"/>
        <v>10913.238799999999</v>
      </c>
      <c r="AS76" s="583">
        <f t="shared" si="77"/>
        <v>6683.5018</v>
      </c>
      <c r="AT76" s="583">
        <v>6683.5018</v>
      </c>
      <c r="AU76" s="583"/>
      <c r="AV76" s="735">
        <f t="shared" si="78"/>
        <v>4229.7370000000001</v>
      </c>
      <c r="AW76" s="735">
        <v>4229.7370000000001</v>
      </c>
      <c r="AX76" s="583"/>
      <c r="AY76" s="583">
        <f t="shared" si="79"/>
        <v>97.363</v>
      </c>
      <c r="AZ76" s="583">
        <f t="shared" si="80"/>
        <v>0</v>
      </c>
      <c r="BA76" s="583"/>
      <c r="BB76" s="583"/>
      <c r="BC76" s="735">
        <f t="shared" si="81"/>
        <v>97.363</v>
      </c>
      <c r="BD76" s="735">
        <v>97.363</v>
      </c>
      <c r="BE76" s="583"/>
      <c r="BF76" s="583">
        <f t="shared" si="82"/>
        <v>193.55816999999999</v>
      </c>
      <c r="BG76" s="583">
        <f t="shared" si="83"/>
        <v>0</v>
      </c>
      <c r="BH76" s="583"/>
      <c r="BI76" s="583"/>
      <c r="BJ76" s="735">
        <f t="shared" si="84"/>
        <v>193.55816999999999</v>
      </c>
      <c r="BK76" s="735">
        <v>193.55816999999999</v>
      </c>
      <c r="BL76" s="583"/>
      <c r="BM76" s="682">
        <f t="shared" ref="BM76:BM100" si="87">AO76/C76*100%</f>
        <v>0.68305553679205022</v>
      </c>
      <c r="BN76" s="682">
        <f t="shared" ref="BN76:BN100" si="88">AP76/D76*100%</f>
        <v>1.3305796934103125</v>
      </c>
      <c r="BO76" s="682">
        <f t="shared" ref="BO76:BO100" si="89">AQ76/L76*100%</f>
        <v>0.39724588488576457</v>
      </c>
    </row>
    <row r="77" spans="1:67" s="652" customFormat="1" ht="27.75" customHeight="1">
      <c r="A77" s="650">
        <v>42</v>
      </c>
      <c r="B77" s="369" t="s">
        <v>1111</v>
      </c>
      <c r="C77" s="369">
        <f t="shared" si="85"/>
        <v>5897</v>
      </c>
      <c r="D77" s="662">
        <f t="shared" si="57"/>
        <v>3394</v>
      </c>
      <c r="E77" s="662"/>
      <c r="F77" s="662"/>
      <c r="G77" s="662">
        <v>2717</v>
      </c>
      <c r="H77" s="710"/>
      <c r="I77" s="662"/>
      <c r="J77" s="662"/>
      <c r="K77" s="662">
        <v>677</v>
      </c>
      <c r="L77" s="670">
        <f t="shared" si="86"/>
        <v>2503</v>
      </c>
      <c r="M77" s="662">
        <v>147</v>
      </c>
      <c r="N77" s="662">
        <v>118</v>
      </c>
      <c r="O77" s="662"/>
      <c r="P77" s="662"/>
      <c r="Q77" s="696"/>
      <c r="R77" s="696"/>
      <c r="S77" s="710"/>
      <c r="T77" s="662"/>
      <c r="U77" s="662">
        <v>450</v>
      </c>
      <c r="V77" s="662">
        <v>4</v>
      </c>
      <c r="W77" s="662"/>
      <c r="X77" s="662"/>
      <c r="Y77" s="696"/>
      <c r="Z77" s="696"/>
      <c r="AA77" s="710"/>
      <c r="AB77" s="710"/>
      <c r="AC77" s="662"/>
      <c r="AD77" s="662">
        <v>1584</v>
      </c>
      <c r="AE77" s="662">
        <v>200</v>
      </c>
      <c r="AF77" s="662"/>
      <c r="AG77" s="662"/>
      <c r="AH77" s="696"/>
      <c r="AI77" s="696"/>
      <c r="AJ77" s="710"/>
      <c r="AK77" s="710"/>
      <c r="AL77" s="710"/>
      <c r="AM77" s="710"/>
      <c r="AN77" s="662"/>
      <c r="AO77" s="735">
        <f t="shared" si="73"/>
        <v>4597.9833369999997</v>
      </c>
      <c r="AP77" s="583">
        <f t="shared" si="74"/>
        <v>2712.794762</v>
      </c>
      <c r="AQ77" s="735">
        <f t="shared" si="75"/>
        <v>1885.1885750000001</v>
      </c>
      <c r="AR77" s="583">
        <f t="shared" si="76"/>
        <v>4245.2677619999995</v>
      </c>
      <c r="AS77" s="583">
        <f t="shared" si="77"/>
        <v>2712.794762</v>
      </c>
      <c r="AT77" s="583">
        <v>2712.794762</v>
      </c>
      <c r="AU77" s="583"/>
      <c r="AV77" s="735">
        <f t="shared" si="78"/>
        <v>1532.473</v>
      </c>
      <c r="AW77" s="735">
        <v>1532.473</v>
      </c>
      <c r="AX77" s="583"/>
      <c r="AY77" s="583">
        <f t="shared" si="79"/>
        <v>109.998575</v>
      </c>
      <c r="AZ77" s="583">
        <f t="shared" si="80"/>
        <v>0</v>
      </c>
      <c r="BA77" s="583"/>
      <c r="BB77" s="583"/>
      <c r="BC77" s="735">
        <f t="shared" si="81"/>
        <v>109.998575</v>
      </c>
      <c r="BD77" s="735">
        <v>109.998575</v>
      </c>
      <c r="BE77" s="583"/>
      <c r="BF77" s="583">
        <f t="shared" si="82"/>
        <v>242.71700000000001</v>
      </c>
      <c r="BG77" s="583">
        <f t="shared" si="83"/>
        <v>0</v>
      </c>
      <c r="BH77" s="583"/>
      <c r="BI77" s="583"/>
      <c r="BJ77" s="735">
        <f t="shared" si="84"/>
        <v>242.71700000000001</v>
      </c>
      <c r="BK77" s="735">
        <v>242.71700000000001</v>
      </c>
      <c r="BL77" s="583"/>
      <c r="BM77" s="682">
        <f t="shared" si="87"/>
        <v>0.77971567525860597</v>
      </c>
      <c r="BN77" s="682">
        <f t="shared" si="88"/>
        <v>0.79929132645845613</v>
      </c>
      <c r="BO77" s="682">
        <f t="shared" si="89"/>
        <v>0.75317162405113869</v>
      </c>
    </row>
    <row r="78" spans="1:67" s="652" customFormat="1" ht="27.75" customHeight="1">
      <c r="A78" s="368">
        <v>43</v>
      </c>
      <c r="B78" s="369" t="s">
        <v>1112</v>
      </c>
      <c r="C78" s="369">
        <f t="shared" si="85"/>
        <v>4060</v>
      </c>
      <c r="D78" s="662">
        <f t="shared" si="57"/>
        <v>234</v>
      </c>
      <c r="E78" s="662"/>
      <c r="F78" s="662"/>
      <c r="G78" s="662">
        <v>0</v>
      </c>
      <c r="H78" s="710"/>
      <c r="I78" s="662"/>
      <c r="J78" s="662"/>
      <c r="K78" s="662">
        <v>234</v>
      </c>
      <c r="L78" s="670">
        <f t="shared" si="86"/>
        <v>3826</v>
      </c>
      <c r="M78" s="662">
        <v>867</v>
      </c>
      <c r="N78" s="662">
        <v>441</v>
      </c>
      <c r="O78" s="662"/>
      <c r="P78" s="662"/>
      <c r="Q78" s="696"/>
      <c r="R78" s="696"/>
      <c r="S78" s="710"/>
      <c r="T78" s="662"/>
      <c r="U78" s="662">
        <v>1050</v>
      </c>
      <c r="V78" s="662">
        <v>0</v>
      </c>
      <c r="W78" s="662"/>
      <c r="X78" s="662">
        <v>1050</v>
      </c>
      <c r="Y78" s="696"/>
      <c r="Z78" s="696"/>
      <c r="AA78" s="710"/>
      <c r="AB78" s="710"/>
      <c r="AC78" s="662"/>
      <c r="AD78" s="662">
        <v>128</v>
      </c>
      <c r="AE78" s="662">
        <v>0</v>
      </c>
      <c r="AF78" s="662"/>
      <c r="AG78" s="662"/>
      <c r="AH78" s="696"/>
      <c r="AI78" s="696"/>
      <c r="AJ78" s="710">
        <v>290</v>
      </c>
      <c r="AK78" s="710"/>
      <c r="AL78" s="710"/>
      <c r="AM78" s="710"/>
      <c r="AN78" s="662"/>
      <c r="AO78" s="735">
        <f t="shared" si="73"/>
        <v>1695.0907500000001</v>
      </c>
      <c r="AP78" s="583">
        <f t="shared" si="74"/>
        <v>234</v>
      </c>
      <c r="AQ78" s="735">
        <f t="shared" si="75"/>
        <v>1461.0907500000001</v>
      </c>
      <c r="AR78" s="583">
        <f t="shared" si="76"/>
        <v>652</v>
      </c>
      <c r="AS78" s="583">
        <f t="shared" si="77"/>
        <v>234</v>
      </c>
      <c r="AT78" s="583">
        <v>234</v>
      </c>
      <c r="AU78" s="583"/>
      <c r="AV78" s="735">
        <f t="shared" si="78"/>
        <v>418</v>
      </c>
      <c r="AW78" s="735">
        <v>418</v>
      </c>
      <c r="AX78" s="583"/>
      <c r="AY78" s="583">
        <f t="shared" si="79"/>
        <v>597.48500000000001</v>
      </c>
      <c r="AZ78" s="583">
        <f t="shared" si="80"/>
        <v>0</v>
      </c>
      <c r="BA78" s="583"/>
      <c r="BB78" s="583"/>
      <c r="BC78" s="735">
        <f t="shared" si="81"/>
        <v>597.48500000000001</v>
      </c>
      <c r="BD78" s="735">
        <v>597.48500000000001</v>
      </c>
      <c r="BE78" s="583"/>
      <c r="BF78" s="583">
        <f t="shared" si="82"/>
        <v>445.60575</v>
      </c>
      <c r="BG78" s="583">
        <f t="shared" si="83"/>
        <v>0</v>
      </c>
      <c r="BH78" s="583"/>
      <c r="BI78" s="583"/>
      <c r="BJ78" s="735">
        <f t="shared" si="84"/>
        <v>445.60575</v>
      </c>
      <c r="BK78" s="735">
        <v>445.60575</v>
      </c>
      <c r="BL78" s="583"/>
      <c r="BM78" s="682">
        <f t="shared" si="87"/>
        <v>0.41751003694581285</v>
      </c>
      <c r="BN78" s="682">
        <f t="shared" si="88"/>
        <v>1</v>
      </c>
      <c r="BO78" s="682">
        <f t="shared" si="89"/>
        <v>0.38188467067433352</v>
      </c>
    </row>
    <row r="79" spans="1:67" s="652" customFormat="1" ht="27.75" customHeight="1">
      <c r="A79" s="650">
        <v>44</v>
      </c>
      <c r="B79" s="369" t="s">
        <v>1113</v>
      </c>
      <c r="C79" s="369">
        <f t="shared" si="85"/>
        <v>11105</v>
      </c>
      <c r="D79" s="662">
        <f t="shared" si="57"/>
        <v>5286</v>
      </c>
      <c r="E79" s="662"/>
      <c r="F79" s="662"/>
      <c r="G79" s="662">
        <v>4248</v>
      </c>
      <c r="H79" s="710"/>
      <c r="I79" s="662"/>
      <c r="J79" s="662"/>
      <c r="K79" s="662">
        <v>1038</v>
      </c>
      <c r="L79" s="670">
        <f t="shared" si="86"/>
        <v>5819</v>
      </c>
      <c r="M79" s="662">
        <v>379</v>
      </c>
      <c r="N79" s="662">
        <v>421</v>
      </c>
      <c r="O79" s="662"/>
      <c r="P79" s="662"/>
      <c r="Q79" s="696"/>
      <c r="R79" s="696"/>
      <c r="S79" s="710"/>
      <c r="T79" s="662"/>
      <c r="U79" s="662">
        <v>745</v>
      </c>
      <c r="V79" s="662">
        <v>0</v>
      </c>
      <c r="W79" s="662"/>
      <c r="X79" s="662"/>
      <c r="Y79" s="696"/>
      <c r="Z79" s="696"/>
      <c r="AA79" s="710"/>
      <c r="AB79" s="710"/>
      <c r="AC79" s="662"/>
      <c r="AD79" s="662">
        <v>3948</v>
      </c>
      <c r="AE79" s="662">
        <v>326</v>
      </c>
      <c r="AF79" s="662"/>
      <c r="AG79" s="662"/>
      <c r="AH79" s="696"/>
      <c r="AI79" s="696"/>
      <c r="AJ79" s="710"/>
      <c r="AK79" s="710"/>
      <c r="AL79" s="710"/>
      <c r="AM79" s="710"/>
      <c r="AN79" s="662"/>
      <c r="AO79" s="735">
        <f t="shared" si="73"/>
        <v>5213.7145299999993</v>
      </c>
      <c r="AP79" s="583">
        <f t="shared" si="74"/>
        <v>2517.4185299999999</v>
      </c>
      <c r="AQ79" s="735">
        <f t="shared" si="75"/>
        <v>2696.2959999999998</v>
      </c>
      <c r="AR79" s="583">
        <f t="shared" si="76"/>
        <v>4630.5445300000001</v>
      </c>
      <c r="AS79" s="583">
        <f t="shared" si="77"/>
        <v>2517.4185299999999</v>
      </c>
      <c r="AT79" s="583">
        <v>2517.4185299999999</v>
      </c>
      <c r="AU79" s="583"/>
      <c r="AV79" s="735">
        <f t="shared" si="78"/>
        <v>2113.1260000000002</v>
      </c>
      <c r="AW79" s="735">
        <v>2113.1260000000002</v>
      </c>
      <c r="AX79" s="583"/>
      <c r="AY79" s="583">
        <f t="shared" si="79"/>
        <v>332.99900000000002</v>
      </c>
      <c r="AZ79" s="583">
        <f t="shared" si="80"/>
        <v>0</v>
      </c>
      <c r="BA79" s="583"/>
      <c r="BB79" s="583"/>
      <c r="BC79" s="735">
        <f t="shared" si="81"/>
        <v>332.99900000000002</v>
      </c>
      <c r="BD79" s="735">
        <v>332.99900000000002</v>
      </c>
      <c r="BE79" s="583"/>
      <c r="BF79" s="583">
        <f t="shared" si="82"/>
        <v>250.17099999999999</v>
      </c>
      <c r="BG79" s="583">
        <f t="shared" si="83"/>
        <v>0</v>
      </c>
      <c r="BH79" s="583"/>
      <c r="BI79" s="583"/>
      <c r="BJ79" s="735">
        <f t="shared" si="84"/>
        <v>250.17099999999999</v>
      </c>
      <c r="BK79" s="735">
        <v>250.17099999999999</v>
      </c>
      <c r="BL79" s="583"/>
      <c r="BM79" s="682">
        <f t="shared" si="87"/>
        <v>0.46949252859072482</v>
      </c>
      <c r="BN79" s="682">
        <f t="shared" si="88"/>
        <v>0.47624262769580022</v>
      </c>
      <c r="BO79" s="682">
        <f t="shared" si="89"/>
        <v>0.46336071489946723</v>
      </c>
    </row>
    <row r="80" spans="1:67" s="652" customFormat="1" ht="27.75" customHeight="1">
      <c r="A80" s="650">
        <v>45</v>
      </c>
      <c r="B80" s="369" t="s">
        <v>1114</v>
      </c>
      <c r="C80" s="369">
        <f t="shared" si="85"/>
        <v>5513</v>
      </c>
      <c r="D80" s="662">
        <f t="shared" si="57"/>
        <v>1431</v>
      </c>
      <c r="E80" s="662"/>
      <c r="F80" s="662"/>
      <c r="G80" s="662">
        <v>480</v>
      </c>
      <c r="H80" s="710"/>
      <c r="I80" s="662"/>
      <c r="J80" s="662"/>
      <c r="K80" s="662">
        <v>951</v>
      </c>
      <c r="L80" s="670">
        <f t="shared" si="86"/>
        <v>4082</v>
      </c>
      <c r="M80" s="662">
        <v>81</v>
      </c>
      <c r="N80" s="662">
        <v>111</v>
      </c>
      <c r="O80" s="662"/>
      <c r="P80" s="662"/>
      <c r="Q80" s="696"/>
      <c r="R80" s="696"/>
      <c r="S80" s="710"/>
      <c r="T80" s="662"/>
      <c r="U80" s="662">
        <v>600</v>
      </c>
      <c r="V80" s="662">
        <v>0</v>
      </c>
      <c r="W80" s="662"/>
      <c r="X80" s="662"/>
      <c r="Y80" s="696"/>
      <c r="Z80" s="696"/>
      <c r="AA80" s="710"/>
      <c r="AB80" s="710"/>
      <c r="AC80" s="662"/>
      <c r="AD80" s="662">
        <v>2457</v>
      </c>
      <c r="AE80" s="662">
        <v>12</v>
      </c>
      <c r="AF80" s="662">
        <v>311</v>
      </c>
      <c r="AG80" s="662"/>
      <c r="AH80" s="696"/>
      <c r="AI80" s="696"/>
      <c r="AJ80" s="710">
        <v>510</v>
      </c>
      <c r="AK80" s="710"/>
      <c r="AL80" s="710"/>
      <c r="AM80" s="710"/>
      <c r="AN80" s="662"/>
      <c r="AO80" s="735">
        <f t="shared" si="73"/>
        <v>3143.8575000000005</v>
      </c>
      <c r="AP80" s="583">
        <f t="shared" si="74"/>
        <v>455.572</v>
      </c>
      <c r="AQ80" s="735">
        <f t="shared" si="75"/>
        <v>2688.2855000000004</v>
      </c>
      <c r="AR80" s="583">
        <f t="shared" si="76"/>
        <v>2622.9070000000002</v>
      </c>
      <c r="AS80" s="583">
        <f t="shared" si="77"/>
        <v>455.572</v>
      </c>
      <c r="AT80" s="583">
        <v>455.572</v>
      </c>
      <c r="AU80" s="583"/>
      <c r="AV80" s="735">
        <f t="shared" si="78"/>
        <v>2167.335</v>
      </c>
      <c r="AW80" s="735">
        <v>2167.335</v>
      </c>
      <c r="AX80" s="583"/>
      <c r="AY80" s="583">
        <f t="shared" si="79"/>
        <v>125.8</v>
      </c>
      <c r="AZ80" s="583">
        <f t="shared" si="80"/>
        <v>0</v>
      </c>
      <c r="BA80" s="583"/>
      <c r="BB80" s="583"/>
      <c r="BC80" s="735">
        <f t="shared" si="81"/>
        <v>125.8</v>
      </c>
      <c r="BD80" s="735">
        <v>125.8</v>
      </c>
      <c r="BE80" s="583"/>
      <c r="BF80" s="583">
        <f t="shared" si="82"/>
        <v>395.15050000000002</v>
      </c>
      <c r="BG80" s="583">
        <f t="shared" si="83"/>
        <v>0</v>
      </c>
      <c r="BH80" s="583"/>
      <c r="BI80" s="583"/>
      <c r="BJ80" s="735">
        <f t="shared" si="84"/>
        <v>395.15050000000002</v>
      </c>
      <c r="BK80" s="735">
        <v>395.15050000000002</v>
      </c>
      <c r="BL80" s="583"/>
      <c r="BM80" s="682">
        <f t="shared" si="87"/>
        <v>0.57026256121893715</v>
      </c>
      <c r="BN80" s="682">
        <f t="shared" si="88"/>
        <v>0.31835918937805729</v>
      </c>
      <c r="BO80" s="682">
        <f t="shared" si="89"/>
        <v>0.65857067613914755</v>
      </c>
    </row>
    <row r="81" spans="1:67" s="652" customFormat="1" ht="27.75" customHeight="1">
      <c r="A81" s="368">
        <v>46</v>
      </c>
      <c r="B81" s="369" t="s">
        <v>1115</v>
      </c>
      <c r="C81" s="369">
        <f t="shared" si="85"/>
        <v>35812</v>
      </c>
      <c r="D81" s="662">
        <f t="shared" si="57"/>
        <v>1458</v>
      </c>
      <c r="E81" s="662"/>
      <c r="F81" s="662"/>
      <c r="G81" s="662">
        <v>561</v>
      </c>
      <c r="H81" s="710"/>
      <c r="I81" s="662"/>
      <c r="J81" s="662"/>
      <c r="K81" s="662">
        <v>897</v>
      </c>
      <c r="L81" s="670">
        <f t="shared" si="86"/>
        <v>34354</v>
      </c>
      <c r="M81" s="662">
        <v>715</v>
      </c>
      <c r="N81" s="662">
        <v>1201</v>
      </c>
      <c r="O81" s="662"/>
      <c r="P81" s="662">
        <v>3585</v>
      </c>
      <c r="Q81" s="696"/>
      <c r="R81" s="696"/>
      <c r="S81" s="710"/>
      <c r="T81" s="662"/>
      <c r="U81" s="662">
        <v>6019</v>
      </c>
      <c r="V81" s="662">
        <v>2593</v>
      </c>
      <c r="W81" s="662">
        <v>5430</v>
      </c>
      <c r="X81" s="662">
        <v>589</v>
      </c>
      <c r="Y81" s="696"/>
      <c r="Z81" s="696"/>
      <c r="AA81" s="710"/>
      <c r="AB81" s="710"/>
      <c r="AC81" s="662"/>
      <c r="AD81" s="662">
        <v>4855</v>
      </c>
      <c r="AE81" s="662">
        <v>4337</v>
      </c>
      <c r="AF81" s="662">
        <v>5000</v>
      </c>
      <c r="AG81" s="662">
        <v>30</v>
      </c>
      <c r="AH81" s="696"/>
      <c r="AI81" s="696"/>
      <c r="AJ81" s="710"/>
      <c r="AK81" s="710"/>
      <c r="AL81" s="710"/>
      <c r="AM81" s="710"/>
      <c r="AN81" s="662"/>
      <c r="AO81" s="735">
        <f t="shared" si="73"/>
        <v>10030.225049999999</v>
      </c>
      <c r="AP81" s="583">
        <f t="shared" si="74"/>
        <v>595.51400000000001</v>
      </c>
      <c r="AQ81" s="735">
        <f t="shared" si="75"/>
        <v>9434.7110499999999</v>
      </c>
      <c r="AR81" s="583">
        <f t="shared" si="76"/>
        <v>2868.7440000000001</v>
      </c>
      <c r="AS81" s="583">
        <f t="shared" si="77"/>
        <v>595.51400000000001</v>
      </c>
      <c r="AT81" s="583">
        <v>595.51400000000001</v>
      </c>
      <c r="AU81" s="583"/>
      <c r="AV81" s="735">
        <f t="shared" si="78"/>
        <v>2273.23</v>
      </c>
      <c r="AW81" s="735">
        <v>2273.23</v>
      </c>
      <c r="AX81" s="583"/>
      <c r="AY81" s="583">
        <f t="shared" si="79"/>
        <v>959.42399999999998</v>
      </c>
      <c r="AZ81" s="583">
        <f t="shared" si="80"/>
        <v>0</v>
      </c>
      <c r="BA81" s="583"/>
      <c r="BB81" s="583"/>
      <c r="BC81" s="735">
        <f t="shared" si="81"/>
        <v>959.42399999999998</v>
      </c>
      <c r="BD81" s="735">
        <v>959.42399999999998</v>
      </c>
      <c r="BE81" s="583"/>
      <c r="BF81" s="583">
        <f t="shared" si="82"/>
        <v>6202.0570500000003</v>
      </c>
      <c r="BG81" s="583">
        <f t="shared" si="83"/>
        <v>0</v>
      </c>
      <c r="BH81" s="583"/>
      <c r="BI81" s="583"/>
      <c r="BJ81" s="735">
        <f t="shared" si="84"/>
        <v>6202.0570500000003</v>
      </c>
      <c r="BK81" s="735">
        <v>6202.0570500000003</v>
      </c>
      <c r="BL81" s="583"/>
      <c r="BM81" s="682">
        <f t="shared" si="87"/>
        <v>0.28008000251312409</v>
      </c>
      <c r="BN81" s="682">
        <f t="shared" si="88"/>
        <v>0.40844581618655695</v>
      </c>
      <c r="BO81" s="682">
        <f t="shared" si="89"/>
        <v>0.27463209669907435</v>
      </c>
    </row>
    <row r="82" spans="1:67" s="652" customFormat="1" ht="27.75" customHeight="1">
      <c r="A82" s="650">
        <v>47</v>
      </c>
      <c r="B82" s="369" t="s">
        <v>1116</v>
      </c>
      <c r="C82" s="369">
        <f t="shared" si="85"/>
        <v>18167</v>
      </c>
      <c r="D82" s="662">
        <f t="shared" si="57"/>
        <v>1873</v>
      </c>
      <c r="E82" s="662"/>
      <c r="F82" s="662"/>
      <c r="G82" s="662">
        <v>789</v>
      </c>
      <c r="H82" s="710"/>
      <c r="I82" s="662"/>
      <c r="J82" s="662"/>
      <c r="K82" s="662">
        <v>1084</v>
      </c>
      <c r="L82" s="670">
        <f t="shared" si="86"/>
        <v>16294</v>
      </c>
      <c r="M82" s="662">
        <v>1084</v>
      </c>
      <c r="N82" s="662">
        <v>495</v>
      </c>
      <c r="O82" s="662"/>
      <c r="P82" s="662"/>
      <c r="Q82" s="696"/>
      <c r="R82" s="696"/>
      <c r="S82" s="710"/>
      <c r="T82" s="662"/>
      <c r="U82" s="662">
        <v>4260</v>
      </c>
      <c r="V82" s="662">
        <v>988</v>
      </c>
      <c r="W82" s="662">
        <v>1750</v>
      </c>
      <c r="X82" s="662"/>
      <c r="Y82" s="696"/>
      <c r="Z82" s="696"/>
      <c r="AA82" s="710"/>
      <c r="AB82" s="710"/>
      <c r="AC82" s="662"/>
      <c r="AD82" s="662">
        <v>4233</v>
      </c>
      <c r="AE82" s="662">
        <v>2084</v>
      </c>
      <c r="AF82" s="662">
        <v>1400</v>
      </c>
      <c r="AG82" s="662"/>
      <c r="AH82" s="696"/>
      <c r="AI82" s="696"/>
      <c r="AJ82" s="710"/>
      <c r="AK82" s="710"/>
      <c r="AL82" s="710"/>
      <c r="AM82" s="710"/>
      <c r="AN82" s="662"/>
      <c r="AO82" s="735">
        <f t="shared" si="73"/>
        <v>7627.5407489999998</v>
      </c>
      <c r="AP82" s="583">
        <f t="shared" si="74"/>
        <v>803.39200000000005</v>
      </c>
      <c r="AQ82" s="735">
        <f t="shared" si="75"/>
        <v>6824.148749</v>
      </c>
      <c r="AR82" s="583">
        <f t="shared" si="76"/>
        <v>2782.1469999999999</v>
      </c>
      <c r="AS82" s="583">
        <f t="shared" si="77"/>
        <v>803.39200000000005</v>
      </c>
      <c r="AT82" s="583">
        <v>803.39200000000005</v>
      </c>
      <c r="AU82" s="583"/>
      <c r="AV82" s="735">
        <f t="shared" si="78"/>
        <v>1978.7550000000001</v>
      </c>
      <c r="AW82" s="735">
        <v>1978.7550000000001</v>
      </c>
      <c r="AX82" s="583"/>
      <c r="AY82" s="583">
        <f t="shared" si="79"/>
        <v>1101.0999999999999</v>
      </c>
      <c r="AZ82" s="583">
        <f t="shared" si="80"/>
        <v>0</v>
      </c>
      <c r="BA82" s="583"/>
      <c r="BB82" s="583"/>
      <c r="BC82" s="735">
        <f t="shared" si="81"/>
        <v>1101.0999999999999</v>
      </c>
      <c r="BD82" s="735">
        <v>1101.0999999999999</v>
      </c>
      <c r="BE82" s="583"/>
      <c r="BF82" s="583">
        <f t="shared" si="82"/>
        <v>3744.2937489999999</v>
      </c>
      <c r="BG82" s="583">
        <f t="shared" si="83"/>
        <v>0</v>
      </c>
      <c r="BH82" s="583"/>
      <c r="BI82" s="583"/>
      <c r="BJ82" s="735">
        <f t="shared" si="84"/>
        <v>3744.2937489999999</v>
      </c>
      <c r="BK82" s="735">
        <v>3744.2937489999999</v>
      </c>
      <c r="BL82" s="583"/>
      <c r="BM82" s="682">
        <f t="shared" si="87"/>
        <v>0.41985692458853963</v>
      </c>
      <c r="BN82" s="682">
        <f t="shared" si="88"/>
        <v>0.42893326214628941</v>
      </c>
      <c r="BO82" s="682">
        <f t="shared" si="89"/>
        <v>0.41881359696820913</v>
      </c>
    </row>
    <row r="83" spans="1:67" s="652" customFormat="1" ht="27.75" customHeight="1">
      <c r="A83" s="650">
        <v>48</v>
      </c>
      <c r="B83" s="369" t="s">
        <v>1117</v>
      </c>
      <c r="C83" s="369">
        <f t="shared" si="85"/>
        <v>37865</v>
      </c>
      <c r="D83" s="662">
        <f t="shared" si="57"/>
        <v>3224</v>
      </c>
      <c r="E83" s="662"/>
      <c r="F83" s="662"/>
      <c r="G83" s="662">
        <v>2133</v>
      </c>
      <c r="H83" s="710"/>
      <c r="I83" s="662"/>
      <c r="J83" s="662"/>
      <c r="K83" s="662">
        <v>1091</v>
      </c>
      <c r="L83" s="670">
        <f t="shared" si="86"/>
        <v>34641</v>
      </c>
      <c r="M83" s="662">
        <v>0</v>
      </c>
      <c r="N83" s="662">
        <v>157</v>
      </c>
      <c r="O83" s="662"/>
      <c r="P83" s="662"/>
      <c r="Q83" s="696"/>
      <c r="R83" s="696"/>
      <c r="S83" s="710"/>
      <c r="T83" s="662"/>
      <c r="U83" s="662">
        <v>9110</v>
      </c>
      <c r="V83" s="662">
        <v>849</v>
      </c>
      <c r="W83" s="662">
        <v>7508</v>
      </c>
      <c r="X83" s="662">
        <v>1602</v>
      </c>
      <c r="Y83" s="696"/>
      <c r="Z83" s="696"/>
      <c r="AA83" s="710"/>
      <c r="AB83" s="710"/>
      <c r="AC83" s="662"/>
      <c r="AD83" s="662">
        <v>8011</v>
      </c>
      <c r="AE83" s="662">
        <v>5404</v>
      </c>
      <c r="AF83" s="662">
        <v>2000</v>
      </c>
      <c r="AG83" s="662"/>
      <c r="AH83" s="696"/>
      <c r="AI83" s="696"/>
      <c r="AJ83" s="710"/>
      <c r="AK83" s="710"/>
      <c r="AL83" s="710"/>
      <c r="AM83" s="710"/>
      <c r="AN83" s="662"/>
      <c r="AO83" s="735">
        <f t="shared" si="73"/>
        <v>25403.691684999998</v>
      </c>
      <c r="AP83" s="583">
        <f t="shared" si="74"/>
        <v>2354</v>
      </c>
      <c r="AQ83" s="735">
        <f t="shared" si="75"/>
        <v>23049.691684999998</v>
      </c>
      <c r="AR83" s="583">
        <f t="shared" si="76"/>
        <v>14159.083062</v>
      </c>
      <c r="AS83" s="583">
        <f t="shared" si="77"/>
        <v>2354</v>
      </c>
      <c r="AT83" s="583">
        <v>2354</v>
      </c>
      <c r="AU83" s="583"/>
      <c r="AV83" s="735">
        <f t="shared" si="78"/>
        <v>11805.083062</v>
      </c>
      <c r="AW83" s="735">
        <v>11805.083062</v>
      </c>
      <c r="AX83" s="583"/>
      <c r="AY83" s="583">
        <f t="shared" si="79"/>
        <v>157</v>
      </c>
      <c r="AZ83" s="583">
        <f t="shared" si="80"/>
        <v>0</v>
      </c>
      <c r="BA83" s="583"/>
      <c r="BB83" s="583"/>
      <c r="BC83" s="735">
        <f t="shared" si="81"/>
        <v>157</v>
      </c>
      <c r="BD83" s="735">
        <v>157</v>
      </c>
      <c r="BE83" s="583"/>
      <c r="BF83" s="583">
        <f t="shared" si="82"/>
        <v>11087.608623</v>
      </c>
      <c r="BG83" s="583">
        <f t="shared" si="83"/>
        <v>0</v>
      </c>
      <c r="BH83" s="583"/>
      <c r="BI83" s="583"/>
      <c r="BJ83" s="735">
        <f t="shared" si="84"/>
        <v>11087.608623</v>
      </c>
      <c r="BK83" s="735">
        <v>11087.608623</v>
      </c>
      <c r="BL83" s="583"/>
      <c r="BM83" s="682">
        <f t="shared" si="87"/>
        <v>0.67090166869140366</v>
      </c>
      <c r="BN83" s="682">
        <f t="shared" si="88"/>
        <v>0.73014888337468986</v>
      </c>
      <c r="BO83" s="682">
        <f t="shared" si="89"/>
        <v>0.66538759519066992</v>
      </c>
    </row>
    <row r="84" spans="1:67" s="652" customFormat="1" ht="27.75" customHeight="1">
      <c r="A84" s="368">
        <v>49</v>
      </c>
      <c r="B84" s="369" t="s">
        <v>1118</v>
      </c>
      <c r="C84" s="369">
        <f t="shared" si="85"/>
        <v>14475</v>
      </c>
      <c r="D84" s="662">
        <f t="shared" si="57"/>
        <v>1750</v>
      </c>
      <c r="E84" s="662"/>
      <c r="F84" s="662"/>
      <c r="G84" s="662">
        <v>798</v>
      </c>
      <c r="H84" s="710"/>
      <c r="I84" s="662"/>
      <c r="J84" s="662"/>
      <c r="K84" s="662">
        <v>952</v>
      </c>
      <c r="L84" s="670">
        <f t="shared" si="86"/>
        <v>12725</v>
      </c>
      <c r="M84" s="662">
        <v>430</v>
      </c>
      <c r="N84" s="662">
        <v>407</v>
      </c>
      <c r="O84" s="662"/>
      <c r="P84" s="662"/>
      <c r="Q84" s="696"/>
      <c r="R84" s="696"/>
      <c r="S84" s="710"/>
      <c r="T84" s="662"/>
      <c r="U84" s="662">
        <v>3532</v>
      </c>
      <c r="V84" s="662">
        <v>1169</v>
      </c>
      <c r="W84" s="662"/>
      <c r="X84" s="662"/>
      <c r="Y84" s="696"/>
      <c r="Z84" s="696"/>
      <c r="AA84" s="710">
        <v>88</v>
      </c>
      <c r="AB84" s="710"/>
      <c r="AC84" s="662"/>
      <c r="AD84" s="662">
        <v>4984</v>
      </c>
      <c r="AE84" s="662">
        <v>2115</v>
      </c>
      <c r="AF84" s="662"/>
      <c r="AG84" s="662"/>
      <c r="AH84" s="696"/>
      <c r="AI84" s="696"/>
      <c r="AJ84" s="710"/>
      <c r="AK84" s="710"/>
      <c r="AL84" s="710"/>
      <c r="AM84" s="710"/>
      <c r="AN84" s="662"/>
      <c r="AO84" s="735">
        <f t="shared" si="73"/>
        <v>4930.5124669999996</v>
      </c>
      <c r="AP84" s="583">
        <f t="shared" si="74"/>
        <v>201.12</v>
      </c>
      <c r="AQ84" s="735">
        <f t="shared" si="75"/>
        <v>4729.3924669999997</v>
      </c>
      <c r="AR84" s="583">
        <f t="shared" si="76"/>
        <v>706.30400000000009</v>
      </c>
      <c r="AS84" s="583">
        <f t="shared" si="77"/>
        <v>201.12</v>
      </c>
      <c r="AT84" s="583">
        <v>201.12</v>
      </c>
      <c r="AU84" s="583"/>
      <c r="AV84" s="735">
        <f t="shared" si="78"/>
        <v>505.18400000000003</v>
      </c>
      <c r="AW84" s="735">
        <v>505.18400000000003</v>
      </c>
      <c r="AX84" s="583"/>
      <c r="AY84" s="583">
        <f t="shared" si="79"/>
        <v>180</v>
      </c>
      <c r="AZ84" s="583">
        <f t="shared" si="80"/>
        <v>0</v>
      </c>
      <c r="BA84" s="583"/>
      <c r="BB84" s="583"/>
      <c r="BC84" s="735">
        <f t="shared" si="81"/>
        <v>180</v>
      </c>
      <c r="BD84" s="735">
        <v>180</v>
      </c>
      <c r="BE84" s="583"/>
      <c r="BF84" s="583">
        <f t="shared" si="82"/>
        <v>4044.2084669999999</v>
      </c>
      <c r="BG84" s="583">
        <f t="shared" si="83"/>
        <v>0</v>
      </c>
      <c r="BH84" s="583"/>
      <c r="BI84" s="583"/>
      <c r="BJ84" s="735">
        <f t="shared" si="84"/>
        <v>4044.2084669999999</v>
      </c>
      <c r="BK84" s="735">
        <v>4044.2084669999999</v>
      </c>
      <c r="BL84" s="583"/>
      <c r="BM84" s="682">
        <f t="shared" si="87"/>
        <v>0.34062262293609669</v>
      </c>
      <c r="BN84" s="682">
        <f t="shared" si="88"/>
        <v>0.11492571428571428</v>
      </c>
      <c r="BO84" s="682">
        <f t="shared" si="89"/>
        <v>0.37166149053045183</v>
      </c>
    </row>
    <row r="85" spans="1:67" s="652" customFormat="1" ht="27.75" customHeight="1">
      <c r="A85" s="650">
        <v>50</v>
      </c>
      <c r="B85" s="369" t="s">
        <v>1119</v>
      </c>
      <c r="C85" s="369">
        <f t="shared" si="85"/>
        <v>16344</v>
      </c>
      <c r="D85" s="662">
        <f t="shared" si="57"/>
        <v>360</v>
      </c>
      <c r="E85" s="662"/>
      <c r="F85" s="662"/>
      <c r="G85" s="662">
        <v>360</v>
      </c>
      <c r="H85" s="710"/>
      <c r="I85" s="662"/>
      <c r="J85" s="662"/>
      <c r="K85" s="662"/>
      <c r="L85" s="670">
        <f t="shared" si="86"/>
        <v>15984</v>
      </c>
      <c r="M85" s="662">
        <v>125</v>
      </c>
      <c r="N85" s="662">
        <v>769</v>
      </c>
      <c r="O85" s="662">
        <v>2000</v>
      </c>
      <c r="P85" s="662"/>
      <c r="Q85" s="696"/>
      <c r="R85" s="696"/>
      <c r="S85" s="710">
        <v>125</v>
      </c>
      <c r="T85" s="662"/>
      <c r="U85" s="662">
        <v>3998</v>
      </c>
      <c r="V85" s="662">
        <v>867</v>
      </c>
      <c r="W85" s="662"/>
      <c r="X85" s="662"/>
      <c r="Y85" s="696"/>
      <c r="Z85" s="696"/>
      <c r="AA85" s="710"/>
      <c r="AB85" s="710"/>
      <c r="AC85" s="662"/>
      <c r="AD85" s="662">
        <v>3489</v>
      </c>
      <c r="AE85" s="662">
        <v>50</v>
      </c>
      <c r="AF85" s="662">
        <v>3600</v>
      </c>
      <c r="AG85" s="662"/>
      <c r="AH85" s="696"/>
      <c r="AI85" s="696"/>
      <c r="AJ85" s="710"/>
      <c r="AK85" s="710"/>
      <c r="AL85" s="710">
        <v>961</v>
      </c>
      <c r="AM85" s="710"/>
      <c r="AN85" s="662"/>
      <c r="AO85" s="735">
        <f t="shared" si="73"/>
        <v>11432.427599000001</v>
      </c>
      <c r="AP85" s="583">
        <f t="shared" si="74"/>
        <v>320</v>
      </c>
      <c r="AQ85" s="735">
        <f t="shared" si="75"/>
        <v>11112.427599000001</v>
      </c>
      <c r="AR85" s="583">
        <f t="shared" si="76"/>
        <v>5182.5959460000004</v>
      </c>
      <c r="AS85" s="583">
        <f t="shared" si="77"/>
        <v>320</v>
      </c>
      <c r="AT85" s="583">
        <v>320</v>
      </c>
      <c r="AU85" s="583"/>
      <c r="AV85" s="735">
        <f t="shared" si="78"/>
        <v>4862.5959460000004</v>
      </c>
      <c r="AW85" s="735">
        <v>4862.5959460000004</v>
      </c>
      <c r="AX85" s="583"/>
      <c r="AY85" s="583">
        <f t="shared" si="79"/>
        <v>2480.3063040000002</v>
      </c>
      <c r="AZ85" s="583">
        <f t="shared" si="80"/>
        <v>0</v>
      </c>
      <c r="BA85" s="583"/>
      <c r="BB85" s="583"/>
      <c r="BC85" s="735">
        <f t="shared" si="81"/>
        <v>2480.3063040000002</v>
      </c>
      <c r="BD85" s="735">
        <v>2480.3063040000002</v>
      </c>
      <c r="BE85" s="583"/>
      <c r="BF85" s="583">
        <f t="shared" si="82"/>
        <v>3769.525349</v>
      </c>
      <c r="BG85" s="583">
        <f t="shared" si="83"/>
        <v>0</v>
      </c>
      <c r="BH85" s="583"/>
      <c r="BI85" s="583"/>
      <c r="BJ85" s="735">
        <f t="shared" si="84"/>
        <v>3769.525349</v>
      </c>
      <c r="BK85" s="735">
        <v>3769.525349</v>
      </c>
      <c r="BL85" s="583"/>
      <c r="BM85" s="682">
        <f t="shared" si="87"/>
        <v>0.69948773855849244</v>
      </c>
      <c r="BN85" s="682">
        <f t="shared" si="88"/>
        <v>0.88888888888888884</v>
      </c>
      <c r="BO85" s="682">
        <f t="shared" si="89"/>
        <v>0.69522194688438443</v>
      </c>
    </row>
    <row r="86" spans="1:67" s="652" customFormat="1" ht="27.75" customHeight="1">
      <c r="A86" s="650">
        <v>51</v>
      </c>
      <c r="B86" s="369" t="s">
        <v>1120</v>
      </c>
      <c r="C86" s="369">
        <f t="shared" si="85"/>
        <v>28439</v>
      </c>
      <c r="D86" s="662">
        <f t="shared" si="57"/>
        <v>7784</v>
      </c>
      <c r="E86" s="662"/>
      <c r="F86" s="662"/>
      <c r="G86" s="662">
        <v>5613</v>
      </c>
      <c r="H86" s="710"/>
      <c r="I86" s="662"/>
      <c r="J86" s="662"/>
      <c r="K86" s="662">
        <v>2171</v>
      </c>
      <c r="L86" s="670">
        <f t="shared" si="86"/>
        <v>20655</v>
      </c>
      <c r="M86" s="662">
        <v>32</v>
      </c>
      <c r="N86" s="662">
        <v>140</v>
      </c>
      <c r="O86" s="662"/>
      <c r="P86" s="662">
        <v>1150</v>
      </c>
      <c r="Q86" s="696"/>
      <c r="R86" s="696"/>
      <c r="S86" s="710">
        <v>32</v>
      </c>
      <c r="T86" s="662"/>
      <c r="U86" s="662">
        <v>2788</v>
      </c>
      <c r="V86" s="662">
        <v>3108</v>
      </c>
      <c r="W86" s="662">
        <v>1000</v>
      </c>
      <c r="X86" s="662">
        <v>500</v>
      </c>
      <c r="Y86" s="696"/>
      <c r="Z86" s="696"/>
      <c r="AA86" s="710"/>
      <c r="AB86" s="710"/>
      <c r="AC86" s="662"/>
      <c r="AD86" s="662">
        <v>4839</v>
      </c>
      <c r="AE86" s="662">
        <v>7066</v>
      </c>
      <c r="AF86" s="662"/>
      <c r="AG86" s="662"/>
      <c r="AH86" s="696"/>
      <c r="AI86" s="696"/>
      <c r="AJ86" s="710"/>
      <c r="AK86" s="710"/>
      <c r="AL86" s="710"/>
      <c r="AM86" s="710"/>
      <c r="AN86" s="662"/>
      <c r="AO86" s="735">
        <f t="shared" si="73"/>
        <v>12052.104829</v>
      </c>
      <c r="AP86" s="583">
        <f t="shared" si="74"/>
        <v>4463.0105489999996</v>
      </c>
      <c r="AQ86" s="735">
        <f t="shared" si="75"/>
        <v>7589.0942799999993</v>
      </c>
      <c r="AR86" s="583">
        <f t="shared" si="76"/>
        <v>8199.707828999999</v>
      </c>
      <c r="AS86" s="583">
        <f t="shared" si="77"/>
        <v>4463.0105489999996</v>
      </c>
      <c r="AT86" s="583">
        <v>4463.0105489999996</v>
      </c>
      <c r="AU86" s="583"/>
      <c r="AV86" s="735">
        <f t="shared" si="78"/>
        <v>3736.6972799999999</v>
      </c>
      <c r="AW86" s="735">
        <v>3736.6972799999999</v>
      </c>
      <c r="AX86" s="583"/>
      <c r="AY86" s="583">
        <f t="shared" si="79"/>
        <v>125.49</v>
      </c>
      <c r="AZ86" s="583">
        <f t="shared" si="80"/>
        <v>0</v>
      </c>
      <c r="BA86" s="583"/>
      <c r="BB86" s="583"/>
      <c r="BC86" s="735">
        <f t="shared" si="81"/>
        <v>125.49</v>
      </c>
      <c r="BD86" s="735">
        <v>125.49</v>
      </c>
      <c r="BE86" s="583"/>
      <c r="BF86" s="583">
        <f t="shared" si="82"/>
        <v>3726.9070000000002</v>
      </c>
      <c r="BG86" s="583">
        <f t="shared" si="83"/>
        <v>0</v>
      </c>
      <c r="BH86" s="583"/>
      <c r="BI86" s="583"/>
      <c r="BJ86" s="735">
        <f t="shared" si="84"/>
        <v>3726.9070000000002</v>
      </c>
      <c r="BK86" s="735">
        <v>3726.9070000000002</v>
      </c>
      <c r="BL86" s="583"/>
      <c r="BM86" s="682">
        <f t="shared" si="87"/>
        <v>0.42378792605225218</v>
      </c>
      <c r="BN86" s="682">
        <f t="shared" si="88"/>
        <v>0.57335695644912632</v>
      </c>
      <c r="BO86" s="682">
        <f t="shared" si="89"/>
        <v>0.36742165480513189</v>
      </c>
    </row>
    <row r="87" spans="1:67" s="652" customFormat="1" ht="27.75" customHeight="1">
      <c r="A87" s="368">
        <v>52</v>
      </c>
      <c r="B87" s="369" t="s">
        <v>1121</v>
      </c>
      <c r="C87" s="369">
        <f t="shared" si="85"/>
        <v>3040</v>
      </c>
      <c r="D87" s="662">
        <f t="shared" si="57"/>
        <v>88</v>
      </c>
      <c r="E87" s="662"/>
      <c r="F87" s="662"/>
      <c r="G87" s="662">
        <v>88</v>
      </c>
      <c r="H87" s="710"/>
      <c r="I87" s="662"/>
      <c r="J87" s="662"/>
      <c r="K87" s="662"/>
      <c r="L87" s="670">
        <f t="shared" si="86"/>
        <v>2952</v>
      </c>
      <c r="M87" s="662">
        <v>330</v>
      </c>
      <c r="N87" s="662">
        <v>319</v>
      </c>
      <c r="O87" s="662">
        <v>309</v>
      </c>
      <c r="P87" s="662">
        <v>179</v>
      </c>
      <c r="Q87" s="696"/>
      <c r="R87" s="696"/>
      <c r="S87" s="710"/>
      <c r="T87" s="662"/>
      <c r="U87" s="662">
        <v>1072</v>
      </c>
      <c r="V87" s="662">
        <v>254</v>
      </c>
      <c r="W87" s="662"/>
      <c r="X87" s="662"/>
      <c r="Y87" s="696"/>
      <c r="Z87" s="696"/>
      <c r="AA87" s="710"/>
      <c r="AB87" s="710"/>
      <c r="AC87" s="662"/>
      <c r="AD87" s="662">
        <v>355</v>
      </c>
      <c r="AE87" s="662">
        <v>64</v>
      </c>
      <c r="AF87" s="662"/>
      <c r="AG87" s="662"/>
      <c r="AH87" s="696">
        <v>70</v>
      </c>
      <c r="AI87" s="696"/>
      <c r="AJ87" s="710"/>
      <c r="AK87" s="710"/>
      <c r="AL87" s="710"/>
      <c r="AM87" s="710"/>
      <c r="AN87" s="662"/>
      <c r="AO87" s="735">
        <f t="shared" si="73"/>
        <v>2915.8249999999998</v>
      </c>
      <c r="AP87" s="583">
        <f t="shared" si="74"/>
        <v>88</v>
      </c>
      <c r="AQ87" s="735">
        <f t="shared" si="75"/>
        <v>2827.8249999999998</v>
      </c>
      <c r="AR87" s="583">
        <f t="shared" si="76"/>
        <v>1532.3130000000001</v>
      </c>
      <c r="AS87" s="583">
        <f t="shared" si="77"/>
        <v>88</v>
      </c>
      <c r="AT87" s="583">
        <v>88</v>
      </c>
      <c r="AU87" s="583"/>
      <c r="AV87" s="735">
        <f t="shared" si="78"/>
        <v>1444.3130000000001</v>
      </c>
      <c r="AW87" s="735">
        <v>1444.3130000000001</v>
      </c>
      <c r="AX87" s="583"/>
      <c r="AY87" s="583">
        <f t="shared" si="79"/>
        <v>802.45</v>
      </c>
      <c r="AZ87" s="583">
        <f t="shared" si="80"/>
        <v>0</v>
      </c>
      <c r="BA87" s="583"/>
      <c r="BB87" s="583"/>
      <c r="BC87" s="735">
        <f t="shared" si="81"/>
        <v>802.45</v>
      </c>
      <c r="BD87" s="735">
        <v>802.45</v>
      </c>
      <c r="BE87" s="583"/>
      <c r="BF87" s="583">
        <f t="shared" si="82"/>
        <v>581.06200000000001</v>
      </c>
      <c r="BG87" s="583">
        <f t="shared" si="83"/>
        <v>0</v>
      </c>
      <c r="BH87" s="583"/>
      <c r="BI87" s="583"/>
      <c r="BJ87" s="735">
        <f t="shared" si="84"/>
        <v>581.06200000000001</v>
      </c>
      <c r="BK87" s="735">
        <v>581.06200000000001</v>
      </c>
      <c r="BL87" s="583"/>
      <c r="BM87" s="682">
        <f t="shared" si="87"/>
        <v>0.95915296052631571</v>
      </c>
      <c r="BN87" s="682">
        <f t="shared" si="88"/>
        <v>1</v>
      </c>
      <c r="BO87" s="682">
        <f t="shared" si="89"/>
        <v>0.95793529810298095</v>
      </c>
    </row>
    <row r="88" spans="1:67" s="652" customFormat="1" ht="27.75" customHeight="1">
      <c r="A88" s="650">
        <v>53</v>
      </c>
      <c r="B88" s="369" t="s">
        <v>1122</v>
      </c>
      <c r="C88" s="369">
        <f t="shared" si="85"/>
        <v>13719</v>
      </c>
      <c r="D88" s="662">
        <f t="shared" si="57"/>
        <v>689</v>
      </c>
      <c r="E88" s="662"/>
      <c r="F88" s="662"/>
      <c r="G88" s="662">
        <v>220</v>
      </c>
      <c r="H88" s="710"/>
      <c r="I88" s="662"/>
      <c r="J88" s="662"/>
      <c r="K88" s="662">
        <v>469</v>
      </c>
      <c r="L88" s="670">
        <f t="shared" si="86"/>
        <v>13030</v>
      </c>
      <c r="M88" s="662">
        <v>660</v>
      </c>
      <c r="N88" s="662">
        <v>0</v>
      </c>
      <c r="O88" s="662"/>
      <c r="P88" s="662"/>
      <c r="Q88" s="696"/>
      <c r="R88" s="696"/>
      <c r="S88" s="710"/>
      <c r="T88" s="662"/>
      <c r="U88" s="662">
        <v>2059</v>
      </c>
      <c r="V88" s="662">
        <v>212</v>
      </c>
      <c r="W88" s="662"/>
      <c r="X88" s="662"/>
      <c r="Y88" s="696"/>
      <c r="Z88" s="696"/>
      <c r="AA88" s="710">
        <v>219</v>
      </c>
      <c r="AB88" s="710"/>
      <c r="AC88" s="662"/>
      <c r="AD88" s="662">
        <v>505</v>
      </c>
      <c r="AE88" s="662">
        <v>875</v>
      </c>
      <c r="AF88" s="662">
        <v>8500</v>
      </c>
      <c r="AG88" s="662"/>
      <c r="AH88" s="696"/>
      <c r="AI88" s="696"/>
      <c r="AJ88" s="710"/>
      <c r="AK88" s="710"/>
      <c r="AL88" s="710"/>
      <c r="AM88" s="710"/>
      <c r="AN88" s="662"/>
      <c r="AO88" s="735">
        <f t="shared" si="73"/>
        <v>10329.490655000001</v>
      </c>
      <c r="AP88" s="583">
        <f t="shared" si="74"/>
        <v>601</v>
      </c>
      <c r="AQ88" s="735">
        <f t="shared" si="75"/>
        <v>9728.4906550000014</v>
      </c>
      <c r="AR88" s="583">
        <f t="shared" si="76"/>
        <v>7979.317</v>
      </c>
      <c r="AS88" s="583">
        <f t="shared" si="77"/>
        <v>601</v>
      </c>
      <c r="AT88" s="583">
        <v>601</v>
      </c>
      <c r="AU88" s="583"/>
      <c r="AV88" s="735">
        <f t="shared" si="78"/>
        <v>7378.317</v>
      </c>
      <c r="AW88" s="735">
        <v>7378.317</v>
      </c>
      <c r="AX88" s="583"/>
      <c r="AY88" s="583">
        <f t="shared" si="79"/>
        <v>259.37553300000002</v>
      </c>
      <c r="AZ88" s="583">
        <f t="shared" si="80"/>
        <v>0</v>
      </c>
      <c r="BA88" s="583"/>
      <c r="BB88" s="583"/>
      <c r="BC88" s="735">
        <f t="shared" si="81"/>
        <v>259.37553300000002</v>
      </c>
      <c r="BD88" s="735">
        <v>259.37553300000002</v>
      </c>
      <c r="BE88" s="583"/>
      <c r="BF88" s="583">
        <f t="shared" si="82"/>
        <v>2090.7981220000001</v>
      </c>
      <c r="BG88" s="583">
        <f t="shared" si="83"/>
        <v>0</v>
      </c>
      <c r="BH88" s="583"/>
      <c r="BI88" s="583"/>
      <c r="BJ88" s="735">
        <f t="shared" si="84"/>
        <v>2090.7981220000001</v>
      </c>
      <c r="BK88" s="735">
        <v>2090.7981220000001</v>
      </c>
      <c r="BL88" s="583"/>
      <c r="BM88" s="682">
        <f t="shared" si="87"/>
        <v>0.75293320613747372</v>
      </c>
      <c r="BN88" s="682">
        <f t="shared" si="88"/>
        <v>0.87227866473149496</v>
      </c>
      <c r="BO88" s="682">
        <f t="shared" si="89"/>
        <v>0.74662246009209532</v>
      </c>
    </row>
    <row r="89" spans="1:67" s="652" customFormat="1" ht="27.75" customHeight="1">
      <c r="A89" s="650">
        <v>54</v>
      </c>
      <c r="B89" s="369" t="s">
        <v>1123</v>
      </c>
      <c r="C89" s="369">
        <f t="shared" si="85"/>
        <v>21696</v>
      </c>
      <c r="D89" s="662">
        <f t="shared" si="57"/>
        <v>1824</v>
      </c>
      <c r="E89" s="662"/>
      <c r="F89" s="662"/>
      <c r="G89" s="662">
        <v>578</v>
      </c>
      <c r="H89" s="710"/>
      <c r="I89" s="662"/>
      <c r="J89" s="662"/>
      <c r="K89" s="662">
        <v>1246</v>
      </c>
      <c r="L89" s="670">
        <f t="shared" si="86"/>
        <v>19872</v>
      </c>
      <c r="M89" s="662">
        <v>200</v>
      </c>
      <c r="N89" s="662">
        <v>62</v>
      </c>
      <c r="O89" s="662"/>
      <c r="P89" s="662"/>
      <c r="Q89" s="696"/>
      <c r="R89" s="696"/>
      <c r="S89" s="710"/>
      <c r="T89" s="662"/>
      <c r="U89" s="662">
        <v>1424</v>
      </c>
      <c r="V89" s="662">
        <v>270</v>
      </c>
      <c r="W89" s="662">
        <v>2400</v>
      </c>
      <c r="X89" s="662"/>
      <c r="Y89" s="696"/>
      <c r="Z89" s="696"/>
      <c r="AA89" s="710">
        <v>105</v>
      </c>
      <c r="AB89" s="710"/>
      <c r="AC89" s="662"/>
      <c r="AD89" s="662">
        <v>6884</v>
      </c>
      <c r="AE89" s="662">
        <v>1887</v>
      </c>
      <c r="AF89" s="662">
        <v>6000</v>
      </c>
      <c r="AG89" s="662">
        <v>640</v>
      </c>
      <c r="AH89" s="696"/>
      <c r="AI89" s="696"/>
      <c r="AJ89" s="710"/>
      <c r="AK89" s="710"/>
      <c r="AL89" s="710"/>
      <c r="AM89" s="710"/>
      <c r="AN89" s="662"/>
      <c r="AO89" s="735">
        <f t="shared" si="73"/>
        <v>8116.3090200000006</v>
      </c>
      <c r="AP89" s="583">
        <f t="shared" si="74"/>
        <v>1474.625</v>
      </c>
      <c r="AQ89" s="735">
        <f t="shared" si="75"/>
        <v>6641.6840200000006</v>
      </c>
      <c r="AR89" s="583">
        <f t="shared" si="76"/>
        <v>5090.0630199999996</v>
      </c>
      <c r="AS89" s="583">
        <f t="shared" si="77"/>
        <v>1474.625</v>
      </c>
      <c r="AT89" s="583">
        <v>1474.625</v>
      </c>
      <c r="AU89" s="583"/>
      <c r="AV89" s="735">
        <f t="shared" si="78"/>
        <v>3615.4380200000001</v>
      </c>
      <c r="AW89" s="735">
        <v>3615.4380200000001</v>
      </c>
      <c r="AX89" s="583"/>
      <c r="AY89" s="583">
        <f t="shared" si="79"/>
        <v>158.60900000000001</v>
      </c>
      <c r="AZ89" s="583">
        <f t="shared" si="80"/>
        <v>0</v>
      </c>
      <c r="BA89" s="583"/>
      <c r="BB89" s="583"/>
      <c r="BC89" s="735">
        <f t="shared" si="81"/>
        <v>158.60900000000001</v>
      </c>
      <c r="BD89" s="735">
        <v>158.60900000000001</v>
      </c>
      <c r="BE89" s="583"/>
      <c r="BF89" s="583">
        <f t="shared" si="82"/>
        <v>2867.6370000000002</v>
      </c>
      <c r="BG89" s="583">
        <f t="shared" si="83"/>
        <v>0</v>
      </c>
      <c r="BH89" s="583"/>
      <c r="BI89" s="583"/>
      <c r="BJ89" s="735">
        <f t="shared" si="84"/>
        <v>2867.6370000000002</v>
      </c>
      <c r="BK89" s="735">
        <v>2867.6370000000002</v>
      </c>
      <c r="BL89" s="583"/>
      <c r="BM89" s="682">
        <f t="shared" si="87"/>
        <v>0.37409241426991152</v>
      </c>
      <c r="BN89" s="682">
        <f t="shared" si="88"/>
        <v>0.80845668859649122</v>
      </c>
      <c r="BO89" s="682">
        <f t="shared" si="89"/>
        <v>0.33422322966988732</v>
      </c>
    </row>
    <row r="90" spans="1:67" s="652" customFormat="1" ht="27.75" customHeight="1">
      <c r="A90" s="368">
        <v>55</v>
      </c>
      <c r="B90" s="369" t="s">
        <v>1124</v>
      </c>
      <c r="C90" s="369">
        <f t="shared" si="85"/>
        <v>23735</v>
      </c>
      <c r="D90" s="662">
        <f t="shared" si="57"/>
        <v>3214</v>
      </c>
      <c r="E90" s="662"/>
      <c r="F90" s="662"/>
      <c r="G90" s="662">
        <v>1388</v>
      </c>
      <c r="H90" s="710"/>
      <c r="I90" s="662"/>
      <c r="J90" s="662"/>
      <c r="K90" s="662">
        <v>1826</v>
      </c>
      <c r="L90" s="670">
        <f t="shared" si="86"/>
        <v>20521</v>
      </c>
      <c r="M90" s="662">
        <v>280</v>
      </c>
      <c r="N90" s="662">
        <v>32</v>
      </c>
      <c r="O90" s="662"/>
      <c r="P90" s="662"/>
      <c r="Q90" s="696"/>
      <c r="R90" s="696"/>
      <c r="S90" s="710"/>
      <c r="T90" s="662"/>
      <c r="U90" s="662">
        <v>4306</v>
      </c>
      <c r="V90" s="662">
        <v>989</v>
      </c>
      <c r="W90" s="662"/>
      <c r="X90" s="662"/>
      <c r="Y90" s="696"/>
      <c r="Z90" s="696"/>
      <c r="AA90" s="710"/>
      <c r="AB90" s="710"/>
      <c r="AC90" s="662"/>
      <c r="AD90" s="662">
        <v>4695</v>
      </c>
      <c r="AE90" s="662">
        <v>5099</v>
      </c>
      <c r="AF90" s="662">
        <v>3065</v>
      </c>
      <c r="AG90" s="662">
        <v>2055</v>
      </c>
      <c r="AH90" s="696"/>
      <c r="AI90" s="696"/>
      <c r="AJ90" s="710"/>
      <c r="AK90" s="710"/>
      <c r="AL90" s="710"/>
      <c r="AM90" s="710"/>
      <c r="AN90" s="662"/>
      <c r="AO90" s="735">
        <f t="shared" si="73"/>
        <v>11060.012924000001</v>
      </c>
      <c r="AP90" s="583">
        <f t="shared" si="74"/>
        <v>1463.5920000000001</v>
      </c>
      <c r="AQ90" s="735">
        <f t="shared" si="75"/>
        <v>9596.420924</v>
      </c>
      <c r="AR90" s="583">
        <f t="shared" si="76"/>
        <v>6807.9231999999993</v>
      </c>
      <c r="AS90" s="583">
        <f t="shared" si="77"/>
        <v>1463.5920000000001</v>
      </c>
      <c r="AT90" s="583">
        <v>1463.5920000000001</v>
      </c>
      <c r="AU90" s="583"/>
      <c r="AV90" s="735">
        <f t="shared" si="78"/>
        <v>5344.3311999999996</v>
      </c>
      <c r="AW90" s="735">
        <v>5344.3311999999996</v>
      </c>
      <c r="AX90" s="583"/>
      <c r="AY90" s="583">
        <f t="shared" si="79"/>
        <v>214.952</v>
      </c>
      <c r="AZ90" s="583">
        <f t="shared" si="80"/>
        <v>0</v>
      </c>
      <c r="BA90" s="583"/>
      <c r="BB90" s="583"/>
      <c r="BC90" s="735">
        <f t="shared" si="81"/>
        <v>214.952</v>
      </c>
      <c r="BD90" s="735">
        <v>214.952</v>
      </c>
      <c r="BE90" s="583"/>
      <c r="BF90" s="583">
        <f t="shared" si="82"/>
        <v>4037.1377240000002</v>
      </c>
      <c r="BG90" s="583">
        <f t="shared" si="83"/>
        <v>0</v>
      </c>
      <c r="BH90" s="583"/>
      <c r="BI90" s="583"/>
      <c r="BJ90" s="735">
        <f t="shared" si="84"/>
        <v>4037.1377240000002</v>
      </c>
      <c r="BK90" s="735">
        <v>4037.1377240000002</v>
      </c>
      <c r="BL90" s="583"/>
      <c r="BM90" s="682">
        <f t="shared" si="87"/>
        <v>0.46597905725721511</v>
      </c>
      <c r="BN90" s="682">
        <f t="shared" si="88"/>
        <v>0.4553802115743622</v>
      </c>
      <c r="BO90" s="682">
        <f t="shared" si="89"/>
        <v>0.46763904897422154</v>
      </c>
    </row>
    <row r="91" spans="1:67" s="652" customFormat="1" ht="27.75" customHeight="1">
      <c r="A91" s="650">
        <v>56</v>
      </c>
      <c r="B91" s="369" t="s">
        <v>1125</v>
      </c>
      <c r="C91" s="369">
        <f t="shared" si="85"/>
        <v>50758</v>
      </c>
      <c r="D91" s="662">
        <f t="shared" si="57"/>
        <v>11478</v>
      </c>
      <c r="E91" s="662"/>
      <c r="F91" s="662"/>
      <c r="G91" s="662">
        <v>10977</v>
      </c>
      <c r="H91" s="710"/>
      <c r="I91" s="662"/>
      <c r="J91" s="662"/>
      <c r="K91" s="662">
        <v>501</v>
      </c>
      <c r="L91" s="670">
        <f t="shared" si="86"/>
        <v>39280</v>
      </c>
      <c r="M91" s="662">
        <v>160</v>
      </c>
      <c r="N91" s="662">
        <v>0</v>
      </c>
      <c r="O91" s="662"/>
      <c r="P91" s="662"/>
      <c r="Q91" s="696"/>
      <c r="R91" s="696"/>
      <c r="S91" s="710"/>
      <c r="T91" s="662"/>
      <c r="U91" s="662">
        <v>4732</v>
      </c>
      <c r="V91" s="662">
        <v>27</v>
      </c>
      <c r="W91" s="662"/>
      <c r="X91" s="662"/>
      <c r="Y91" s="696"/>
      <c r="Z91" s="696"/>
      <c r="AA91" s="710">
        <v>596</v>
      </c>
      <c r="AB91" s="710"/>
      <c r="AC91" s="662"/>
      <c r="AD91" s="662">
        <v>20420</v>
      </c>
      <c r="AE91" s="662">
        <v>1728</v>
      </c>
      <c r="AF91" s="662">
        <v>11300</v>
      </c>
      <c r="AG91" s="662"/>
      <c r="AH91" s="696"/>
      <c r="AI91" s="696"/>
      <c r="AJ91" s="715">
        <v>317</v>
      </c>
      <c r="AK91" s="715"/>
      <c r="AL91" s="715"/>
      <c r="AM91" s="715"/>
      <c r="AN91" s="662"/>
      <c r="AO91" s="735">
        <f t="shared" si="73"/>
        <v>35348.004849999998</v>
      </c>
      <c r="AP91" s="583">
        <f t="shared" si="74"/>
        <v>9135.9320000000007</v>
      </c>
      <c r="AQ91" s="735">
        <f t="shared" si="75"/>
        <v>26212.072849999997</v>
      </c>
      <c r="AR91" s="583">
        <f t="shared" si="76"/>
        <v>30844.13565</v>
      </c>
      <c r="AS91" s="583">
        <f t="shared" si="77"/>
        <v>9135.9320000000007</v>
      </c>
      <c r="AT91" s="583">
        <v>9135.9320000000007</v>
      </c>
      <c r="AU91" s="583"/>
      <c r="AV91" s="735">
        <f t="shared" si="78"/>
        <v>21708.203649999999</v>
      </c>
      <c r="AW91" s="735">
        <v>21708.203649999999</v>
      </c>
      <c r="AX91" s="583"/>
      <c r="AY91" s="583">
        <f t="shared" si="79"/>
        <v>15.313000000000001</v>
      </c>
      <c r="AZ91" s="583">
        <f t="shared" si="80"/>
        <v>0</v>
      </c>
      <c r="BA91" s="583"/>
      <c r="BB91" s="583"/>
      <c r="BC91" s="735">
        <f t="shared" si="81"/>
        <v>15.313000000000001</v>
      </c>
      <c r="BD91" s="735">
        <v>15.313000000000001</v>
      </c>
      <c r="BE91" s="583"/>
      <c r="BF91" s="583">
        <f t="shared" si="82"/>
        <v>4488.5562</v>
      </c>
      <c r="BG91" s="583">
        <f t="shared" si="83"/>
        <v>0</v>
      </c>
      <c r="BH91" s="583"/>
      <c r="BI91" s="583"/>
      <c r="BJ91" s="735">
        <f t="shared" si="84"/>
        <v>4488.5562</v>
      </c>
      <c r="BK91" s="735">
        <v>4488.5562</v>
      </c>
      <c r="BL91" s="583"/>
      <c r="BM91" s="682">
        <f t="shared" si="87"/>
        <v>0.69640263308246975</v>
      </c>
      <c r="BN91" s="682">
        <f t="shared" si="88"/>
        <v>0.79595155950514029</v>
      </c>
      <c r="BO91" s="682">
        <f t="shared" si="89"/>
        <v>0.66731346359470456</v>
      </c>
    </row>
    <row r="92" spans="1:67" ht="27.75" customHeight="1">
      <c r="A92" s="650">
        <v>57</v>
      </c>
      <c r="B92" s="369" t="s">
        <v>1126</v>
      </c>
      <c r="C92" s="369">
        <f t="shared" si="85"/>
        <v>26657</v>
      </c>
      <c r="D92" s="662">
        <f t="shared" si="57"/>
        <v>8671</v>
      </c>
      <c r="E92" s="662"/>
      <c r="F92" s="662"/>
      <c r="G92" s="662">
        <v>6801</v>
      </c>
      <c r="H92" s="710"/>
      <c r="I92" s="662"/>
      <c r="J92" s="662"/>
      <c r="K92" s="662">
        <v>1870</v>
      </c>
      <c r="L92" s="670">
        <f t="shared" si="86"/>
        <v>17986</v>
      </c>
      <c r="M92" s="662">
        <v>150</v>
      </c>
      <c r="N92" s="662">
        <v>268</v>
      </c>
      <c r="O92" s="662"/>
      <c r="P92" s="662"/>
      <c r="Q92" s="696"/>
      <c r="R92" s="696"/>
      <c r="S92" s="710"/>
      <c r="T92" s="662"/>
      <c r="U92" s="662">
        <v>4386</v>
      </c>
      <c r="V92" s="662">
        <v>377</v>
      </c>
      <c r="W92" s="662"/>
      <c r="X92" s="662"/>
      <c r="Y92" s="696"/>
      <c r="Z92" s="696"/>
      <c r="AA92" s="710">
        <v>1489</v>
      </c>
      <c r="AB92" s="710"/>
      <c r="AC92" s="662"/>
      <c r="AD92" s="662">
        <v>8695</v>
      </c>
      <c r="AE92" s="662">
        <v>2211</v>
      </c>
      <c r="AF92" s="662"/>
      <c r="AG92" s="662">
        <v>410</v>
      </c>
      <c r="AH92" s="696"/>
      <c r="AI92" s="696"/>
      <c r="AJ92" s="710"/>
      <c r="AK92" s="710"/>
      <c r="AL92" s="710"/>
      <c r="AM92" s="710"/>
      <c r="AN92" s="662"/>
      <c r="AO92" s="735">
        <f t="shared" si="73"/>
        <v>7270.9882500000003</v>
      </c>
      <c r="AP92" s="583">
        <f t="shared" si="74"/>
        <v>4129.43</v>
      </c>
      <c r="AQ92" s="735">
        <f t="shared" si="75"/>
        <v>3141.55825</v>
      </c>
      <c r="AR92" s="583">
        <f t="shared" si="76"/>
        <v>5713.5682500000003</v>
      </c>
      <c r="AS92" s="583">
        <f t="shared" si="77"/>
        <v>4129.43</v>
      </c>
      <c r="AT92" s="583">
        <v>4129.43</v>
      </c>
      <c r="AU92" s="583"/>
      <c r="AV92" s="735">
        <f t="shared" si="78"/>
        <v>1584.13825</v>
      </c>
      <c r="AW92" s="735">
        <v>1584.13825</v>
      </c>
      <c r="AX92" s="583"/>
      <c r="AY92" s="583">
        <f t="shared" si="79"/>
        <v>163.51400000000001</v>
      </c>
      <c r="AZ92" s="583">
        <f t="shared" si="80"/>
        <v>0</v>
      </c>
      <c r="BA92" s="583"/>
      <c r="BB92" s="583"/>
      <c r="BC92" s="735">
        <f t="shared" si="81"/>
        <v>163.51400000000001</v>
      </c>
      <c r="BD92" s="735">
        <v>163.51400000000001</v>
      </c>
      <c r="BE92" s="583"/>
      <c r="BF92" s="583">
        <f t="shared" si="82"/>
        <v>1393.9059999999999</v>
      </c>
      <c r="BG92" s="583">
        <f t="shared" si="83"/>
        <v>0</v>
      </c>
      <c r="BH92" s="583"/>
      <c r="BI92" s="583"/>
      <c r="BJ92" s="735">
        <f t="shared" si="84"/>
        <v>1393.9059999999999</v>
      </c>
      <c r="BK92" s="735">
        <v>1393.9059999999999</v>
      </c>
      <c r="BL92" s="583"/>
      <c r="BM92" s="682">
        <f t="shared" si="87"/>
        <v>0.27276093521401507</v>
      </c>
      <c r="BN92" s="682">
        <f t="shared" si="88"/>
        <v>0.47623457502018224</v>
      </c>
      <c r="BO92" s="682">
        <f t="shared" si="89"/>
        <v>0.17466686589569666</v>
      </c>
    </row>
    <row r="93" spans="1:67" ht="27.75" customHeight="1">
      <c r="A93" s="368">
        <v>58</v>
      </c>
      <c r="B93" s="369" t="s">
        <v>1127</v>
      </c>
      <c r="C93" s="369">
        <f t="shared" si="85"/>
        <v>18009</v>
      </c>
      <c r="D93" s="662">
        <f t="shared" si="57"/>
        <v>2256</v>
      </c>
      <c r="E93" s="662"/>
      <c r="F93" s="662"/>
      <c r="G93" s="662">
        <v>1071</v>
      </c>
      <c r="H93" s="710"/>
      <c r="I93" s="662"/>
      <c r="J93" s="662"/>
      <c r="K93" s="662">
        <v>1185</v>
      </c>
      <c r="L93" s="670">
        <f t="shared" si="86"/>
        <v>15753</v>
      </c>
      <c r="M93" s="662">
        <v>410</v>
      </c>
      <c r="N93" s="662">
        <v>272</v>
      </c>
      <c r="O93" s="662"/>
      <c r="P93" s="662"/>
      <c r="Q93" s="696"/>
      <c r="R93" s="696"/>
      <c r="S93" s="710"/>
      <c r="T93" s="662"/>
      <c r="U93" s="662">
        <v>5967</v>
      </c>
      <c r="V93" s="662">
        <v>359</v>
      </c>
      <c r="W93" s="662"/>
      <c r="X93" s="662"/>
      <c r="Y93" s="696"/>
      <c r="Z93" s="696"/>
      <c r="AA93" s="710">
        <v>263</v>
      </c>
      <c r="AB93" s="710"/>
      <c r="AC93" s="662"/>
      <c r="AD93" s="662">
        <v>5249</v>
      </c>
      <c r="AE93" s="662">
        <v>3233</v>
      </c>
      <c r="AF93" s="662"/>
      <c r="AG93" s="662"/>
      <c r="AH93" s="696"/>
      <c r="AI93" s="696"/>
      <c r="AJ93" s="710"/>
      <c r="AK93" s="710"/>
      <c r="AL93" s="710"/>
      <c r="AM93" s="710"/>
      <c r="AN93" s="662"/>
      <c r="AO93" s="735">
        <f t="shared" si="73"/>
        <v>7796.6578579999996</v>
      </c>
      <c r="AP93" s="583">
        <f t="shared" si="74"/>
        <v>778</v>
      </c>
      <c r="AQ93" s="735">
        <f t="shared" si="75"/>
        <v>7018.6578579999996</v>
      </c>
      <c r="AR93" s="583">
        <f t="shared" si="76"/>
        <v>2402.2317000000003</v>
      </c>
      <c r="AS93" s="583">
        <f t="shared" si="77"/>
        <v>778</v>
      </c>
      <c r="AT93" s="583">
        <v>778</v>
      </c>
      <c r="AU93" s="583"/>
      <c r="AV93" s="735">
        <f t="shared" si="78"/>
        <v>1624.2317</v>
      </c>
      <c r="AW93" s="735">
        <v>1624.2317</v>
      </c>
      <c r="AX93" s="583"/>
      <c r="AY93" s="583">
        <f t="shared" si="79"/>
        <v>294.61</v>
      </c>
      <c r="AZ93" s="583">
        <f t="shared" si="80"/>
        <v>0</v>
      </c>
      <c r="BA93" s="583"/>
      <c r="BB93" s="583"/>
      <c r="BC93" s="735">
        <f t="shared" si="81"/>
        <v>294.61</v>
      </c>
      <c r="BD93" s="735">
        <v>294.61</v>
      </c>
      <c r="BE93" s="583"/>
      <c r="BF93" s="583">
        <f t="shared" si="82"/>
        <v>5099.8161579999996</v>
      </c>
      <c r="BG93" s="583">
        <f t="shared" si="83"/>
        <v>0</v>
      </c>
      <c r="BH93" s="583"/>
      <c r="BI93" s="583"/>
      <c r="BJ93" s="735">
        <f t="shared" si="84"/>
        <v>5099.8161579999996</v>
      </c>
      <c r="BK93" s="735">
        <v>5099.8161579999996</v>
      </c>
      <c r="BL93" s="583"/>
      <c r="BM93" s="682">
        <f t="shared" si="87"/>
        <v>0.43293119318118717</v>
      </c>
      <c r="BN93" s="682">
        <f t="shared" si="88"/>
        <v>0.34485815602836878</v>
      </c>
      <c r="BO93" s="682">
        <f t="shared" si="89"/>
        <v>0.44554420478638984</v>
      </c>
    </row>
    <row r="94" spans="1:67" ht="27.75" customHeight="1">
      <c r="A94" s="650">
        <v>59</v>
      </c>
      <c r="B94" s="369" t="s">
        <v>1128</v>
      </c>
      <c r="C94" s="369">
        <f t="shared" si="85"/>
        <v>28292</v>
      </c>
      <c r="D94" s="662">
        <f t="shared" si="57"/>
        <v>6113</v>
      </c>
      <c r="E94" s="662"/>
      <c r="F94" s="662">
        <v>1200</v>
      </c>
      <c r="G94" s="662">
        <v>3548</v>
      </c>
      <c r="H94" s="710"/>
      <c r="I94" s="662"/>
      <c r="J94" s="662"/>
      <c r="K94" s="662">
        <v>1365</v>
      </c>
      <c r="L94" s="670">
        <f t="shared" si="86"/>
        <v>22179</v>
      </c>
      <c r="M94" s="662">
        <v>230</v>
      </c>
      <c r="N94" s="662">
        <v>262</v>
      </c>
      <c r="O94" s="662"/>
      <c r="P94" s="662"/>
      <c r="Q94" s="696"/>
      <c r="R94" s="696"/>
      <c r="S94" s="710"/>
      <c r="T94" s="662"/>
      <c r="U94" s="662">
        <v>6489</v>
      </c>
      <c r="V94" s="662">
        <v>48</v>
      </c>
      <c r="W94" s="662"/>
      <c r="X94" s="662"/>
      <c r="Y94" s="696"/>
      <c r="Z94" s="696"/>
      <c r="AA94" s="710"/>
      <c r="AB94" s="710"/>
      <c r="AC94" s="662"/>
      <c r="AD94" s="662">
        <v>9830</v>
      </c>
      <c r="AE94" s="662">
        <v>3520</v>
      </c>
      <c r="AF94" s="662">
        <v>1800</v>
      </c>
      <c r="AG94" s="662"/>
      <c r="AH94" s="696"/>
      <c r="AI94" s="696"/>
      <c r="AJ94" s="710"/>
      <c r="AK94" s="710"/>
      <c r="AL94" s="710"/>
      <c r="AM94" s="710"/>
      <c r="AN94" s="662"/>
      <c r="AO94" s="735">
        <f t="shared" si="73"/>
        <v>7535.2412000000004</v>
      </c>
      <c r="AP94" s="583">
        <f t="shared" si="74"/>
        <v>4820.6890000000003</v>
      </c>
      <c r="AQ94" s="735">
        <f t="shared" si="75"/>
        <v>2714.5522000000001</v>
      </c>
      <c r="AR94" s="583">
        <f t="shared" si="76"/>
        <v>5384.9598000000005</v>
      </c>
      <c r="AS94" s="583">
        <f t="shared" si="77"/>
        <v>3786.2950000000001</v>
      </c>
      <c r="AT94" s="583">
        <v>3786.2950000000001</v>
      </c>
      <c r="AU94" s="583"/>
      <c r="AV94" s="735">
        <f t="shared" si="78"/>
        <v>1598.6648</v>
      </c>
      <c r="AW94" s="735">
        <v>1598.6648</v>
      </c>
      <c r="AX94" s="583"/>
      <c r="AY94" s="583">
        <f t="shared" si="79"/>
        <v>53.183399999999999</v>
      </c>
      <c r="AZ94" s="583">
        <f t="shared" si="80"/>
        <v>0</v>
      </c>
      <c r="BA94" s="583"/>
      <c r="BB94" s="583"/>
      <c r="BC94" s="735">
        <f t="shared" si="81"/>
        <v>53.183399999999999</v>
      </c>
      <c r="BD94" s="735">
        <v>53.183399999999999</v>
      </c>
      <c r="BE94" s="583"/>
      <c r="BF94" s="583">
        <f t="shared" si="82"/>
        <v>2097.098</v>
      </c>
      <c r="BG94" s="583">
        <f t="shared" si="83"/>
        <v>1034.394</v>
      </c>
      <c r="BH94" s="583">
        <v>1034.394</v>
      </c>
      <c r="BI94" s="583"/>
      <c r="BJ94" s="735">
        <f t="shared" si="84"/>
        <v>1062.704</v>
      </c>
      <c r="BK94" s="735">
        <v>1062.704</v>
      </c>
      <c r="BL94" s="583"/>
      <c r="BM94" s="682">
        <f t="shared" si="87"/>
        <v>0.26633822988830769</v>
      </c>
      <c r="BN94" s="682">
        <f t="shared" si="88"/>
        <v>0.7885962702437429</v>
      </c>
      <c r="BO94" s="682">
        <f t="shared" si="89"/>
        <v>0.12239290319671763</v>
      </c>
    </row>
    <row r="95" spans="1:67" ht="27.75" customHeight="1">
      <c r="A95" s="650">
        <v>60</v>
      </c>
      <c r="B95" s="369" t="s">
        <v>1129</v>
      </c>
      <c r="C95" s="369">
        <f t="shared" si="85"/>
        <v>6303</v>
      </c>
      <c r="D95" s="662">
        <f t="shared" si="57"/>
        <v>1618</v>
      </c>
      <c r="E95" s="662"/>
      <c r="F95" s="662"/>
      <c r="G95" s="662">
        <v>680</v>
      </c>
      <c r="H95" s="710"/>
      <c r="I95" s="662"/>
      <c r="J95" s="662"/>
      <c r="K95" s="662">
        <v>938</v>
      </c>
      <c r="L95" s="670">
        <f t="shared" si="86"/>
        <v>4685</v>
      </c>
      <c r="M95" s="662">
        <v>0</v>
      </c>
      <c r="N95" s="662">
        <v>58</v>
      </c>
      <c r="O95" s="662">
        <v>1124</v>
      </c>
      <c r="P95" s="662">
        <v>602</v>
      </c>
      <c r="Q95" s="696"/>
      <c r="R95" s="696">
        <v>2</v>
      </c>
      <c r="S95" s="710"/>
      <c r="T95" s="662"/>
      <c r="U95" s="662">
        <v>860</v>
      </c>
      <c r="V95" s="662">
        <v>28</v>
      </c>
      <c r="W95" s="662"/>
      <c r="X95" s="662">
        <v>120</v>
      </c>
      <c r="Y95" s="696"/>
      <c r="Z95" s="696"/>
      <c r="AA95" s="710"/>
      <c r="AB95" s="710"/>
      <c r="AC95" s="662"/>
      <c r="AD95" s="662">
        <v>1746</v>
      </c>
      <c r="AE95" s="662">
        <v>145</v>
      </c>
      <c r="AF95" s="662"/>
      <c r="AG95" s="662"/>
      <c r="AH95" s="696"/>
      <c r="AI95" s="696"/>
      <c r="AJ95" s="710"/>
      <c r="AK95" s="710"/>
      <c r="AL95" s="710"/>
      <c r="AM95" s="710"/>
      <c r="AN95" s="662"/>
      <c r="AO95" s="735">
        <f t="shared" si="73"/>
        <v>5078.8904600000005</v>
      </c>
      <c r="AP95" s="583">
        <f t="shared" si="74"/>
        <v>1114.45246</v>
      </c>
      <c r="AQ95" s="735">
        <f t="shared" si="75"/>
        <v>3964.4380000000001</v>
      </c>
      <c r="AR95" s="583">
        <f t="shared" si="76"/>
        <v>2371.9954600000001</v>
      </c>
      <c r="AS95" s="583">
        <f t="shared" si="77"/>
        <v>1114.45246</v>
      </c>
      <c r="AT95" s="583">
        <v>1114.45246</v>
      </c>
      <c r="AU95" s="583"/>
      <c r="AV95" s="735">
        <f t="shared" si="78"/>
        <v>1257.5429999999999</v>
      </c>
      <c r="AW95" s="735">
        <v>1257.5429999999999</v>
      </c>
      <c r="AX95" s="583"/>
      <c r="AY95" s="583">
        <f t="shared" si="79"/>
        <v>1752.1590000000001</v>
      </c>
      <c r="AZ95" s="583">
        <f t="shared" si="80"/>
        <v>0</v>
      </c>
      <c r="BA95" s="583"/>
      <c r="BB95" s="583"/>
      <c r="BC95" s="735">
        <f t="shared" si="81"/>
        <v>1752.1590000000001</v>
      </c>
      <c r="BD95" s="735">
        <v>1752.1590000000001</v>
      </c>
      <c r="BE95" s="583"/>
      <c r="BF95" s="583">
        <f t="shared" si="82"/>
        <v>954.73599999999999</v>
      </c>
      <c r="BG95" s="583">
        <f t="shared" si="83"/>
        <v>0</v>
      </c>
      <c r="BH95" s="583"/>
      <c r="BI95" s="583"/>
      <c r="BJ95" s="735">
        <f t="shared" si="84"/>
        <v>954.73599999999999</v>
      </c>
      <c r="BK95" s="735">
        <v>954.73599999999999</v>
      </c>
      <c r="BL95" s="583"/>
      <c r="BM95" s="682">
        <f t="shared" si="87"/>
        <v>0.80578937966047925</v>
      </c>
      <c r="BN95" s="682">
        <f t="shared" si="88"/>
        <v>0.68878396786155749</v>
      </c>
      <c r="BO95" s="682">
        <f t="shared" si="89"/>
        <v>0.84619807897545363</v>
      </c>
    </row>
    <row r="96" spans="1:67" ht="27.75" customHeight="1">
      <c r="A96" s="368">
        <v>61</v>
      </c>
      <c r="B96" s="369" t="s">
        <v>1130</v>
      </c>
      <c r="C96" s="369">
        <f t="shared" si="85"/>
        <v>16869</v>
      </c>
      <c r="D96" s="662">
        <f t="shared" si="57"/>
        <v>1061</v>
      </c>
      <c r="E96" s="662"/>
      <c r="F96" s="662"/>
      <c r="G96" s="662">
        <v>563</v>
      </c>
      <c r="H96" s="710"/>
      <c r="I96" s="662"/>
      <c r="J96" s="662"/>
      <c r="K96" s="662">
        <v>498</v>
      </c>
      <c r="L96" s="670">
        <f t="shared" si="86"/>
        <v>15808</v>
      </c>
      <c r="M96" s="662">
        <v>0</v>
      </c>
      <c r="N96" s="662">
        <v>15</v>
      </c>
      <c r="O96" s="662"/>
      <c r="P96" s="662"/>
      <c r="Q96" s="696"/>
      <c r="R96" s="696"/>
      <c r="S96" s="710"/>
      <c r="T96" s="662"/>
      <c r="U96" s="662">
        <v>1360</v>
      </c>
      <c r="V96" s="662">
        <v>96</v>
      </c>
      <c r="W96" s="662"/>
      <c r="X96" s="662"/>
      <c r="Y96" s="696"/>
      <c r="Z96" s="696"/>
      <c r="AA96" s="710">
        <v>50</v>
      </c>
      <c r="AB96" s="710"/>
      <c r="AC96" s="662"/>
      <c r="AD96" s="662">
        <v>2612</v>
      </c>
      <c r="AE96" s="662">
        <v>2506</v>
      </c>
      <c r="AF96" s="662">
        <v>7546</v>
      </c>
      <c r="AG96" s="662"/>
      <c r="AH96" s="696"/>
      <c r="AI96" s="696"/>
      <c r="AJ96" s="715">
        <f>750+873</f>
        <v>1623</v>
      </c>
      <c r="AK96" s="715"/>
      <c r="AL96" s="715"/>
      <c r="AM96" s="715"/>
      <c r="AN96" s="662"/>
      <c r="AO96" s="735">
        <f t="shared" si="73"/>
        <v>12365.033249999999</v>
      </c>
      <c r="AP96" s="583">
        <f t="shared" si="74"/>
        <v>850.47299999999996</v>
      </c>
      <c r="AQ96" s="735">
        <f t="shared" si="75"/>
        <v>11514.560249999999</v>
      </c>
      <c r="AR96" s="583">
        <f t="shared" si="76"/>
        <v>10956.201499999999</v>
      </c>
      <c r="AS96" s="583">
        <f t="shared" si="77"/>
        <v>850.47299999999996</v>
      </c>
      <c r="AT96" s="583">
        <v>850.47299999999996</v>
      </c>
      <c r="AU96" s="583"/>
      <c r="AV96" s="735">
        <f t="shared" si="78"/>
        <v>10105.728499999999</v>
      </c>
      <c r="AW96" s="735">
        <v>10105.728499999999</v>
      </c>
      <c r="AX96" s="583"/>
      <c r="AY96" s="583">
        <f t="shared" si="79"/>
        <v>0</v>
      </c>
      <c r="AZ96" s="583">
        <f t="shared" si="80"/>
        <v>0</v>
      </c>
      <c r="BA96" s="583"/>
      <c r="BB96" s="583"/>
      <c r="BC96" s="735">
        <f t="shared" si="81"/>
        <v>0</v>
      </c>
      <c r="BD96" s="735"/>
      <c r="BE96" s="583"/>
      <c r="BF96" s="583">
        <f t="shared" si="82"/>
        <v>1408.8317500000001</v>
      </c>
      <c r="BG96" s="583">
        <f t="shared" si="83"/>
        <v>0</v>
      </c>
      <c r="BH96" s="583"/>
      <c r="BI96" s="583"/>
      <c r="BJ96" s="735">
        <f t="shared" si="84"/>
        <v>1408.8317500000001</v>
      </c>
      <c r="BK96" s="735">
        <v>1408.8317500000001</v>
      </c>
      <c r="BL96" s="583"/>
      <c r="BM96" s="682">
        <f t="shared" si="87"/>
        <v>0.73300333451893995</v>
      </c>
      <c r="BN96" s="682">
        <f t="shared" si="88"/>
        <v>0.80157681432610739</v>
      </c>
      <c r="BO96" s="682">
        <f t="shared" si="89"/>
        <v>0.72840082553137642</v>
      </c>
    </row>
    <row r="97" spans="1:67" ht="27.75" customHeight="1">
      <c r="A97" s="650">
        <v>62</v>
      </c>
      <c r="B97" s="369" t="s">
        <v>1131</v>
      </c>
      <c r="C97" s="369">
        <f t="shared" si="85"/>
        <v>12099</v>
      </c>
      <c r="D97" s="662">
        <f t="shared" si="57"/>
        <v>6290</v>
      </c>
      <c r="E97" s="662"/>
      <c r="F97" s="662"/>
      <c r="G97" s="662">
        <v>4972</v>
      </c>
      <c r="H97" s="710"/>
      <c r="I97" s="662"/>
      <c r="J97" s="662"/>
      <c r="K97" s="662">
        <v>1318</v>
      </c>
      <c r="L97" s="670">
        <f t="shared" si="86"/>
        <v>5809</v>
      </c>
      <c r="M97" s="662">
        <v>1000</v>
      </c>
      <c r="N97" s="662">
        <v>139</v>
      </c>
      <c r="O97" s="662"/>
      <c r="P97" s="662"/>
      <c r="Q97" s="696"/>
      <c r="R97" s="696"/>
      <c r="S97" s="710"/>
      <c r="T97" s="662"/>
      <c r="U97" s="662">
        <v>1720</v>
      </c>
      <c r="V97" s="662">
        <v>103</v>
      </c>
      <c r="W97" s="662"/>
      <c r="X97" s="662"/>
      <c r="Y97" s="696"/>
      <c r="Z97" s="696"/>
      <c r="AA97" s="710"/>
      <c r="AB97" s="710"/>
      <c r="AC97" s="662"/>
      <c r="AD97" s="662">
        <v>2636</v>
      </c>
      <c r="AE97" s="662">
        <v>211</v>
      </c>
      <c r="AF97" s="662"/>
      <c r="AG97" s="662"/>
      <c r="AH97" s="696"/>
      <c r="AI97" s="696"/>
      <c r="AJ97" s="710"/>
      <c r="AK97" s="710"/>
      <c r="AL97" s="710"/>
      <c r="AM97" s="710"/>
      <c r="AN97" s="662"/>
      <c r="AO97" s="735">
        <f t="shared" si="73"/>
        <v>7706.1196129999998</v>
      </c>
      <c r="AP97" s="583">
        <f t="shared" si="74"/>
        <v>4373.6546129999997</v>
      </c>
      <c r="AQ97" s="735">
        <f t="shared" si="75"/>
        <v>3332.4650000000001</v>
      </c>
      <c r="AR97" s="583">
        <f t="shared" si="76"/>
        <v>5353.4546129999999</v>
      </c>
      <c r="AS97" s="583">
        <f t="shared" si="77"/>
        <v>4373.6546129999997</v>
      </c>
      <c r="AT97" s="583">
        <v>4373.6546129999997</v>
      </c>
      <c r="AU97" s="583"/>
      <c r="AV97" s="735">
        <f t="shared" si="78"/>
        <v>979.8</v>
      </c>
      <c r="AW97" s="735">
        <v>979.8</v>
      </c>
      <c r="AX97" s="583"/>
      <c r="AY97" s="583">
        <f t="shared" si="79"/>
        <v>737.96500000000003</v>
      </c>
      <c r="AZ97" s="583">
        <f t="shared" si="80"/>
        <v>0</v>
      </c>
      <c r="BA97" s="583"/>
      <c r="BB97" s="583"/>
      <c r="BC97" s="735">
        <f t="shared" si="81"/>
        <v>737.96500000000003</v>
      </c>
      <c r="BD97" s="735">
        <v>737.96500000000003</v>
      </c>
      <c r="BE97" s="583"/>
      <c r="BF97" s="583">
        <f t="shared" si="82"/>
        <v>1614.7</v>
      </c>
      <c r="BG97" s="583">
        <f t="shared" si="83"/>
        <v>0</v>
      </c>
      <c r="BH97" s="583"/>
      <c r="BI97" s="583"/>
      <c r="BJ97" s="735">
        <f t="shared" si="84"/>
        <v>1614.7</v>
      </c>
      <c r="BK97" s="735">
        <v>1614.7</v>
      </c>
      <c r="BL97" s="583"/>
      <c r="BM97" s="682">
        <f t="shared" si="87"/>
        <v>0.63692202768823869</v>
      </c>
      <c r="BN97" s="682">
        <f t="shared" si="88"/>
        <v>0.69533459666136721</v>
      </c>
      <c r="BO97" s="682">
        <f t="shared" si="89"/>
        <v>0.57367274918230338</v>
      </c>
    </row>
    <row r="98" spans="1:67" ht="27.75" customHeight="1">
      <c r="A98" s="650">
        <v>63</v>
      </c>
      <c r="B98" s="369" t="s">
        <v>1132</v>
      </c>
      <c r="C98" s="369">
        <f t="shared" si="85"/>
        <v>27777</v>
      </c>
      <c r="D98" s="662">
        <f t="shared" si="57"/>
        <v>10170</v>
      </c>
      <c r="E98" s="662">
        <v>4759</v>
      </c>
      <c r="F98" s="662"/>
      <c r="G98" s="662">
        <v>4448</v>
      </c>
      <c r="H98" s="710"/>
      <c r="I98" s="662"/>
      <c r="J98" s="662"/>
      <c r="K98" s="662">
        <v>963</v>
      </c>
      <c r="L98" s="670">
        <f t="shared" si="86"/>
        <v>17607</v>
      </c>
      <c r="M98" s="662">
        <v>1490</v>
      </c>
      <c r="N98" s="662">
        <v>96</v>
      </c>
      <c r="O98" s="662"/>
      <c r="P98" s="662">
        <v>450</v>
      </c>
      <c r="Q98" s="696"/>
      <c r="R98" s="696"/>
      <c r="S98" s="710"/>
      <c r="T98" s="662"/>
      <c r="U98" s="662">
        <v>1802</v>
      </c>
      <c r="V98" s="662">
        <v>128</v>
      </c>
      <c r="W98" s="662"/>
      <c r="X98" s="662"/>
      <c r="Y98" s="696"/>
      <c r="Z98" s="696"/>
      <c r="AA98" s="710">
        <v>300</v>
      </c>
      <c r="AB98" s="710"/>
      <c r="AC98" s="662"/>
      <c r="AD98" s="662">
        <v>7336</v>
      </c>
      <c r="AE98" s="662">
        <v>845</v>
      </c>
      <c r="AF98" s="662">
        <v>3590</v>
      </c>
      <c r="AG98" s="662">
        <v>1570</v>
      </c>
      <c r="AH98" s="696"/>
      <c r="AI98" s="696"/>
      <c r="AJ98" s="710"/>
      <c r="AK98" s="710"/>
      <c r="AL98" s="710"/>
      <c r="AM98" s="710"/>
      <c r="AN98" s="662"/>
      <c r="AO98" s="735">
        <f t="shared" si="73"/>
        <v>19050.922128999999</v>
      </c>
      <c r="AP98" s="583">
        <f t="shared" si="74"/>
        <v>9888.7675290000006</v>
      </c>
      <c r="AQ98" s="735">
        <f t="shared" si="75"/>
        <v>9162.1545999999998</v>
      </c>
      <c r="AR98" s="583">
        <f t="shared" si="76"/>
        <v>10076.971</v>
      </c>
      <c r="AS98" s="583">
        <f t="shared" si="77"/>
        <v>4892.6809999999996</v>
      </c>
      <c r="AT98" s="583">
        <v>4892.6809999999996</v>
      </c>
      <c r="AU98" s="583"/>
      <c r="AV98" s="735">
        <f t="shared" si="78"/>
        <v>5184.29</v>
      </c>
      <c r="AW98" s="735">
        <v>5184.29</v>
      </c>
      <c r="AX98" s="583"/>
      <c r="AY98" s="583">
        <f t="shared" si="79"/>
        <v>6842.5651290000005</v>
      </c>
      <c r="AZ98" s="583">
        <f t="shared" si="80"/>
        <v>4996.0865290000002</v>
      </c>
      <c r="BA98" s="583">
        <v>4996.0865290000002</v>
      </c>
      <c r="BB98" s="583"/>
      <c r="BC98" s="735">
        <f t="shared" si="81"/>
        <v>1846.4785999999999</v>
      </c>
      <c r="BD98" s="735">
        <v>1846.4785999999999</v>
      </c>
      <c r="BE98" s="583"/>
      <c r="BF98" s="583">
        <f t="shared" si="82"/>
        <v>2131.386</v>
      </c>
      <c r="BG98" s="583">
        <f t="shared" si="83"/>
        <v>0</v>
      </c>
      <c r="BH98" s="583"/>
      <c r="BI98" s="583"/>
      <c r="BJ98" s="735">
        <f t="shared" si="84"/>
        <v>2131.386</v>
      </c>
      <c r="BK98" s="735">
        <v>2131.386</v>
      </c>
      <c r="BL98" s="583"/>
      <c r="BM98" s="682">
        <f t="shared" si="87"/>
        <v>0.68585240051121432</v>
      </c>
      <c r="BN98" s="682">
        <f t="shared" si="88"/>
        <v>0.97234685634218299</v>
      </c>
      <c r="BO98" s="682">
        <f t="shared" si="89"/>
        <v>0.5203700005679559</v>
      </c>
    </row>
    <row r="99" spans="1:67" ht="27.75" customHeight="1">
      <c r="A99" s="368">
        <v>64</v>
      </c>
      <c r="B99" s="369" t="s">
        <v>1133</v>
      </c>
      <c r="C99" s="369">
        <f t="shared" si="85"/>
        <v>7701</v>
      </c>
      <c r="D99" s="662">
        <f t="shared" si="57"/>
        <v>457</v>
      </c>
      <c r="E99" s="662"/>
      <c r="F99" s="662"/>
      <c r="G99" s="662">
        <v>47</v>
      </c>
      <c r="H99" s="710"/>
      <c r="I99" s="662"/>
      <c r="J99" s="662"/>
      <c r="K99" s="662">
        <v>410</v>
      </c>
      <c r="L99" s="670">
        <f t="shared" si="86"/>
        <v>7244</v>
      </c>
      <c r="M99" s="662">
        <v>900</v>
      </c>
      <c r="N99" s="662">
        <v>210</v>
      </c>
      <c r="O99" s="662"/>
      <c r="P99" s="662"/>
      <c r="Q99" s="696"/>
      <c r="R99" s="696"/>
      <c r="S99" s="710"/>
      <c r="T99" s="662"/>
      <c r="U99" s="662">
        <v>1470</v>
      </c>
      <c r="V99" s="662">
        <v>47</v>
      </c>
      <c r="W99" s="662"/>
      <c r="X99" s="662"/>
      <c r="Y99" s="696"/>
      <c r="Z99" s="696"/>
      <c r="AA99" s="710">
        <v>100</v>
      </c>
      <c r="AB99" s="710"/>
      <c r="AC99" s="662"/>
      <c r="AD99" s="662">
        <v>4506</v>
      </c>
      <c r="AE99" s="662">
        <v>11</v>
      </c>
      <c r="AF99" s="662"/>
      <c r="AG99" s="662"/>
      <c r="AH99" s="696"/>
      <c r="AI99" s="696"/>
      <c r="AJ99" s="710"/>
      <c r="AK99" s="710"/>
      <c r="AL99" s="710"/>
      <c r="AM99" s="710"/>
      <c r="AN99" s="662"/>
      <c r="AO99" s="735">
        <f t="shared" si="73"/>
        <v>4542.0522000000001</v>
      </c>
      <c r="AP99" s="583">
        <f t="shared" si="74"/>
        <v>200.03899999999999</v>
      </c>
      <c r="AQ99" s="735">
        <f t="shared" si="75"/>
        <v>4342.0132000000003</v>
      </c>
      <c r="AR99" s="583">
        <f t="shared" si="76"/>
        <v>2591.7281999999996</v>
      </c>
      <c r="AS99" s="583">
        <f t="shared" si="77"/>
        <v>200.03899999999999</v>
      </c>
      <c r="AT99" s="583">
        <v>200.03899999999999</v>
      </c>
      <c r="AU99" s="583"/>
      <c r="AV99" s="735">
        <f t="shared" si="78"/>
        <v>2391.6891999999998</v>
      </c>
      <c r="AW99" s="735">
        <v>2391.6891999999998</v>
      </c>
      <c r="AX99" s="583"/>
      <c r="AY99" s="583">
        <f t="shared" si="79"/>
        <v>987.11699999999996</v>
      </c>
      <c r="AZ99" s="583">
        <f t="shared" si="80"/>
        <v>0</v>
      </c>
      <c r="BA99" s="583"/>
      <c r="BB99" s="583"/>
      <c r="BC99" s="735">
        <f t="shared" si="81"/>
        <v>987.11699999999996</v>
      </c>
      <c r="BD99" s="735">
        <v>987.11699999999996</v>
      </c>
      <c r="BE99" s="583"/>
      <c r="BF99" s="583">
        <f t="shared" si="82"/>
        <v>963.20699999999999</v>
      </c>
      <c r="BG99" s="583">
        <f t="shared" si="83"/>
        <v>0</v>
      </c>
      <c r="BH99" s="583"/>
      <c r="BI99" s="583"/>
      <c r="BJ99" s="735">
        <f t="shared" si="84"/>
        <v>963.20699999999999</v>
      </c>
      <c r="BK99" s="735">
        <v>963.20699999999999</v>
      </c>
      <c r="BL99" s="583"/>
      <c r="BM99" s="682">
        <f t="shared" si="87"/>
        <v>0.58980031164783797</v>
      </c>
      <c r="BN99" s="682">
        <f t="shared" si="88"/>
        <v>0.43772210065645512</v>
      </c>
      <c r="BO99" s="682">
        <f t="shared" si="89"/>
        <v>0.59939442297073442</v>
      </c>
    </row>
    <row r="100" spans="1:67" ht="27.75" customHeight="1">
      <c r="A100" s="653">
        <v>65</v>
      </c>
      <c r="B100" s="654" t="s">
        <v>1134</v>
      </c>
      <c r="C100" s="654">
        <f t="shared" ref="C100" si="90">D100+L100</f>
        <v>25194</v>
      </c>
      <c r="D100" s="663">
        <f t="shared" si="57"/>
        <v>1227</v>
      </c>
      <c r="E100" s="663"/>
      <c r="F100" s="663"/>
      <c r="G100" s="663">
        <v>366</v>
      </c>
      <c r="H100" s="714"/>
      <c r="I100" s="663"/>
      <c r="J100" s="663"/>
      <c r="K100" s="663">
        <v>861</v>
      </c>
      <c r="L100" s="684">
        <f t="shared" ref="L100" si="91">SUM(M100:AN100)</f>
        <v>23967</v>
      </c>
      <c r="M100" s="663">
        <v>0</v>
      </c>
      <c r="N100" s="663">
        <v>160</v>
      </c>
      <c r="O100" s="663"/>
      <c r="P100" s="663">
        <v>1220</v>
      </c>
      <c r="Q100" s="699"/>
      <c r="R100" s="699"/>
      <c r="S100" s="714"/>
      <c r="T100" s="663"/>
      <c r="U100" s="663">
        <v>1525</v>
      </c>
      <c r="V100" s="663">
        <v>275</v>
      </c>
      <c r="W100" s="663"/>
      <c r="X100" s="663">
        <v>250</v>
      </c>
      <c r="Y100" s="699"/>
      <c r="Z100" s="699"/>
      <c r="AA100" s="714">
        <v>250</v>
      </c>
      <c r="AB100" s="714"/>
      <c r="AC100" s="663"/>
      <c r="AD100" s="663">
        <v>10412</v>
      </c>
      <c r="AE100" s="663">
        <v>5075</v>
      </c>
      <c r="AF100" s="663">
        <v>4800</v>
      </c>
      <c r="AG100" s="663"/>
      <c r="AH100" s="699"/>
      <c r="AI100" s="699"/>
      <c r="AJ100" s="714"/>
      <c r="AK100" s="714"/>
      <c r="AL100" s="714"/>
      <c r="AM100" s="714"/>
      <c r="AN100" s="663"/>
      <c r="AO100" s="736">
        <f t="shared" si="73"/>
        <v>8436.0164999999997</v>
      </c>
      <c r="AP100" s="655">
        <f t="shared" si="74"/>
        <v>988.97900000000004</v>
      </c>
      <c r="AQ100" s="736">
        <f t="shared" si="75"/>
        <v>7447.0374999999995</v>
      </c>
      <c r="AR100" s="655">
        <f t="shared" si="76"/>
        <v>6577.2757000000001</v>
      </c>
      <c r="AS100" s="655">
        <f t="shared" si="77"/>
        <v>988.97900000000004</v>
      </c>
      <c r="AT100" s="655">
        <v>988.97900000000004</v>
      </c>
      <c r="AU100" s="655"/>
      <c r="AV100" s="736">
        <f t="shared" si="78"/>
        <v>5588.2966999999999</v>
      </c>
      <c r="AW100" s="736">
        <v>5588.2966999999999</v>
      </c>
      <c r="AX100" s="655"/>
      <c r="AY100" s="655">
        <f t="shared" si="79"/>
        <v>121.69499999999999</v>
      </c>
      <c r="AZ100" s="655">
        <f t="shared" si="80"/>
        <v>0</v>
      </c>
      <c r="BA100" s="655"/>
      <c r="BB100" s="655"/>
      <c r="BC100" s="736">
        <f t="shared" si="81"/>
        <v>121.69499999999999</v>
      </c>
      <c r="BD100" s="736">
        <v>121.69499999999999</v>
      </c>
      <c r="BE100" s="655"/>
      <c r="BF100" s="655">
        <f t="shared" si="82"/>
        <v>1737.0458000000001</v>
      </c>
      <c r="BG100" s="655">
        <f t="shared" si="83"/>
        <v>0</v>
      </c>
      <c r="BH100" s="655"/>
      <c r="BI100" s="655"/>
      <c r="BJ100" s="736">
        <f t="shared" si="84"/>
        <v>1737.0458000000001</v>
      </c>
      <c r="BK100" s="736">
        <v>1737.0458000000001</v>
      </c>
      <c r="BL100" s="655"/>
      <c r="BM100" s="686">
        <f t="shared" si="87"/>
        <v>0.33484228387711357</v>
      </c>
      <c r="BN100" s="686">
        <f t="shared" si="88"/>
        <v>0.80601385493072542</v>
      </c>
      <c r="BO100" s="686">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0"/>
      <c r="AP101" s="4"/>
      <c r="AQ101" s="720"/>
      <c r="AR101" s="4"/>
      <c r="AS101" s="4"/>
      <c r="AT101" s="4"/>
      <c r="AU101" s="4"/>
      <c r="AV101" s="720"/>
      <c r="AW101" s="720"/>
      <c r="AX101" s="4"/>
      <c r="AY101" s="4"/>
      <c r="AZ101" s="4"/>
      <c r="BA101" s="4"/>
      <c r="BB101" s="4"/>
      <c r="BC101" s="737">
        <v>0</v>
      </c>
      <c r="BD101" s="720"/>
      <c r="BE101" s="4"/>
      <c r="BF101" s="4"/>
      <c r="BG101" s="4"/>
      <c r="BH101" s="4"/>
      <c r="BI101" s="4"/>
      <c r="BJ101" s="720"/>
      <c r="BK101" s="720"/>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38"/>
      <c r="AP102" s="581"/>
      <c r="AQ102" s="738"/>
      <c r="AR102" s="581"/>
      <c r="AS102" s="581"/>
      <c r="AT102" s="581"/>
      <c r="AU102" s="581"/>
      <c r="AV102" s="738"/>
      <c r="AW102" s="737"/>
      <c r="AX102" s="581"/>
      <c r="AY102" s="581"/>
      <c r="AZ102" s="581"/>
      <c r="BA102" s="581"/>
      <c r="BB102" s="581"/>
      <c r="BC102" s="738"/>
      <c r="BD102" s="738"/>
      <c r="BE102" s="581"/>
      <c r="BF102" s="581"/>
      <c r="BG102" s="581"/>
      <c r="BH102" s="581"/>
      <c r="BI102" s="581"/>
      <c r="BJ102" s="737" t="e">
        <v>#REF!</v>
      </c>
      <c r="BK102" s="738"/>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38"/>
      <c r="AP103" s="581"/>
      <c r="AQ103" s="738"/>
      <c r="AR103" s="581"/>
      <c r="AS103" s="581"/>
      <c r="AT103" s="581"/>
      <c r="AU103" s="581"/>
      <c r="AV103" s="738"/>
      <c r="AW103" s="737"/>
      <c r="AX103" s="581"/>
      <c r="AY103" s="581"/>
      <c r="AZ103" s="581"/>
      <c r="BA103" s="581"/>
      <c r="BB103" s="581"/>
      <c r="BC103" s="738"/>
      <c r="BD103" s="738"/>
      <c r="BE103" s="581"/>
      <c r="BF103" s="581"/>
      <c r="BG103" s="581"/>
      <c r="BH103" s="581"/>
      <c r="BI103" s="581"/>
      <c r="BJ103" s="737" t="e">
        <f>#REF!-#REF!</f>
        <v>#REF!</v>
      </c>
      <c r="BK103" s="738"/>
      <c r="BL103" s="581"/>
      <c r="BM103" s="581"/>
      <c r="BN103" s="581"/>
      <c r="BO103" s="581"/>
    </row>
    <row r="104" spans="1:67">
      <c r="B104" s="25" t="s">
        <v>1151</v>
      </c>
    </row>
  </sheetData>
  <mergeCells count="85">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E8:G8"/>
    <mergeCell ref="E9:E10"/>
    <mergeCell ref="F9:F10"/>
    <mergeCell ref="G9:G10"/>
    <mergeCell ref="I9:I10"/>
    <mergeCell ref="I8:K8"/>
    <mergeCell ref="J9:J10"/>
    <mergeCell ref="K9:K10"/>
    <mergeCell ref="H9:H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X6:X10"/>
    <mergeCell ref="AC6:AC10"/>
    <mergeCell ref="O6:O10"/>
    <mergeCell ref="P6:P10"/>
    <mergeCell ref="T6:T10"/>
    <mergeCell ref="AA6:AA10"/>
    <mergeCell ref="S6:S10"/>
    <mergeCell ref="AJ6:AJ10"/>
    <mergeCell ref="AK6:AK10"/>
    <mergeCell ref="AL6:AL10"/>
    <mergeCell ref="AB6:AB10"/>
    <mergeCell ref="AM6:AM10"/>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899"/>
      <c r="B1" s="899"/>
      <c r="C1" s="899"/>
      <c r="D1" s="899"/>
      <c r="E1" s="48"/>
      <c r="F1" s="49"/>
      <c r="G1" s="49"/>
      <c r="H1" s="49"/>
      <c r="I1" s="49"/>
      <c r="J1" s="49"/>
      <c r="K1" s="47"/>
      <c r="L1" s="47"/>
      <c r="M1" s="47"/>
      <c r="N1" s="47"/>
      <c r="O1" s="47"/>
      <c r="P1" s="47"/>
      <c r="Q1" s="47"/>
      <c r="R1" s="47"/>
      <c r="S1" s="47"/>
      <c r="T1" s="47"/>
      <c r="U1" s="47"/>
      <c r="V1" s="50" t="s">
        <v>769</v>
      </c>
      <c r="W1" s="47"/>
      <c r="X1" s="47"/>
      <c r="Y1" s="47"/>
      <c r="Z1" s="47"/>
      <c r="AA1" s="47"/>
    </row>
    <row r="2" spans="1:27" s="445" customFormat="1" ht="17.25">
      <c r="A2" s="931" t="s">
        <v>770</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row>
    <row r="3" spans="1:27" s="446" customFormat="1" ht="15.75">
      <c r="A3" s="934" t="str">
        <f>'48'!A3:F3</f>
        <v>(Kèm theo Nghị quyết số: 34/NQ-HĐND ngày 25 tháng 6 năm 2025 của HĐND tỉnh Lạng Sơn)</v>
      </c>
      <c r="B3" s="934"/>
      <c r="C3" s="934"/>
      <c r="D3" s="934"/>
      <c r="E3" s="934"/>
      <c r="F3" s="934"/>
      <c r="G3" s="934"/>
      <c r="H3" s="934"/>
      <c r="I3" s="934"/>
      <c r="J3" s="934"/>
      <c r="K3" s="934"/>
      <c r="L3" s="934"/>
      <c r="M3" s="934"/>
      <c r="N3" s="934"/>
      <c r="O3" s="934"/>
      <c r="P3" s="934"/>
      <c r="Q3" s="934"/>
      <c r="R3" s="934"/>
      <c r="S3" s="934"/>
      <c r="T3" s="934"/>
      <c r="U3" s="934"/>
      <c r="V3" s="934"/>
      <c r="W3" s="934"/>
      <c r="X3" s="934"/>
      <c r="Y3" s="934"/>
      <c r="Z3" s="934"/>
      <c r="AA3" s="934"/>
    </row>
    <row r="4" spans="1:27" ht="15.75">
      <c r="A4" s="51"/>
      <c r="B4" s="52"/>
      <c r="C4" s="53"/>
      <c r="D4" s="54"/>
      <c r="E4" s="55"/>
      <c r="F4" s="55"/>
      <c r="G4" s="55"/>
      <c r="H4" s="55"/>
      <c r="I4" s="55"/>
      <c r="J4" s="55"/>
      <c r="K4" s="932"/>
      <c r="L4" s="932"/>
      <c r="M4" s="56"/>
      <c r="N4" s="293">
        <f>'55'!D8</f>
        <v>1986850.3123760002</v>
      </c>
      <c r="O4" s="293">
        <f>N4-N9/1000000</f>
        <v>1986848.3255256878</v>
      </c>
      <c r="P4" s="57"/>
      <c r="Q4" s="58"/>
      <c r="R4" s="53"/>
      <c r="S4" s="57"/>
      <c r="T4" s="51"/>
      <c r="U4" s="51"/>
      <c r="V4" s="51"/>
      <c r="W4" s="887" t="s">
        <v>764</v>
      </c>
      <c r="X4" s="887"/>
      <c r="Y4" s="933"/>
      <c r="Z4" s="933"/>
      <c r="AA4" s="933"/>
    </row>
    <row r="5" spans="1:27">
      <c r="A5" s="938" t="s">
        <v>502</v>
      </c>
      <c r="B5" s="938" t="s">
        <v>503</v>
      </c>
      <c r="C5" s="930" t="s">
        <v>504</v>
      </c>
      <c r="D5" s="930" t="s">
        <v>505</v>
      </c>
      <c r="E5" s="930"/>
      <c r="F5" s="930"/>
      <c r="G5" s="930"/>
      <c r="H5" s="930"/>
      <c r="I5" s="930"/>
      <c r="J5" s="930"/>
      <c r="K5" s="930"/>
      <c r="L5" s="930"/>
      <c r="M5" s="930"/>
      <c r="N5" s="930" t="s">
        <v>506</v>
      </c>
      <c r="O5" s="930"/>
      <c r="P5" s="930"/>
      <c r="Q5" s="930"/>
      <c r="R5" s="930"/>
      <c r="S5" s="930"/>
      <c r="T5" s="930"/>
      <c r="U5" s="930" t="s">
        <v>70</v>
      </c>
      <c r="V5" s="930"/>
      <c r="W5" s="930"/>
      <c r="X5" s="930"/>
      <c r="Y5" s="930"/>
      <c r="Z5" s="930"/>
      <c r="AA5" s="930"/>
    </row>
    <row r="6" spans="1:27">
      <c r="A6" s="938"/>
      <c r="B6" s="938"/>
      <c r="C6" s="930"/>
      <c r="D6" s="930" t="s">
        <v>214</v>
      </c>
      <c r="E6" s="930" t="s">
        <v>508</v>
      </c>
      <c r="F6" s="930"/>
      <c r="G6" s="936"/>
      <c r="H6" s="930" t="s">
        <v>156</v>
      </c>
      <c r="I6" s="930"/>
      <c r="J6" s="930"/>
      <c r="K6" s="930"/>
      <c r="L6" s="930"/>
      <c r="M6" s="930"/>
      <c r="N6" s="930" t="s">
        <v>214</v>
      </c>
      <c r="O6" s="930" t="s">
        <v>507</v>
      </c>
      <c r="P6" s="930"/>
      <c r="Q6" s="930"/>
      <c r="R6" s="930"/>
      <c r="S6" s="930"/>
      <c r="T6" s="930"/>
      <c r="U6" s="930" t="s">
        <v>214</v>
      </c>
      <c r="V6" s="930" t="s">
        <v>507</v>
      </c>
      <c r="W6" s="930"/>
      <c r="X6" s="930"/>
      <c r="Y6" s="930"/>
      <c r="Z6" s="930"/>
      <c r="AA6" s="930"/>
    </row>
    <row r="7" spans="1:27" ht="76.5" customHeight="1">
      <c r="A7" s="938"/>
      <c r="B7" s="938"/>
      <c r="C7" s="930"/>
      <c r="D7" s="930"/>
      <c r="E7" s="59" t="s">
        <v>515</v>
      </c>
      <c r="F7" s="59" t="s">
        <v>516</v>
      </c>
      <c r="G7" s="61" t="s">
        <v>517</v>
      </c>
      <c r="H7" s="59" t="s">
        <v>509</v>
      </c>
      <c r="I7" s="59" t="s">
        <v>510</v>
      </c>
      <c r="J7" s="59" t="s">
        <v>511</v>
      </c>
      <c r="K7" s="59" t="s">
        <v>512</v>
      </c>
      <c r="L7" s="59" t="s">
        <v>513</v>
      </c>
      <c r="M7" s="59" t="s">
        <v>514</v>
      </c>
      <c r="N7" s="930"/>
      <c r="O7" s="59" t="s">
        <v>509</v>
      </c>
      <c r="P7" s="59" t="s">
        <v>510</v>
      </c>
      <c r="Q7" s="59" t="s">
        <v>511</v>
      </c>
      <c r="R7" s="59" t="s">
        <v>512</v>
      </c>
      <c r="S7" s="59" t="s">
        <v>513</v>
      </c>
      <c r="T7" s="59" t="s">
        <v>514</v>
      </c>
      <c r="U7" s="930"/>
      <c r="V7" s="59" t="s">
        <v>509</v>
      </c>
      <c r="W7" s="59" t="s">
        <v>510</v>
      </c>
      <c r="X7" s="59" t="s">
        <v>518</v>
      </c>
      <c r="Y7" s="59" t="s">
        <v>512</v>
      </c>
      <c r="Z7" s="59" t="s">
        <v>513</v>
      </c>
      <c r="AA7" s="59" t="s">
        <v>514</v>
      </c>
    </row>
    <row r="8" spans="1:27" ht="24">
      <c r="A8" s="60" t="s">
        <v>12</v>
      </c>
      <c r="B8" s="60" t="s">
        <v>13</v>
      </c>
      <c r="C8" s="60" t="s">
        <v>52</v>
      </c>
      <c r="D8" s="60">
        <v>1</v>
      </c>
      <c r="E8" s="60" t="s">
        <v>771</v>
      </c>
      <c r="F8" s="60" t="s">
        <v>772</v>
      </c>
      <c r="G8" s="60" t="s">
        <v>773</v>
      </c>
      <c r="H8" s="60">
        <v>2</v>
      </c>
      <c r="I8" s="60">
        <v>3</v>
      </c>
      <c r="J8" s="60">
        <v>4</v>
      </c>
      <c r="K8" s="60">
        <v>5</v>
      </c>
      <c r="L8" s="60">
        <v>6</v>
      </c>
      <c r="M8" s="60">
        <v>7</v>
      </c>
      <c r="N8" s="60" t="s">
        <v>774</v>
      </c>
      <c r="O8" s="60">
        <v>9</v>
      </c>
      <c r="P8" s="60">
        <v>10</v>
      </c>
      <c r="Q8" s="60">
        <v>11</v>
      </c>
      <c r="R8" s="60">
        <v>12</v>
      </c>
      <c r="S8" s="60">
        <v>13</v>
      </c>
      <c r="T8" s="60">
        <v>14</v>
      </c>
      <c r="U8" s="60" t="s">
        <v>775</v>
      </c>
      <c r="V8" s="60" t="s">
        <v>776</v>
      </c>
      <c r="W8" s="60" t="s">
        <v>777</v>
      </c>
      <c r="X8" s="60" t="s">
        <v>778</v>
      </c>
      <c r="Y8" s="60" t="s">
        <v>779</v>
      </c>
      <c r="Z8" s="60" t="s">
        <v>780</v>
      </c>
      <c r="AA8" s="60" t="s">
        <v>781</v>
      </c>
    </row>
    <row r="9" spans="1:27" ht="35.25" customHeight="1">
      <c r="A9" s="935" t="s">
        <v>151</v>
      </c>
      <c r="B9" s="937"/>
      <c r="C9" s="937"/>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935" t="s">
        <v>519</v>
      </c>
      <c r="B10" s="935"/>
      <c r="C10" s="935"/>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935" t="s">
        <v>520</v>
      </c>
      <c r="B11" s="935"/>
      <c r="C11" s="935"/>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935" t="s">
        <v>551</v>
      </c>
      <c r="C12" s="935"/>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552</v>
      </c>
      <c r="C13" s="453" t="s">
        <v>553</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554</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555</v>
      </c>
      <c r="C15" s="460" t="s">
        <v>556</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557</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558</v>
      </c>
      <c r="C17" s="464" t="s">
        <v>559</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96">
      <c r="A18" s="451"/>
      <c r="B18" s="461">
        <v>8131854</v>
      </c>
      <c r="C18" s="453" t="s">
        <v>782</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560</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561</v>
      </c>
      <c r="C20" s="460" t="s">
        <v>562</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563</v>
      </c>
      <c r="C21" s="460" t="s">
        <v>564</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783</v>
      </c>
      <c r="C22" s="466" t="s">
        <v>784</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565</v>
      </c>
      <c r="C23" s="467" t="s">
        <v>566</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567</v>
      </c>
      <c r="C24" s="469" t="s">
        <v>568</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569</v>
      </c>
      <c r="C25" s="470" t="s">
        <v>570</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571</v>
      </c>
      <c r="C26" s="470" t="s">
        <v>572</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573</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574</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577</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578</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579</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580</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581</v>
      </c>
      <c r="C33" s="466" t="s">
        <v>582</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583</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584</v>
      </c>
      <c r="C35" s="466" t="s">
        <v>585</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785</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586</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36">
      <c r="A38" s="451"/>
      <c r="B38" s="461">
        <v>7853345</v>
      </c>
      <c r="C38" s="462" t="s">
        <v>587</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588</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589</v>
      </c>
      <c r="C40" s="453" t="s">
        <v>590</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591</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592</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786</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595</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596</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575</v>
      </c>
      <c r="C46" s="464" t="s">
        <v>576</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593</v>
      </c>
      <c r="C47" s="464" t="s">
        <v>594</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597</v>
      </c>
      <c r="C48" s="470" t="s">
        <v>598</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521</v>
      </c>
      <c r="C49" s="460" t="s">
        <v>522</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525</v>
      </c>
      <c r="C50" s="460" t="s">
        <v>787</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539</v>
      </c>
      <c r="C51" s="467" t="s">
        <v>540</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541</v>
      </c>
      <c r="C52" s="460" t="s">
        <v>542</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626</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544</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533</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537</v>
      </c>
      <c r="C56" s="467" t="s">
        <v>538</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535</v>
      </c>
      <c r="C57" s="460" t="s">
        <v>536</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543</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547</v>
      </c>
      <c r="C59" s="481" t="s">
        <v>548</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545</v>
      </c>
      <c r="C60" s="481" t="s">
        <v>546</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523</v>
      </c>
      <c r="C61" s="460" t="s">
        <v>524</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549</v>
      </c>
      <c r="C62" s="470" t="s">
        <v>550</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528</v>
      </c>
      <c r="C63" s="460" t="s">
        <v>788</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526</v>
      </c>
      <c r="C64" s="460" t="s">
        <v>527</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529</v>
      </c>
      <c r="C65" s="476" t="s">
        <v>530</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534</v>
      </c>
      <c r="C66" s="466" t="s">
        <v>789</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790</v>
      </c>
      <c r="C67" s="460" t="s">
        <v>791</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935" t="s">
        <v>599</v>
      </c>
      <c r="C68" s="935"/>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600</v>
      </c>
      <c r="C69" s="460" t="s">
        <v>601</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792</v>
      </c>
      <c r="C70" s="466" t="s">
        <v>793</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602</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603</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604</v>
      </c>
      <c r="C73" s="453" t="s">
        <v>605</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606</v>
      </c>
      <c r="C74" s="484" t="s">
        <v>607</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608</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609</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794</v>
      </c>
      <c r="C77" s="460" t="s">
        <v>795</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935" t="s">
        <v>610</v>
      </c>
      <c r="C78" s="935"/>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611</v>
      </c>
      <c r="C79" s="486" t="s">
        <v>612</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613</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611</v>
      </c>
      <c r="C81" s="460" t="s">
        <v>614</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611</v>
      </c>
      <c r="C82" s="490" t="s">
        <v>615</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616</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935" t="s">
        <v>765</v>
      </c>
      <c r="C84" s="935"/>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611</v>
      </c>
      <c r="C85" s="460" t="s">
        <v>796</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935" t="s">
        <v>323</v>
      </c>
      <c r="C86" s="935"/>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619</v>
      </c>
      <c r="C87" s="493" t="s">
        <v>620</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619</v>
      </c>
      <c r="C88" s="494" t="s">
        <v>621</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619</v>
      </c>
      <c r="C89" s="494" t="s">
        <v>621</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619</v>
      </c>
      <c r="C90" s="460" t="s">
        <v>622</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619</v>
      </c>
      <c r="C91" s="466" t="s">
        <v>797</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935" t="s">
        <v>280</v>
      </c>
      <c r="C92" s="935"/>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84">
      <c r="A93" s="451"/>
      <c r="B93" s="459" t="s">
        <v>798</v>
      </c>
      <c r="C93" s="460" t="s">
        <v>799</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800</v>
      </c>
      <c r="C94" s="460" t="s">
        <v>801</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60">
      <c r="A95" s="451"/>
      <c r="B95" s="459" t="s">
        <v>802</v>
      </c>
      <c r="C95" s="460" t="s">
        <v>803</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804</v>
      </c>
      <c r="C96" s="460" t="s">
        <v>805</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72">
      <c r="A97" s="451"/>
      <c r="B97" s="459" t="s">
        <v>806</v>
      </c>
      <c r="C97" s="460" t="s">
        <v>807</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808</v>
      </c>
      <c r="C98" s="466" t="s">
        <v>809</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810</v>
      </c>
      <c r="C99" s="460" t="s">
        <v>811</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624</v>
      </c>
      <c r="C100" s="460" t="s">
        <v>625</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627</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935" t="s">
        <v>268</v>
      </c>
      <c r="C102" s="935"/>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634</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630</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812</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813</v>
      </c>
      <c r="C106" s="460" t="s">
        <v>814</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632</v>
      </c>
      <c r="C107" s="460" t="s">
        <v>633</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815</v>
      </c>
      <c r="C108" s="460" t="s">
        <v>816</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631</v>
      </c>
      <c r="C109" s="466" t="s">
        <v>635</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632</v>
      </c>
      <c r="C110" s="460" t="s">
        <v>633</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628</v>
      </c>
      <c r="C111" s="460" t="s">
        <v>629</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935" t="s">
        <v>284</v>
      </c>
      <c r="C112" s="935"/>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660</v>
      </c>
      <c r="C113" s="460" t="s">
        <v>661</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935" t="s">
        <v>642</v>
      </c>
      <c r="C114" s="935"/>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643</v>
      </c>
      <c r="C115" s="466" t="s">
        <v>644</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645</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645</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646</v>
      </c>
      <c r="C118" s="460" t="s">
        <v>647</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648</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649</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650</v>
      </c>
      <c r="C121" s="460" t="s">
        <v>651</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935" t="s">
        <v>817</v>
      </c>
      <c r="C122" s="935"/>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818</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819</v>
      </c>
      <c r="C124" s="460" t="s">
        <v>820</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935" t="s">
        <v>766</v>
      </c>
      <c r="C125" s="935"/>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821</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617</v>
      </c>
      <c r="C127" s="460" t="s">
        <v>618</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531</v>
      </c>
      <c r="C128" s="484" t="s">
        <v>532</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639</v>
      </c>
      <c r="C129" s="476" t="s">
        <v>640</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641</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636</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48">
      <c r="A132" s="451"/>
      <c r="B132" s="480" t="s">
        <v>637</v>
      </c>
      <c r="C132" s="476" t="s">
        <v>638</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822</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656</v>
      </c>
      <c r="C134" s="498" t="s">
        <v>657</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656</v>
      </c>
      <c r="C135" s="498" t="s">
        <v>658</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656</v>
      </c>
      <c r="C136" s="498" t="s">
        <v>659</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935" t="s">
        <v>270</v>
      </c>
      <c r="C137" s="935"/>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823</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662</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663</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935" t="s">
        <v>664</v>
      </c>
      <c r="C141" s="935"/>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652</v>
      </c>
      <c r="C142" s="460" t="s">
        <v>653</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654</v>
      </c>
      <c r="C143" s="460" t="s">
        <v>655</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96">
      <c r="A144" s="451"/>
      <c r="B144" s="463">
        <v>8116370</v>
      </c>
      <c r="C144" s="460" t="s">
        <v>824</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825</v>
      </c>
      <c r="C145" s="460" t="s">
        <v>826</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665</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935" t="s">
        <v>364</v>
      </c>
      <c r="C147" s="935"/>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718</v>
      </c>
      <c r="C148" s="502" t="s">
        <v>719</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935" t="s">
        <v>235</v>
      </c>
      <c r="C149" s="935"/>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827</v>
      </c>
      <c r="C150" s="460" t="s">
        <v>828</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935" t="s">
        <v>749</v>
      </c>
      <c r="C151" s="935"/>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829</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830</v>
      </c>
      <c r="C153" s="460" t="s">
        <v>831</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935" t="s">
        <v>832</v>
      </c>
      <c r="C154" s="935"/>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48">
      <c r="A155" s="451"/>
      <c r="B155" s="459" t="s">
        <v>833</v>
      </c>
      <c r="C155" s="460" t="s">
        <v>834</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935" t="s">
        <v>281</v>
      </c>
      <c r="C156" s="935"/>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720</v>
      </c>
      <c r="C157" s="493" t="s">
        <v>721</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935" t="s">
        <v>835</v>
      </c>
      <c r="C158" s="935"/>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836</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837</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935" t="s">
        <v>838</v>
      </c>
      <c r="C161" s="935"/>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839</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48">
      <c r="A163" s="451"/>
      <c r="B163" s="463">
        <v>8049242</v>
      </c>
      <c r="C163" s="467" t="s">
        <v>722</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935" t="s">
        <v>840</v>
      </c>
      <c r="C164" s="935"/>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841</v>
      </c>
      <c r="C165" s="466" t="s">
        <v>842</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935" t="s">
        <v>325</v>
      </c>
      <c r="C166" s="935"/>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843</v>
      </c>
      <c r="C167" s="460" t="s">
        <v>844</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845</v>
      </c>
      <c r="C168" s="460" t="s">
        <v>846</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847</v>
      </c>
      <c r="C169" s="460" t="s">
        <v>848</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849</v>
      </c>
      <c r="C170" s="460" t="s">
        <v>850</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935" t="s">
        <v>688</v>
      </c>
      <c r="C171" s="935"/>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689</v>
      </c>
      <c r="C172" s="460" t="s">
        <v>690</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691</v>
      </c>
      <c r="C173" s="460" t="s">
        <v>690</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935" t="s">
        <v>340</v>
      </c>
      <c r="C174" s="935"/>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623</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935" t="s">
        <v>367</v>
      </c>
      <c r="C176" s="935"/>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666</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667</v>
      </c>
      <c r="C178" s="481" t="s">
        <v>668</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48">
      <c r="A179" s="451"/>
      <c r="B179" s="459" t="s">
        <v>851</v>
      </c>
      <c r="C179" s="460" t="s">
        <v>852</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669</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935" t="s">
        <v>368</v>
      </c>
      <c r="C181" s="935"/>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670</v>
      </c>
      <c r="C182" s="506" t="s">
        <v>671</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672</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670</v>
      </c>
      <c r="C184" s="510" t="s">
        <v>671</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673</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674</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935" t="s">
        <v>369</v>
      </c>
      <c r="C187" s="935"/>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675</v>
      </c>
      <c r="C188" s="513" t="s">
        <v>676</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677</v>
      </c>
      <c r="C189" s="514" t="s">
        <v>678</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679</v>
      </c>
      <c r="C190" s="464" t="s">
        <v>680</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853</v>
      </c>
      <c r="C191" s="466" t="s">
        <v>854</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935" t="s">
        <v>370</v>
      </c>
      <c r="C192" s="935"/>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692</v>
      </c>
      <c r="C193" s="484" t="s">
        <v>693</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694</v>
      </c>
      <c r="C194" s="464" t="s">
        <v>695</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935" t="s">
        <v>696</v>
      </c>
      <c r="C195" s="935"/>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697</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698</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48">
      <c r="A198" s="451"/>
      <c r="B198" s="516">
        <v>7875752</v>
      </c>
      <c r="C198" s="517" t="s">
        <v>699</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700</v>
      </c>
      <c r="C199" s="453" t="s">
        <v>701</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702</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703</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704</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705</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706</v>
      </c>
      <c r="C204" s="464" t="s">
        <v>707</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708</v>
      </c>
      <c r="C205" s="464" t="s">
        <v>709</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935" t="s">
        <v>372</v>
      </c>
      <c r="C206" s="935"/>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710</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711</v>
      </c>
      <c r="C208" s="464" t="s">
        <v>712</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935" t="s">
        <v>373</v>
      </c>
      <c r="C209" s="935"/>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713</v>
      </c>
      <c r="C210" s="453" t="s">
        <v>714</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715</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716</v>
      </c>
      <c r="C212" s="464" t="s">
        <v>717</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935" t="s">
        <v>374</v>
      </c>
      <c r="C213" s="935"/>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681</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935" t="s">
        <v>376</v>
      </c>
      <c r="C215" s="935"/>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682</v>
      </c>
      <c r="C216" s="464" t="s">
        <v>683</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935" t="s">
        <v>375</v>
      </c>
      <c r="C217" s="935"/>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684</v>
      </c>
      <c r="C218" s="464" t="s">
        <v>685</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855</v>
      </c>
      <c r="C219" s="460" t="s">
        <v>856</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686</v>
      </c>
      <c r="C220" s="460" t="s">
        <v>687</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935" t="s">
        <v>1055</v>
      </c>
      <c r="C221" s="935"/>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377</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1045</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1046</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B217:C217"/>
    <mergeCell ref="B221:C221"/>
    <mergeCell ref="B192:C192"/>
    <mergeCell ref="B195:C195"/>
    <mergeCell ref="B206:C206"/>
    <mergeCell ref="B209:C209"/>
    <mergeCell ref="B213:C213"/>
    <mergeCell ref="B215:C215"/>
    <mergeCell ref="B187:C187"/>
    <mergeCell ref="B151:C151"/>
    <mergeCell ref="B154:C154"/>
    <mergeCell ref="B156:C156"/>
    <mergeCell ref="B158:C158"/>
    <mergeCell ref="B161:C161"/>
    <mergeCell ref="B164:C164"/>
    <mergeCell ref="B166:C166"/>
    <mergeCell ref="B171:C171"/>
    <mergeCell ref="B174:C174"/>
    <mergeCell ref="B176:C176"/>
    <mergeCell ref="B181:C181"/>
    <mergeCell ref="B149:C149"/>
    <mergeCell ref="B84:C84"/>
    <mergeCell ref="B86:C86"/>
    <mergeCell ref="B92:C92"/>
    <mergeCell ref="B102:C102"/>
    <mergeCell ref="B112:C112"/>
    <mergeCell ref="B114:C114"/>
    <mergeCell ref="B122:C122"/>
    <mergeCell ref="B125:C125"/>
    <mergeCell ref="B137:C137"/>
    <mergeCell ref="B141:C141"/>
    <mergeCell ref="B147:C147"/>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A1:D1"/>
    <mergeCell ref="C5:C7"/>
    <mergeCell ref="D5:M5"/>
    <mergeCell ref="N5:T5"/>
    <mergeCell ref="A2:AA2"/>
    <mergeCell ref="K4:L4"/>
    <mergeCell ref="W4:X4"/>
    <mergeCell ref="Y4:AA4"/>
    <mergeCell ref="A3:AA3"/>
  </mergeCells>
  <conditionalFormatting sqref="C202">
    <cfRule type="duplicateValues" dxfId="41" priority="2"/>
  </conditionalFormatting>
  <conditionalFormatting sqref="C203">
    <cfRule type="duplicateValues" dxfId="4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939"/>
      <c r="B1" s="939"/>
      <c r="I1" s="839" t="s">
        <v>723</v>
      </c>
      <c r="J1" s="839"/>
      <c r="K1" s="839"/>
      <c r="L1" s="839"/>
    </row>
    <row r="2" spans="1:12" s="95" customFormat="1" ht="24.95" customHeight="1">
      <c r="A2" s="940" t="s">
        <v>753</v>
      </c>
      <c r="B2" s="940"/>
      <c r="C2" s="940"/>
      <c r="D2" s="940"/>
      <c r="E2" s="940"/>
      <c r="F2" s="940"/>
      <c r="G2" s="940"/>
      <c r="H2" s="940"/>
      <c r="I2" s="940"/>
      <c r="J2" s="940"/>
      <c r="K2" s="940"/>
      <c r="L2" s="940"/>
    </row>
    <row r="3" spans="1:12" ht="24.95" customHeight="1">
      <c r="A3" s="848" t="str">
        <f>'48'!A3:F3</f>
        <v>(Kèm theo Nghị quyết số: 34/NQ-HĐND ngày 25 tháng 6 năm 2025 của HĐND tỉnh Lạng Sơn)</v>
      </c>
      <c r="B3" s="848"/>
      <c r="C3" s="848"/>
      <c r="D3" s="848"/>
      <c r="E3" s="848"/>
      <c r="F3" s="848"/>
      <c r="G3" s="848"/>
      <c r="H3" s="848"/>
      <c r="I3" s="848"/>
      <c r="J3" s="848"/>
      <c r="K3" s="848"/>
      <c r="L3" s="848"/>
    </row>
    <row r="4" spans="1:12">
      <c r="L4" s="31" t="s">
        <v>148</v>
      </c>
    </row>
    <row r="5" spans="1:12" ht="20.25" customHeight="1">
      <c r="A5" s="881" t="s">
        <v>94</v>
      </c>
      <c r="B5" s="881" t="s">
        <v>724</v>
      </c>
      <c r="C5" s="881" t="s">
        <v>754</v>
      </c>
      <c r="D5" s="881" t="s">
        <v>751</v>
      </c>
      <c r="E5" s="881"/>
      <c r="F5" s="881"/>
      <c r="G5" s="881"/>
      <c r="H5" s="881" t="s">
        <v>752</v>
      </c>
      <c r="I5" s="881"/>
      <c r="J5" s="881"/>
      <c r="K5" s="881"/>
      <c r="L5" s="881" t="s">
        <v>755</v>
      </c>
    </row>
    <row r="6" spans="1:12" ht="36" customHeight="1">
      <c r="A6" s="881"/>
      <c r="B6" s="881"/>
      <c r="C6" s="881"/>
      <c r="D6" s="881" t="s">
        <v>725</v>
      </c>
      <c r="E6" s="881"/>
      <c r="F6" s="881" t="s">
        <v>726</v>
      </c>
      <c r="G6" s="881" t="s">
        <v>727</v>
      </c>
      <c r="H6" s="881" t="s">
        <v>725</v>
      </c>
      <c r="I6" s="881"/>
      <c r="J6" s="881" t="s">
        <v>726</v>
      </c>
      <c r="K6" s="881" t="s">
        <v>727</v>
      </c>
      <c r="L6" s="881"/>
    </row>
    <row r="7" spans="1:12" ht="60.75" customHeight="1">
      <c r="A7" s="881"/>
      <c r="B7" s="881"/>
      <c r="C7" s="881"/>
      <c r="D7" s="5" t="s">
        <v>214</v>
      </c>
      <c r="E7" s="5" t="s">
        <v>728</v>
      </c>
      <c r="F7" s="881"/>
      <c r="G7" s="881"/>
      <c r="H7" s="5" t="s">
        <v>214</v>
      </c>
      <c r="I7" s="5" t="s">
        <v>728</v>
      </c>
      <c r="J7" s="881"/>
      <c r="K7" s="881"/>
      <c r="L7" s="881"/>
    </row>
    <row r="8" spans="1:12">
      <c r="A8" s="92" t="s">
        <v>12</v>
      </c>
      <c r="B8" s="92" t="s">
        <v>13</v>
      </c>
      <c r="C8" s="92">
        <v>1</v>
      </c>
      <c r="D8" s="92">
        <v>2</v>
      </c>
      <c r="E8" s="92">
        <v>3</v>
      </c>
      <c r="F8" s="92">
        <v>4</v>
      </c>
      <c r="G8" s="92" t="s">
        <v>729</v>
      </c>
      <c r="H8" s="92">
        <v>6</v>
      </c>
      <c r="I8" s="92">
        <v>7</v>
      </c>
      <c r="J8" s="92">
        <v>8</v>
      </c>
      <c r="K8" s="92" t="s">
        <v>730</v>
      </c>
      <c r="L8" s="92" t="s">
        <v>731</v>
      </c>
    </row>
    <row r="9" spans="1:12" s="3" customFormat="1" ht="27" customHeight="1">
      <c r="A9" s="22"/>
      <c r="B9" s="7" t="s">
        <v>732</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343</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733</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734</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735</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736</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737</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738</v>
      </c>
      <c r="C16" s="527">
        <v>6225</v>
      </c>
      <c r="D16" s="527">
        <v>1623.8</v>
      </c>
      <c r="E16" s="527"/>
      <c r="F16" s="527">
        <v>1000</v>
      </c>
      <c r="G16" s="527">
        <f>D16-F16</f>
        <v>623.79999999999995</v>
      </c>
      <c r="H16" s="527">
        <v>1932.7</v>
      </c>
      <c r="I16" s="527"/>
      <c r="J16" s="527">
        <v>900</v>
      </c>
      <c r="K16" s="527">
        <f t="shared" si="2"/>
        <v>1032.7</v>
      </c>
      <c r="L16" s="527">
        <f t="shared" si="3"/>
        <v>7257.7</v>
      </c>
    </row>
    <row r="18" spans="9:12">
      <c r="I18" s="905"/>
      <c r="J18" s="905"/>
      <c r="K18" s="905"/>
      <c r="L18" s="905"/>
    </row>
    <row r="19" spans="9:12">
      <c r="I19" s="905"/>
      <c r="J19" s="905"/>
      <c r="K19" s="905"/>
      <c r="L19" s="905"/>
    </row>
  </sheetData>
  <mergeCells count="18">
    <mergeCell ref="A1:B1"/>
    <mergeCell ref="I1:L1"/>
    <mergeCell ref="A2:L2"/>
    <mergeCell ref="A3:L3"/>
    <mergeCell ref="A5:A7"/>
    <mergeCell ref="B5:B7"/>
    <mergeCell ref="C5:C7"/>
    <mergeCell ref="D5:G5"/>
    <mergeCell ref="H5:K5"/>
    <mergeCell ref="L5:L7"/>
    <mergeCell ref="I18:L18"/>
    <mergeCell ref="I19:L19"/>
    <mergeCell ref="D6:E6"/>
    <mergeCell ref="F6:F7"/>
    <mergeCell ref="G6:G7"/>
    <mergeCell ref="H6:I6"/>
    <mergeCell ref="J6:J7"/>
    <mergeCell ref="K6:K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942"/>
      <c r="B1" s="942"/>
      <c r="C1" s="839" t="s">
        <v>739</v>
      </c>
      <c r="D1" s="839"/>
      <c r="E1" s="839"/>
    </row>
    <row r="2" spans="1:5" ht="15.75">
      <c r="A2" s="943"/>
      <c r="B2" s="943"/>
      <c r="C2" s="30"/>
      <c r="D2" s="30"/>
      <c r="E2" s="25"/>
    </row>
    <row r="3" spans="1:5" ht="43.5" customHeight="1">
      <c r="A3" s="878" t="s">
        <v>1065</v>
      </c>
      <c r="B3" s="929"/>
      <c r="C3" s="929"/>
      <c r="D3" s="929"/>
      <c r="E3" s="929"/>
    </row>
    <row r="4" spans="1:5" s="445" customFormat="1" ht="23.25" customHeight="1">
      <c r="A4" s="848" t="str">
        <f>'48'!A3:F3</f>
        <v>(Kèm theo Nghị quyết số: 34/NQ-HĐND ngày 25 tháng 6 năm 2025 của HĐND tỉnh Lạng Sơn)</v>
      </c>
      <c r="B4" s="848"/>
      <c r="C4" s="848"/>
      <c r="D4" s="848"/>
      <c r="E4" s="848"/>
    </row>
    <row r="5" spans="1:5" s="445" customFormat="1" ht="17.25">
      <c r="A5" s="350"/>
      <c r="B5" s="350"/>
      <c r="C5" s="350"/>
      <c r="D5" s="350"/>
      <c r="E5" s="350"/>
    </row>
    <row r="6" spans="1:5" ht="16.5">
      <c r="A6" s="32"/>
      <c r="B6" s="32"/>
      <c r="C6" s="33"/>
      <c r="D6" s="941" t="s">
        <v>148</v>
      </c>
      <c r="E6" s="941"/>
    </row>
    <row r="7" spans="1:5" ht="44.25" customHeight="1">
      <c r="A7" s="34" t="s">
        <v>94</v>
      </c>
      <c r="B7" s="34" t="s">
        <v>4</v>
      </c>
      <c r="C7" s="35" t="s">
        <v>1066</v>
      </c>
      <c r="D7" s="35" t="s">
        <v>1067</v>
      </c>
      <c r="E7" s="35" t="s">
        <v>70</v>
      </c>
    </row>
    <row r="8" spans="1:5" ht="19.5" customHeight="1">
      <c r="A8" s="36" t="s">
        <v>12</v>
      </c>
      <c r="B8" s="36" t="s">
        <v>13</v>
      </c>
      <c r="C8" s="37">
        <v>1</v>
      </c>
      <c r="D8" s="37">
        <v>2</v>
      </c>
      <c r="E8" s="38" t="s">
        <v>71</v>
      </c>
    </row>
    <row r="9" spans="1:5" ht="27.75" customHeight="1">
      <c r="A9" s="559"/>
      <c r="B9" s="560" t="s">
        <v>233</v>
      </c>
      <c r="C9" s="561">
        <f>SUM(C10:C18)</f>
        <v>706959</v>
      </c>
      <c r="D9" s="561">
        <f>SUM(D10:D18)</f>
        <v>920030</v>
      </c>
      <c r="E9" s="562">
        <f t="shared" ref="E9:E18" si="0">D9/C9%</f>
        <v>130.13908868831149</v>
      </c>
    </row>
    <row r="10" spans="1:5" ht="27.75" customHeight="1">
      <c r="A10" s="563">
        <v>1</v>
      </c>
      <c r="B10" s="564" t="s">
        <v>740</v>
      </c>
      <c r="C10" s="565">
        <v>89858</v>
      </c>
      <c r="D10" s="565">
        <v>167531</v>
      </c>
      <c r="E10" s="566">
        <f t="shared" si="0"/>
        <v>186.43971599634978</v>
      </c>
    </row>
    <row r="11" spans="1:5" ht="27.75" customHeight="1">
      <c r="A11" s="563">
        <v>2</v>
      </c>
      <c r="B11" s="564" t="s">
        <v>741</v>
      </c>
      <c r="C11" s="565">
        <v>747</v>
      </c>
      <c r="D11" s="565">
        <v>1525</v>
      </c>
      <c r="E11" s="566">
        <f t="shared" si="0"/>
        <v>204.14993306559572</v>
      </c>
    </row>
    <row r="12" spans="1:5" ht="27.75" customHeight="1">
      <c r="A12" s="563">
        <v>3</v>
      </c>
      <c r="B12" s="564" t="s">
        <v>742</v>
      </c>
      <c r="C12" s="565">
        <v>494189</v>
      </c>
      <c r="D12" s="565">
        <v>597273</v>
      </c>
      <c r="E12" s="566">
        <f t="shared" si="0"/>
        <v>120.85922592368506</v>
      </c>
    </row>
    <row r="13" spans="1:5" ht="27.75" customHeight="1">
      <c r="A13" s="563">
        <v>4</v>
      </c>
      <c r="B13" s="564" t="s">
        <v>743</v>
      </c>
      <c r="C13" s="565">
        <v>8918</v>
      </c>
      <c r="D13" s="565">
        <v>7936</v>
      </c>
      <c r="E13" s="566">
        <f t="shared" si="0"/>
        <v>88.988562457950209</v>
      </c>
    </row>
    <row r="14" spans="1:5" ht="27.75" customHeight="1">
      <c r="A14" s="563">
        <v>5</v>
      </c>
      <c r="B14" s="564" t="s">
        <v>744</v>
      </c>
      <c r="C14" s="565">
        <v>5651</v>
      </c>
      <c r="D14" s="565">
        <v>8321</v>
      </c>
      <c r="E14" s="566">
        <f t="shared" si="0"/>
        <v>147.24827464165634</v>
      </c>
    </row>
    <row r="15" spans="1:5" ht="27.75" customHeight="1">
      <c r="A15" s="563">
        <v>6</v>
      </c>
      <c r="B15" s="564" t="s">
        <v>745</v>
      </c>
      <c r="C15" s="565">
        <v>2410</v>
      </c>
      <c r="D15" s="565">
        <v>2491</v>
      </c>
      <c r="E15" s="566">
        <f t="shared" si="0"/>
        <v>103.3609958506224</v>
      </c>
    </row>
    <row r="16" spans="1:5" ht="27.75" customHeight="1">
      <c r="A16" s="563">
        <v>7</v>
      </c>
      <c r="B16" s="564" t="s">
        <v>746</v>
      </c>
      <c r="C16" s="565">
        <v>26286</v>
      </c>
      <c r="D16" s="565">
        <v>36151</v>
      </c>
      <c r="E16" s="566">
        <f t="shared" si="0"/>
        <v>137.52948337518069</v>
      </c>
    </row>
    <row r="17" spans="1:5" ht="27.75" customHeight="1">
      <c r="A17" s="563">
        <v>8</v>
      </c>
      <c r="B17" s="564" t="s">
        <v>747</v>
      </c>
      <c r="C17" s="565">
        <v>8800</v>
      </c>
      <c r="D17" s="565">
        <v>9799</v>
      </c>
      <c r="E17" s="566">
        <f t="shared" si="0"/>
        <v>111.35227272727273</v>
      </c>
    </row>
    <row r="18" spans="1:5" ht="27.75" customHeight="1">
      <c r="A18" s="567">
        <v>9</v>
      </c>
      <c r="B18" s="568" t="s">
        <v>748</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A1386"/>
  <sheetViews>
    <sheetView tabSelected="1" zoomScale="115" zoomScaleNormal="115" zoomScaleSheetLayoutView="100" workbookViewId="0">
      <pane xSplit="3" ySplit="8" topLeftCell="F21" activePane="bottomRight" state="frozen"/>
      <selection pane="topRight" activeCell="D1" sqref="D1"/>
      <selection pane="bottomLeft" activeCell="A9" sqref="A9"/>
      <selection pane="bottomRight" activeCell="A2" sqref="A2:AA2"/>
    </sheetView>
  </sheetViews>
  <sheetFormatPr defaultRowHeight="15"/>
  <cols>
    <col min="3" max="3" width="24.140625" customWidth="1"/>
    <col min="6" max="6" width="9.28515625" bestFit="1" customWidth="1"/>
    <col min="11" max="11" width="7.7109375" customWidth="1"/>
    <col min="14" max="14" width="10" bestFit="1" customWidth="1"/>
    <col min="15" max="16" width="8" customWidth="1"/>
    <col min="21" max="27" width="6.85546875" customWidth="1"/>
  </cols>
  <sheetData>
    <row r="1" spans="1:27" ht="15.75">
      <c r="A1" s="954"/>
      <c r="B1" s="954"/>
      <c r="C1" s="954"/>
      <c r="D1" s="954"/>
      <c r="E1" s="747"/>
      <c r="F1" s="747"/>
      <c r="G1" s="747"/>
      <c r="H1" s="747"/>
      <c r="I1" s="747"/>
      <c r="J1" s="747"/>
      <c r="K1" s="748"/>
      <c r="L1" s="748"/>
      <c r="M1" s="748"/>
      <c r="N1" s="749"/>
      <c r="O1" s="749"/>
      <c r="P1" s="749"/>
      <c r="Q1" s="749"/>
      <c r="R1" s="749"/>
      <c r="S1" s="749"/>
      <c r="T1" s="749"/>
      <c r="U1" s="749"/>
      <c r="V1" s="750" t="s">
        <v>769</v>
      </c>
      <c r="W1" s="749"/>
      <c r="X1" s="749"/>
      <c r="Y1" s="749"/>
      <c r="Z1" s="749"/>
      <c r="AA1" s="749"/>
    </row>
    <row r="2" spans="1:27" ht="16.5" customHeight="1">
      <c r="A2" s="955" t="s">
        <v>2920</v>
      </c>
      <c r="B2" s="955"/>
      <c r="C2" s="955"/>
      <c r="D2" s="955"/>
      <c r="E2" s="955"/>
      <c r="F2" s="955"/>
      <c r="G2" s="955"/>
      <c r="H2" s="955"/>
      <c r="I2" s="955"/>
      <c r="J2" s="955"/>
      <c r="K2" s="955"/>
      <c r="L2" s="955"/>
      <c r="M2" s="955"/>
      <c r="N2" s="955"/>
      <c r="O2" s="955"/>
      <c r="P2" s="955"/>
      <c r="Q2" s="955"/>
      <c r="R2" s="955"/>
      <c r="S2" s="955"/>
      <c r="T2" s="955"/>
      <c r="U2" s="955"/>
      <c r="V2" s="955"/>
      <c r="W2" s="955"/>
      <c r="X2" s="955"/>
      <c r="Y2" s="955"/>
      <c r="Z2" s="955"/>
      <c r="AA2" s="955"/>
    </row>
    <row r="3" spans="1:27" ht="15.75">
      <c r="A3" s="956" t="e">
        <f>#REF!</f>
        <v>#REF!</v>
      </c>
      <c r="B3" s="956"/>
      <c r="C3" s="956"/>
      <c r="D3" s="956"/>
      <c r="E3" s="956"/>
      <c r="F3" s="956"/>
      <c r="G3" s="956"/>
      <c r="H3" s="956"/>
      <c r="I3" s="956"/>
      <c r="J3" s="956"/>
      <c r="K3" s="956"/>
      <c r="L3" s="956"/>
      <c r="M3" s="956"/>
      <c r="N3" s="956"/>
      <c r="O3" s="956"/>
      <c r="P3" s="956"/>
      <c r="Q3" s="956"/>
      <c r="R3" s="956"/>
      <c r="S3" s="956"/>
      <c r="T3" s="956"/>
      <c r="U3" s="956"/>
      <c r="V3" s="956"/>
      <c r="W3" s="956"/>
      <c r="X3" s="956"/>
      <c r="Y3" s="956"/>
      <c r="Z3" s="956"/>
      <c r="AA3" s="956"/>
    </row>
    <row r="4" spans="1:27" s="810" customFormat="1" ht="15.75">
      <c r="A4" s="799"/>
      <c r="B4" s="800"/>
      <c r="C4" s="801"/>
      <c r="D4" s="802"/>
      <c r="E4" s="814" t="e">
        <f>#REF!</f>
        <v>#REF!</v>
      </c>
      <c r="F4" s="814" t="e">
        <f>E9-E4</f>
        <v>#REF!</v>
      </c>
      <c r="G4" s="803"/>
      <c r="H4" s="803"/>
      <c r="I4" s="803"/>
      <c r="J4" s="803"/>
      <c r="K4" s="957"/>
      <c r="L4" s="957"/>
      <c r="M4" s="804"/>
      <c r="N4" s="293" t="e">
        <f>#REF!</f>
        <v>#REF!</v>
      </c>
      <c r="O4" s="805"/>
      <c r="P4" s="806"/>
      <c r="Q4" s="807"/>
      <c r="R4" s="808"/>
      <c r="S4" s="806"/>
      <c r="T4" s="809"/>
      <c r="U4" s="809"/>
      <c r="V4" s="809"/>
      <c r="X4" s="811"/>
      <c r="Y4" s="958" t="s">
        <v>148</v>
      </c>
      <c r="Z4" s="958"/>
      <c r="AA4" s="958"/>
    </row>
    <row r="5" spans="1:27">
      <c r="A5" s="949" t="s">
        <v>502</v>
      </c>
      <c r="B5" s="949" t="s">
        <v>503</v>
      </c>
      <c r="C5" s="950" t="s">
        <v>504</v>
      </c>
      <c r="D5" s="951" t="s">
        <v>505</v>
      </c>
      <c r="E5" s="951"/>
      <c r="F5" s="951"/>
      <c r="G5" s="951"/>
      <c r="H5" s="951"/>
      <c r="I5" s="951"/>
      <c r="J5" s="951"/>
      <c r="K5" s="951"/>
      <c r="L5" s="951"/>
      <c r="M5" s="951"/>
      <c r="N5" s="947" t="s">
        <v>506</v>
      </c>
      <c r="O5" s="947"/>
      <c r="P5" s="947"/>
      <c r="Q5" s="947"/>
      <c r="R5" s="947"/>
      <c r="S5" s="947"/>
      <c r="T5" s="947"/>
      <c r="U5" s="947" t="s">
        <v>70</v>
      </c>
      <c r="V5" s="947"/>
      <c r="W5" s="947"/>
      <c r="X5" s="947"/>
      <c r="Y5" s="947"/>
      <c r="Z5" s="947"/>
      <c r="AA5" s="947"/>
    </row>
    <row r="6" spans="1:27">
      <c r="A6" s="949"/>
      <c r="B6" s="949"/>
      <c r="C6" s="950"/>
      <c r="D6" s="951" t="s">
        <v>214</v>
      </c>
      <c r="E6" s="951" t="s">
        <v>508</v>
      </c>
      <c r="F6" s="951"/>
      <c r="G6" s="953"/>
      <c r="H6" s="951" t="s">
        <v>156</v>
      </c>
      <c r="I6" s="951"/>
      <c r="J6" s="951"/>
      <c r="K6" s="951"/>
      <c r="L6" s="951"/>
      <c r="M6" s="951"/>
      <c r="N6" s="947" t="s">
        <v>214</v>
      </c>
      <c r="O6" s="947" t="s">
        <v>507</v>
      </c>
      <c r="P6" s="947"/>
      <c r="Q6" s="947"/>
      <c r="R6" s="947"/>
      <c r="S6" s="947"/>
      <c r="T6" s="947"/>
      <c r="U6" s="947" t="s">
        <v>214</v>
      </c>
      <c r="V6" s="947" t="s">
        <v>507</v>
      </c>
      <c r="W6" s="947"/>
      <c r="X6" s="947"/>
      <c r="Y6" s="947"/>
      <c r="Z6" s="947"/>
      <c r="AA6" s="947"/>
    </row>
    <row r="7" spans="1:27" ht="72">
      <c r="A7" s="949"/>
      <c r="B7" s="949"/>
      <c r="C7" s="950"/>
      <c r="D7" s="951"/>
      <c r="E7" s="751" t="s">
        <v>515</v>
      </c>
      <c r="F7" s="751" t="s">
        <v>516</v>
      </c>
      <c r="G7" s="752" t="s">
        <v>517</v>
      </c>
      <c r="H7" s="751" t="s">
        <v>509</v>
      </c>
      <c r="I7" s="751" t="s">
        <v>510</v>
      </c>
      <c r="J7" s="751" t="s">
        <v>511</v>
      </c>
      <c r="K7" s="751" t="s">
        <v>512</v>
      </c>
      <c r="L7" s="751" t="s">
        <v>513</v>
      </c>
      <c r="M7" s="751" t="s">
        <v>514</v>
      </c>
      <c r="N7" s="947"/>
      <c r="O7" s="753" t="s">
        <v>509</v>
      </c>
      <c r="P7" s="753" t="s">
        <v>510</v>
      </c>
      <c r="Q7" s="753" t="s">
        <v>511</v>
      </c>
      <c r="R7" s="753" t="s">
        <v>512</v>
      </c>
      <c r="S7" s="753" t="s">
        <v>513</v>
      </c>
      <c r="T7" s="753" t="s">
        <v>514</v>
      </c>
      <c r="U7" s="947"/>
      <c r="V7" s="753" t="s">
        <v>509</v>
      </c>
      <c r="W7" s="753" t="s">
        <v>510</v>
      </c>
      <c r="X7" s="753" t="s">
        <v>518</v>
      </c>
      <c r="Y7" s="753" t="s">
        <v>512</v>
      </c>
      <c r="Z7" s="753" t="s">
        <v>513</v>
      </c>
      <c r="AA7" s="753" t="s">
        <v>514</v>
      </c>
    </row>
    <row r="8" spans="1:27" s="815" customFormat="1" ht="24">
      <c r="A8" s="816" t="s">
        <v>12</v>
      </c>
      <c r="B8" s="816" t="s">
        <v>13</v>
      </c>
      <c r="C8" s="816" t="s">
        <v>52</v>
      </c>
      <c r="D8" s="817">
        <v>1</v>
      </c>
      <c r="E8" s="817" t="s">
        <v>771</v>
      </c>
      <c r="F8" s="817" t="s">
        <v>772</v>
      </c>
      <c r="G8" s="817">
        <v>1</v>
      </c>
      <c r="H8" s="817">
        <v>2</v>
      </c>
      <c r="I8" s="817">
        <v>3</v>
      </c>
      <c r="J8" s="817">
        <v>4</v>
      </c>
      <c r="K8" s="817">
        <v>5</v>
      </c>
      <c r="L8" s="817">
        <v>6</v>
      </c>
      <c r="M8" s="817">
        <v>7</v>
      </c>
      <c r="N8" s="818" t="s">
        <v>774</v>
      </c>
      <c r="O8" s="818">
        <v>9</v>
      </c>
      <c r="P8" s="818">
        <v>10</v>
      </c>
      <c r="Q8" s="818">
        <v>11</v>
      </c>
      <c r="R8" s="818">
        <v>12</v>
      </c>
      <c r="S8" s="818">
        <v>13</v>
      </c>
      <c r="T8" s="818">
        <v>14</v>
      </c>
      <c r="U8" s="818" t="s">
        <v>775</v>
      </c>
      <c r="V8" s="818" t="s">
        <v>776</v>
      </c>
      <c r="W8" s="818" t="s">
        <v>777</v>
      </c>
      <c r="X8" s="818" t="s">
        <v>778</v>
      </c>
      <c r="Y8" s="818" t="s">
        <v>779</v>
      </c>
      <c r="Z8" s="818" t="s">
        <v>780</v>
      </c>
      <c r="AA8" s="818" t="s">
        <v>781</v>
      </c>
    </row>
    <row r="9" spans="1:27" ht="22.5" customHeight="1">
      <c r="A9" s="948" t="s">
        <v>151</v>
      </c>
      <c r="B9" s="952"/>
      <c r="C9" s="952"/>
      <c r="D9" s="794">
        <f>D10+D11</f>
        <v>11346522.696884997</v>
      </c>
      <c r="E9" s="794">
        <f t="shared" ref="E9:T9" si="0">E10+E11</f>
        <v>8324807.2258279976</v>
      </c>
      <c r="F9" s="794">
        <f t="shared" si="0"/>
        <v>1065050.4597529999</v>
      </c>
      <c r="G9" s="794">
        <f t="shared" si="0"/>
        <v>1956665.0113039985</v>
      </c>
      <c r="H9" s="794">
        <f t="shared" si="0"/>
        <v>287716.11807899998</v>
      </c>
      <c r="I9" s="794">
        <f t="shared" si="0"/>
        <v>6567709.5833680024</v>
      </c>
      <c r="J9" s="794">
        <f t="shared" si="0"/>
        <v>1781374.3159009996</v>
      </c>
      <c r="K9" s="794">
        <f t="shared" si="0"/>
        <v>26787.503221999999</v>
      </c>
      <c r="L9" s="794">
        <f t="shared" si="0"/>
        <v>1354061.5026070008</v>
      </c>
      <c r="M9" s="794">
        <f t="shared" si="0"/>
        <v>1341873.7973759999</v>
      </c>
      <c r="N9" s="794">
        <f t="shared" si="0"/>
        <v>5951510.3817700027</v>
      </c>
      <c r="O9" s="794">
        <f t="shared" si="0"/>
        <v>98241.773297000007</v>
      </c>
      <c r="P9" s="794">
        <f t="shared" si="0"/>
        <v>3346173.7119400022</v>
      </c>
      <c r="Q9" s="794">
        <f t="shared" si="0"/>
        <v>842005.14457100024</v>
      </c>
      <c r="R9" s="794">
        <f t="shared" si="0"/>
        <v>5293.8422330000003</v>
      </c>
      <c r="S9" s="794">
        <f t="shared" si="0"/>
        <v>727855.61062600021</v>
      </c>
      <c r="T9" s="794">
        <f t="shared" si="0"/>
        <v>931940.29910300043</v>
      </c>
      <c r="U9" s="812">
        <f t="shared" ref="U9:U15" si="1">N9/D9*100</f>
        <v>52.452284640508338</v>
      </c>
      <c r="V9" s="812">
        <f t="shared" ref="V9:AA10" si="2">O9/H9*100</f>
        <v>34.145383982285331</v>
      </c>
      <c r="W9" s="812">
        <f t="shared" si="2"/>
        <v>50.948868391102685</v>
      </c>
      <c r="X9" s="812">
        <f t="shared" si="2"/>
        <v>47.267165415771885</v>
      </c>
      <c r="Y9" s="812">
        <f t="shared" si="2"/>
        <v>19.76235780217203</v>
      </c>
      <c r="Z9" s="812">
        <f t="shared" si="2"/>
        <v>53.753511877019299</v>
      </c>
      <c r="AA9" s="812">
        <f t="shared" si="2"/>
        <v>69.450666741193245</v>
      </c>
    </row>
    <row r="10" spans="1:27" ht="25.5" customHeight="1">
      <c r="A10" s="948" t="s">
        <v>519</v>
      </c>
      <c r="B10" s="948"/>
      <c r="C10" s="948"/>
      <c r="D10" s="755">
        <f>D12+D16+D18+D21+D23+D25+D27+D29+D31+D33+D35+D45+D51+D59+D73+D83+D123+D165+D1379</f>
        <v>11066877.696884997</v>
      </c>
      <c r="E10" s="755">
        <f t="shared" ref="E10:T10" si="3">E12+E16+E18+E21+E23+E25+E27+E29+E31+E33+E35+E45+E51+E59+E73+E83+E123+E165+E1379</f>
        <v>8045162.2258279976</v>
      </c>
      <c r="F10" s="755">
        <f t="shared" si="3"/>
        <v>1065050.4597529999</v>
      </c>
      <c r="G10" s="755">
        <f t="shared" si="3"/>
        <v>1956665.0113039985</v>
      </c>
      <c r="H10" s="755">
        <f t="shared" si="3"/>
        <v>287716.11807899998</v>
      </c>
      <c r="I10" s="755">
        <f t="shared" si="3"/>
        <v>6567709.5833680024</v>
      </c>
      <c r="J10" s="755">
        <f t="shared" si="3"/>
        <v>1771705.3159009996</v>
      </c>
      <c r="K10" s="755">
        <f t="shared" si="3"/>
        <v>26787.503221999999</v>
      </c>
      <c r="L10" s="755">
        <f t="shared" si="3"/>
        <v>1222966.5026070008</v>
      </c>
      <c r="M10" s="755">
        <f t="shared" si="3"/>
        <v>1189992.7973759999</v>
      </c>
      <c r="N10" s="755">
        <f>N12+N16+N18+N21+N23+N25+N27+N29+N31+N33+N35+N45+N51+N59+N73+N83+N123+N165+N1379</f>
        <v>5671865.3817700027</v>
      </c>
      <c r="O10" s="755">
        <f t="shared" si="3"/>
        <v>98241.773297000007</v>
      </c>
      <c r="P10" s="755">
        <f t="shared" si="3"/>
        <v>3346173.7119400022</v>
      </c>
      <c r="Q10" s="755">
        <f t="shared" si="3"/>
        <v>832336.14457100024</v>
      </c>
      <c r="R10" s="755">
        <f t="shared" si="3"/>
        <v>5293.8422330000003</v>
      </c>
      <c r="S10" s="755">
        <f t="shared" si="3"/>
        <v>609760.61062600021</v>
      </c>
      <c r="T10" s="755">
        <f t="shared" si="3"/>
        <v>780059.29910300043</v>
      </c>
      <c r="U10" s="812">
        <f t="shared" si="1"/>
        <v>51.250818316773007</v>
      </c>
      <c r="V10" s="812">
        <f t="shared" si="2"/>
        <v>34.145383982285331</v>
      </c>
      <c r="W10" s="812">
        <f t="shared" si="2"/>
        <v>50.948868391102685</v>
      </c>
      <c r="X10" s="812">
        <f t="shared" si="2"/>
        <v>46.979378404569282</v>
      </c>
      <c r="Y10" s="812">
        <f t="shared" si="2"/>
        <v>19.76235780217203</v>
      </c>
      <c r="Z10" s="812">
        <f t="shared" si="2"/>
        <v>49.859142447987907</v>
      </c>
      <c r="AA10" s="812">
        <f t="shared" si="2"/>
        <v>65.551598364550983</v>
      </c>
    </row>
    <row r="11" spans="1:27" ht="81" customHeight="1">
      <c r="A11" s="948" t="s">
        <v>520</v>
      </c>
      <c r="B11" s="948"/>
      <c r="C11" s="948"/>
      <c r="D11" s="755">
        <f>D1380</f>
        <v>279645</v>
      </c>
      <c r="E11" s="755">
        <f t="shared" ref="E11:T11" si="4">E1380</f>
        <v>279645</v>
      </c>
      <c r="F11" s="755">
        <f t="shared" si="4"/>
        <v>0</v>
      </c>
      <c r="G11" s="755">
        <f t="shared" si="4"/>
        <v>0</v>
      </c>
      <c r="H11" s="755">
        <f t="shared" si="4"/>
        <v>0</v>
      </c>
      <c r="I11" s="755">
        <f t="shared" si="4"/>
        <v>0</v>
      </c>
      <c r="J11" s="755">
        <f t="shared" si="4"/>
        <v>9669</v>
      </c>
      <c r="K11" s="755">
        <f t="shared" si="4"/>
        <v>0</v>
      </c>
      <c r="L11" s="755">
        <f t="shared" si="4"/>
        <v>131095</v>
      </c>
      <c r="M11" s="755">
        <f t="shared" si="4"/>
        <v>151881</v>
      </c>
      <c r="N11" s="755">
        <f t="shared" si="4"/>
        <v>279645</v>
      </c>
      <c r="O11" s="755">
        <f t="shared" si="4"/>
        <v>0</v>
      </c>
      <c r="P11" s="755">
        <f t="shared" si="4"/>
        <v>0</v>
      </c>
      <c r="Q11" s="755">
        <f t="shared" si="4"/>
        <v>9669</v>
      </c>
      <c r="R11" s="755">
        <f t="shared" si="4"/>
        <v>0</v>
      </c>
      <c r="S11" s="755">
        <f t="shared" si="4"/>
        <v>118095</v>
      </c>
      <c r="T11" s="755">
        <f t="shared" si="4"/>
        <v>151881</v>
      </c>
      <c r="U11" s="812">
        <f t="shared" si="1"/>
        <v>100</v>
      </c>
      <c r="V11" s="812"/>
      <c r="W11" s="812"/>
      <c r="X11" s="812"/>
      <c r="Y11" s="812"/>
      <c r="Z11" s="812">
        <f>S11/L11*100</f>
        <v>90.083527213089738</v>
      </c>
      <c r="AA11" s="812">
        <f>T11/M11*100</f>
        <v>100</v>
      </c>
    </row>
    <row r="12" spans="1:27" ht="22.5" customHeight="1">
      <c r="A12" s="769">
        <v>1</v>
      </c>
      <c r="B12" s="944" t="s">
        <v>1170</v>
      </c>
      <c r="C12" s="944"/>
      <c r="D12" s="755">
        <v>26521.337</v>
      </c>
      <c r="E12" s="755">
        <v>19667</v>
      </c>
      <c r="F12" s="755">
        <v>6597.1319999999996</v>
      </c>
      <c r="G12" s="755">
        <v>257.20499999999998</v>
      </c>
      <c r="H12" s="755">
        <v>0</v>
      </c>
      <c r="I12" s="755">
        <v>6597.1319999999996</v>
      </c>
      <c r="J12" s="755">
        <v>12124.205</v>
      </c>
      <c r="K12" s="755">
        <v>0</v>
      </c>
      <c r="L12" s="755">
        <v>0</v>
      </c>
      <c r="M12" s="755">
        <v>7800</v>
      </c>
      <c r="N12" s="756">
        <v>18923.717400000001</v>
      </c>
      <c r="O12" s="755">
        <v>0</v>
      </c>
      <c r="P12" s="755">
        <v>362.52</v>
      </c>
      <c r="Q12" s="755">
        <v>10944.5458</v>
      </c>
      <c r="R12" s="755">
        <v>0</v>
      </c>
      <c r="S12" s="755">
        <v>0</v>
      </c>
      <c r="T12" s="755">
        <v>7616.6516000000001</v>
      </c>
      <c r="U12" s="812">
        <f t="shared" si="1"/>
        <v>71.352803216519604</v>
      </c>
      <c r="V12" s="812"/>
      <c r="W12" s="812">
        <f>P12/I12*100</f>
        <v>5.4951151500379254</v>
      </c>
      <c r="X12" s="812">
        <f>Q12/J12*100</f>
        <v>90.270214005784297</v>
      </c>
      <c r="Y12" s="812"/>
      <c r="Z12" s="812"/>
      <c r="AA12" s="812">
        <f>T12/M12*100</f>
        <v>97.649379487179488</v>
      </c>
    </row>
    <row r="13" spans="1:27" ht="33.75">
      <c r="A13" s="771"/>
      <c r="B13" s="772" t="s">
        <v>1171</v>
      </c>
      <c r="C13" s="773" t="s">
        <v>1172</v>
      </c>
      <c r="D13" s="757">
        <v>12124.205</v>
      </c>
      <c r="E13" s="758">
        <v>11867</v>
      </c>
      <c r="F13" s="758">
        <v>0</v>
      </c>
      <c r="G13" s="758">
        <v>257.20499999999998</v>
      </c>
      <c r="H13" s="758">
        <v>0</v>
      </c>
      <c r="I13" s="758">
        <v>0</v>
      </c>
      <c r="J13" s="758">
        <v>12124.205</v>
      </c>
      <c r="K13" s="758">
        <v>0</v>
      </c>
      <c r="L13" s="758">
        <v>0</v>
      </c>
      <c r="M13" s="758">
        <v>0</v>
      </c>
      <c r="N13" s="759">
        <v>10944.5458</v>
      </c>
      <c r="O13" s="757">
        <v>0</v>
      </c>
      <c r="P13" s="757">
        <v>0</v>
      </c>
      <c r="Q13" s="757">
        <v>10944.5458</v>
      </c>
      <c r="R13" s="757">
        <v>0</v>
      </c>
      <c r="S13" s="757">
        <v>0</v>
      </c>
      <c r="T13" s="757">
        <v>0</v>
      </c>
      <c r="U13" s="813">
        <f t="shared" si="1"/>
        <v>90.270214005784297</v>
      </c>
      <c r="V13" s="813"/>
      <c r="W13" s="813"/>
      <c r="X13" s="813">
        <f>Q13/J13*100</f>
        <v>90.270214005784297</v>
      </c>
      <c r="Y13" s="813"/>
      <c r="Z13" s="813"/>
      <c r="AA13" s="813"/>
    </row>
    <row r="14" spans="1:27" ht="22.5">
      <c r="A14" s="771"/>
      <c r="B14" s="774" t="s">
        <v>1173</v>
      </c>
      <c r="C14" s="768" t="s">
        <v>1174</v>
      </c>
      <c r="D14" s="757">
        <v>7800</v>
      </c>
      <c r="E14" s="758">
        <v>7800</v>
      </c>
      <c r="F14" s="758">
        <v>0</v>
      </c>
      <c r="G14" s="758">
        <v>0</v>
      </c>
      <c r="H14" s="758">
        <v>0</v>
      </c>
      <c r="I14" s="758">
        <v>0</v>
      </c>
      <c r="J14" s="758">
        <v>0</v>
      </c>
      <c r="K14" s="758">
        <v>0</v>
      </c>
      <c r="L14" s="758">
        <v>0</v>
      </c>
      <c r="M14" s="758">
        <v>7800</v>
      </c>
      <c r="N14" s="759">
        <v>7616.6516000000001</v>
      </c>
      <c r="O14" s="757">
        <v>0</v>
      </c>
      <c r="P14" s="757">
        <v>0</v>
      </c>
      <c r="Q14" s="757">
        <v>0</v>
      </c>
      <c r="R14" s="757">
        <v>0</v>
      </c>
      <c r="S14" s="757">
        <v>0</v>
      </c>
      <c r="T14" s="757">
        <v>7616.6516000000001</v>
      </c>
      <c r="U14" s="812">
        <f t="shared" si="1"/>
        <v>97.649379487179488</v>
      </c>
      <c r="V14" s="812"/>
      <c r="W14" s="812"/>
      <c r="X14" s="812"/>
      <c r="Y14" s="812"/>
      <c r="Z14" s="812"/>
      <c r="AA14" s="812">
        <f>T14/M14*100</f>
        <v>97.649379487179488</v>
      </c>
    </row>
    <row r="15" spans="1:27" ht="22.5">
      <c r="A15" s="771"/>
      <c r="B15" s="774" t="s">
        <v>1175</v>
      </c>
      <c r="C15" s="768" t="s">
        <v>662</v>
      </c>
      <c r="D15" s="757">
        <v>6597.1319999999996</v>
      </c>
      <c r="E15" s="758">
        <v>0</v>
      </c>
      <c r="F15" s="758">
        <v>6597.1319999999996</v>
      </c>
      <c r="G15" s="758">
        <v>0</v>
      </c>
      <c r="H15" s="758">
        <v>0</v>
      </c>
      <c r="I15" s="758">
        <v>6597.1319999999996</v>
      </c>
      <c r="J15" s="758">
        <v>0</v>
      </c>
      <c r="K15" s="758">
        <v>0</v>
      </c>
      <c r="L15" s="758">
        <v>0</v>
      </c>
      <c r="M15" s="758">
        <v>0</v>
      </c>
      <c r="N15" s="759">
        <v>362.52</v>
      </c>
      <c r="O15" s="757">
        <v>0</v>
      </c>
      <c r="P15" s="757">
        <v>362.52</v>
      </c>
      <c r="Q15" s="757">
        <v>0</v>
      </c>
      <c r="R15" s="757">
        <v>0</v>
      </c>
      <c r="S15" s="757">
        <v>0</v>
      </c>
      <c r="T15" s="757">
        <v>0</v>
      </c>
      <c r="U15" s="812">
        <f t="shared" si="1"/>
        <v>5.4951151500379254</v>
      </c>
      <c r="V15" s="812"/>
      <c r="W15" s="812">
        <f>P15/I15*100</f>
        <v>5.4951151500379254</v>
      </c>
      <c r="X15" s="812"/>
      <c r="Y15" s="812"/>
      <c r="Z15" s="812"/>
      <c r="AA15" s="812"/>
    </row>
    <row r="16" spans="1:27" ht="15" customHeight="1">
      <c r="A16" s="769">
        <v>2</v>
      </c>
      <c r="B16" s="944" t="s">
        <v>1165</v>
      </c>
      <c r="C16" s="944"/>
      <c r="D16" s="755">
        <v>42951.778607</v>
      </c>
      <c r="E16" s="755">
        <v>36844</v>
      </c>
      <c r="F16" s="755">
        <v>5963.371607</v>
      </c>
      <c r="G16" s="755">
        <v>144.40700000000001</v>
      </c>
      <c r="H16" s="755">
        <v>0</v>
      </c>
      <c r="I16" s="755">
        <v>41132.407607000001</v>
      </c>
      <c r="J16" s="755">
        <v>1819.3710000000001</v>
      </c>
      <c r="K16" s="755">
        <v>0</v>
      </c>
      <c r="L16" s="755">
        <v>0</v>
      </c>
      <c r="M16" s="755">
        <v>0</v>
      </c>
      <c r="N16" s="756">
        <v>41804.925320000002</v>
      </c>
      <c r="O16" s="755">
        <v>0</v>
      </c>
      <c r="P16" s="755">
        <v>39985.554320000003</v>
      </c>
      <c r="Q16" s="755">
        <v>1819.3710000000001</v>
      </c>
      <c r="R16" s="755">
        <v>0</v>
      </c>
      <c r="S16" s="755">
        <v>0</v>
      </c>
      <c r="T16" s="755">
        <v>0</v>
      </c>
      <c r="U16" s="812">
        <f t="shared" ref="U16:U79" si="5">N16/D16*100</f>
        <v>97.329905013961195</v>
      </c>
      <c r="V16" s="812"/>
      <c r="W16" s="812">
        <f t="shared" ref="W16:W72" si="6">P16/I16*100</f>
        <v>97.211801220201792</v>
      </c>
      <c r="X16" s="812">
        <f t="shared" ref="X16:X77" si="7">Q16/J16*100</f>
        <v>100</v>
      </c>
      <c r="Y16" s="812"/>
      <c r="Z16" s="812"/>
      <c r="AA16" s="812"/>
    </row>
    <row r="17" spans="1:27" ht="22.5">
      <c r="A17" s="771"/>
      <c r="B17" s="775" t="s">
        <v>689</v>
      </c>
      <c r="C17" s="776" t="s">
        <v>690</v>
      </c>
      <c r="D17" s="757">
        <v>42951.778607</v>
      </c>
      <c r="E17" s="758">
        <v>36844</v>
      </c>
      <c r="F17" s="758">
        <v>5963.371607</v>
      </c>
      <c r="G17" s="758">
        <v>144.40700000000001</v>
      </c>
      <c r="H17" s="758">
        <v>0</v>
      </c>
      <c r="I17" s="758">
        <v>41132.407607000001</v>
      </c>
      <c r="J17" s="758">
        <v>1819.3710000000001</v>
      </c>
      <c r="K17" s="758">
        <v>0</v>
      </c>
      <c r="L17" s="758">
        <v>0</v>
      </c>
      <c r="M17" s="758">
        <v>0</v>
      </c>
      <c r="N17" s="759">
        <v>41804.925320000002</v>
      </c>
      <c r="O17" s="757">
        <v>0</v>
      </c>
      <c r="P17" s="757">
        <v>39985.554320000003</v>
      </c>
      <c r="Q17" s="757">
        <v>1819.3710000000001</v>
      </c>
      <c r="R17" s="757">
        <v>0</v>
      </c>
      <c r="S17" s="757">
        <v>0</v>
      </c>
      <c r="T17" s="757">
        <v>0</v>
      </c>
      <c r="U17" s="813">
        <f t="shared" si="5"/>
        <v>97.329905013961195</v>
      </c>
      <c r="V17" s="813"/>
      <c r="W17" s="813">
        <f t="shared" si="6"/>
        <v>97.211801220201792</v>
      </c>
      <c r="X17" s="813">
        <f t="shared" si="7"/>
        <v>100</v>
      </c>
      <c r="Y17" s="812"/>
      <c r="Z17" s="812"/>
      <c r="AA17" s="812"/>
    </row>
    <row r="18" spans="1:27" ht="15" customHeight="1">
      <c r="A18" s="769">
        <v>3</v>
      </c>
      <c r="B18" s="944" t="s">
        <v>340</v>
      </c>
      <c r="C18" s="944"/>
      <c r="D18" s="755">
        <v>5500</v>
      </c>
      <c r="E18" s="755">
        <v>5500</v>
      </c>
      <c r="F18" s="755">
        <v>0</v>
      </c>
      <c r="G18" s="755">
        <v>0</v>
      </c>
      <c r="H18" s="755">
        <v>0</v>
      </c>
      <c r="I18" s="755">
        <v>0</v>
      </c>
      <c r="J18" s="755">
        <v>3000</v>
      </c>
      <c r="K18" s="755">
        <v>0</v>
      </c>
      <c r="L18" s="755">
        <v>0</v>
      </c>
      <c r="M18" s="755">
        <v>2500</v>
      </c>
      <c r="N18" s="756">
        <v>1707.0349999999999</v>
      </c>
      <c r="O18" s="755">
        <v>0</v>
      </c>
      <c r="P18" s="755">
        <v>0</v>
      </c>
      <c r="Q18" s="755">
        <v>850.89800000000002</v>
      </c>
      <c r="R18" s="755">
        <v>0</v>
      </c>
      <c r="S18" s="755">
        <v>0</v>
      </c>
      <c r="T18" s="755">
        <v>856.13699999999994</v>
      </c>
      <c r="U18" s="812">
        <f t="shared" si="5"/>
        <v>31.036999999999999</v>
      </c>
      <c r="V18" s="812"/>
      <c r="W18" s="812"/>
      <c r="X18" s="812">
        <f t="shared" si="7"/>
        <v>28.363266666666672</v>
      </c>
      <c r="Y18" s="812"/>
      <c r="Z18" s="812"/>
      <c r="AA18" s="812">
        <f t="shared" ref="AA18:AA79" si="8">T18/M18*100</f>
        <v>34.245480000000001</v>
      </c>
    </row>
    <row r="19" spans="1:27">
      <c r="A19" s="771"/>
      <c r="B19" s="777" t="s">
        <v>1176</v>
      </c>
      <c r="C19" s="778" t="s">
        <v>1177</v>
      </c>
      <c r="D19" s="757">
        <v>3000</v>
      </c>
      <c r="E19" s="758">
        <v>3000</v>
      </c>
      <c r="F19" s="758">
        <v>0</v>
      </c>
      <c r="G19" s="758">
        <v>0</v>
      </c>
      <c r="H19" s="758">
        <v>0</v>
      </c>
      <c r="I19" s="758">
        <v>0</v>
      </c>
      <c r="J19" s="758">
        <v>3000</v>
      </c>
      <c r="K19" s="758">
        <v>0</v>
      </c>
      <c r="L19" s="758">
        <v>0</v>
      </c>
      <c r="M19" s="758">
        <v>0</v>
      </c>
      <c r="N19" s="759">
        <v>850.89800000000002</v>
      </c>
      <c r="O19" s="757">
        <v>0</v>
      </c>
      <c r="P19" s="757">
        <v>0</v>
      </c>
      <c r="Q19" s="757">
        <v>850.89800000000002</v>
      </c>
      <c r="R19" s="757">
        <v>0</v>
      </c>
      <c r="S19" s="757">
        <v>0</v>
      </c>
      <c r="T19" s="757">
        <v>0</v>
      </c>
      <c r="U19" s="813">
        <f t="shared" si="5"/>
        <v>28.363266666666672</v>
      </c>
      <c r="V19" s="813"/>
      <c r="W19" s="813"/>
      <c r="X19" s="813">
        <f t="shared" si="7"/>
        <v>28.363266666666672</v>
      </c>
      <c r="Y19" s="813"/>
      <c r="Z19" s="813"/>
      <c r="AA19" s="813"/>
    </row>
    <row r="20" spans="1:27" ht="22.5">
      <c r="A20" s="771"/>
      <c r="B20" s="777">
        <v>7712432</v>
      </c>
      <c r="C20" s="778" t="s">
        <v>1178</v>
      </c>
      <c r="D20" s="757">
        <v>2500</v>
      </c>
      <c r="E20" s="758">
        <v>2500</v>
      </c>
      <c r="F20" s="758">
        <v>0</v>
      </c>
      <c r="G20" s="758">
        <v>0</v>
      </c>
      <c r="H20" s="758">
        <v>0</v>
      </c>
      <c r="I20" s="758">
        <v>0</v>
      </c>
      <c r="J20" s="758">
        <v>0</v>
      </c>
      <c r="K20" s="758">
        <v>0</v>
      </c>
      <c r="L20" s="758">
        <v>0</v>
      </c>
      <c r="M20" s="758">
        <v>2500</v>
      </c>
      <c r="N20" s="759">
        <v>856.13699999999994</v>
      </c>
      <c r="O20" s="757">
        <v>0</v>
      </c>
      <c r="P20" s="757">
        <v>0</v>
      </c>
      <c r="Q20" s="757">
        <v>0</v>
      </c>
      <c r="R20" s="757">
        <v>0</v>
      </c>
      <c r="S20" s="757">
        <v>0</v>
      </c>
      <c r="T20" s="757">
        <v>856.13699999999994</v>
      </c>
      <c r="U20" s="813">
        <f t="shared" si="5"/>
        <v>34.245480000000001</v>
      </c>
      <c r="V20" s="813"/>
      <c r="W20" s="813"/>
      <c r="X20" s="813"/>
      <c r="Y20" s="813"/>
      <c r="Z20" s="813"/>
      <c r="AA20" s="813">
        <f t="shared" si="8"/>
        <v>34.245480000000001</v>
      </c>
    </row>
    <row r="21" spans="1:27" ht="15" customHeight="1">
      <c r="A21" s="769">
        <v>4</v>
      </c>
      <c r="B21" s="944" t="s">
        <v>1167</v>
      </c>
      <c r="C21" s="944"/>
      <c r="D21" s="755">
        <v>3550</v>
      </c>
      <c r="E21" s="755">
        <v>3550</v>
      </c>
      <c r="F21" s="755">
        <v>0</v>
      </c>
      <c r="G21" s="755">
        <v>0</v>
      </c>
      <c r="H21" s="755">
        <v>0</v>
      </c>
      <c r="I21" s="755">
        <v>0</v>
      </c>
      <c r="J21" s="755">
        <v>3550</v>
      </c>
      <c r="K21" s="755">
        <v>0</v>
      </c>
      <c r="L21" s="755">
        <v>0</v>
      </c>
      <c r="M21" s="755">
        <v>0</v>
      </c>
      <c r="N21" s="756">
        <v>64.194000000000003</v>
      </c>
      <c r="O21" s="755">
        <v>0</v>
      </c>
      <c r="P21" s="755">
        <v>0</v>
      </c>
      <c r="Q21" s="755">
        <v>64.194000000000003</v>
      </c>
      <c r="R21" s="755">
        <v>0</v>
      </c>
      <c r="S21" s="755">
        <v>0</v>
      </c>
      <c r="T21" s="755">
        <v>0</v>
      </c>
      <c r="U21" s="812">
        <f t="shared" si="5"/>
        <v>1.8082816901408454</v>
      </c>
      <c r="V21" s="812"/>
      <c r="W21" s="812"/>
      <c r="X21" s="812">
        <f t="shared" si="7"/>
        <v>1.8082816901408454</v>
      </c>
      <c r="Y21" s="812"/>
      <c r="Z21" s="812"/>
      <c r="AA21" s="812"/>
    </row>
    <row r="22" spans="1:27" ht="22.5">
      <c r="A22" s="771"/>
      <c r="B22" s="777">
        <v>8164164</v>
      </c>
      <c r="C22" s="778" t="s">
        <v>1179</v>
      </c>
      <c r="D22" s="757">
        <v>3550</v>
      </c>
      <c r="E22" s="758">
        <v>3550</v>
      </c>
      <c r="F22" s="758">
        <v>0</v>
      </c>
      <c r="G22" s="758">
        <v>0</v>
      </c>
      <c r="H22" s="758">
        <v>0</v>
      </c>
      <c r="I22" s="758">
        <v>0</v>
      </c>
      <c r="J22" s="758">
        <v>3550</v>
      </c>
      <c r="K22" s="758">
        <v>0</v>
      </c>
      <c r="L22" s="758">
        <v>0</v>
      </c>
      <c r="M22" s="758">
        <v>0</v>
      </c>
      <c r="N22" s="759">
        <v>64.194000000000003</v>
      </c>
      <c r="O22" s="757">
        <v>0</v>
      </c>
      <c r="P22" s="757">
        <v>0</v>
      </c>
      <c r="Q22" s="757">
        <v>64.194000000000003</v>
      </c>
      <c r="R22" s="757">
        <v>0</v>
      </c>
      <c r="S22" s="757">
        <v>0</v>
      </c>
      <c r="T22" s="757">
        <v>0</v>
      </c>
      <c r="U22" s="813">
        <f t="shared" si="5"/>
        <v>1.8082816901408454</v>
      </c>
      <c r="V22" s="813"/>
      <c r="W22" s="813"/>
      <c r="X22" s="813">
        <f t="shared" si="7"/>
        <v>1.8082816901408454</v>
      </c>
      <c r="Y22" s="812"/>
      <c r="Z22" s="812"/>
      <c r="AA22" s="812"/>
    </row>
    <row r="23" spans="1:27" ht="15" customHeight="1">
      <c r="A23" s="769">
        <v>5</v>
      </c>
      <c r="B23" s="944" t="s">
        <v>610</v>
      </c>
      <c r="C23" s="944"/>
      <c r="D23" s="755">
        <v>2437.1995320000001</v>
      </c>
      <c r="E23" s="755">
        <v>2308</v>
      </c>
      <c r="F23" s="755">
        <v>0</v>
      </c>
      <c r="G23" s="755">
        <v>129.199532</v>
      </c>
      <c r="H23" s="755">
        <v>0</v>
      </c>
      <c r="I23" s="755">
        <v>0</v>
      </c>
      <c r="J23" s="755">
        <v>200</v>
      </c>
      <c r="K23" s="755">
        <v>0</v>
      </c>
      <c r="L23" s="755">
        <v>1500.56</v>
      </c>
      <c r="M23" s="755">
        <v>736.63953200000003</v>
      </c>
      <c r="N23" s="756">
        <v>1584.682</v>
      </c>
      <c r="O23" s="755">
        <v>0</v>
      </c>
      <c r="P23" s="755">
        <v>0</v>
      </c>
      <c r="Q23" s="755">
        <v>0</v>
      </c>
      <c r="R23" s="755">
        <v>0</v>
      </c>
      <c r="S23" s="755">
        <v>898.96299999999997</v>
      </c>
      <c r="T23" s="755">
        <v>685.71900000000005</v>
      </c>
      <c r="U23" s="812">
        <f t="shared" si="5"/>
        <v>65.020609892354102</v>
      </c>
      <c r="V23" s="812"/>
      <c r="W23" s="812"/>
      <c r="X23" s="812">
        <f t="shared" si="7"/>
        <v>0</v>
      </c>
      <c r="Y23" s="812"/>
      <c r="Z23" s="812">
        <f t="shared" ref="Z23:Z70" si="9">S23/L23*100</f>
        <v>59.908500826358157</v>
      </c>
      <c r="AA23" s="812">
        <f t="shared" si="8"/>
        <v>93.087455968898496</v>
      </c>
    </row>
    <row r="24" spans="1:27">
      <c r="A24" s="779"/>
      <c r="B24" s="777" t="s">
        <v>611</v>
      </c>
      <c r="C24" s="780" t="s">
        <v>1180</v>
      </c>
      <c r="D24" s="757">
        <v>2437.1995320000001</v>
      </c>
      <c r="E24" s="758">
        <v>2308</v>
      </c>
      <c r="F24" s="758">
        <v>0</v>
      </c>
      <c r="G24" s="758">
        <v>129.199532</v>
      </c>
      <c r="H24" s="758">
        <v>0</v>
      </c>
      <c r="I24" s="758">
        <v>0</v>
      </c>
      <c r="J24" s="758">
        <v>200</v>
      </c>
      <c r="K24" s="758">
        <v>0</v>
      </c>
      <c r="L24" s="758">
        <v>1500.56</v>
      </c>
      <c r="M24" s="758">
        <v>736.63953200000003</v>
      </c>
      <c r="N24" s="759">
        <v>1584.682</v>
      </c>
      <c r="O24" s="757">
        <v>0</v>
      </c>
      <c r="P24" s="757">
        <v>0</v>
      </c>
      <c r="Q24" s="757">
        <v>0</v>
      </c>
      <c r="R24" s="757">
        <v>0</v>
      </c>
      <c r="S24" s="757">
        <v>898.96299999999997</v>
      </c>
      <c r="T24" s="757">
        <v>685.71900000000005</v>
      </c>
      <c r="U24" s="813">
        <f t="shared" si="5"/>
        <v>65.020609892354102</v>
      </c>
      <c r="V24" s="813"/>
      <c r="W24" s="813"/>
      <c r="X24" s="813">
        <f t="shared" si="7"/>
        <v>0</v>
      </c>
      <c r="Y24" s="813"/>
      <c r="Z24" s="813">
        <f t="shared" si="9"/>
        <v>59.908500826358157</v>
      </c>
      <c r="AA24" s="813">
        <f t="shared" si="8"/>
        <v>93.087455968898496</v>
      </c>
    </row>
    <row r="25" spans="1:27" ht="15" customHeight="1">
      <c r="A25" s="769">
        <v>6</v>
      </c>
      <c r="B25" s="944" t="s">
        <v>323</v>
      </c>
      <c r="C25" s="944" t="s">
        <v>323</v>
      </c>
      <c r="D25" s="755">
        <v>215558.03101899999</v>
      </c>
      <c r="E25" s="755">
        <v>141825</v>
      </c>
      <c r="F25" s="755">
        <v>35988.271500000003</v>
      </c>
      <c r="G25" s="755">
        <v>37744.759518999999</v>
      </c>
      <c r="H25" s="755">
        <v>0</v>
      </c>
      <c r="I25" s="755">
        <v>0</v>
      </c>
      <c r="J25" s="755">
        <v>24228.229277999999</v>
      </c>
      <c r="K25" s="755">
        <v>0</v>
      </c>
      <c r="L25" s="755">
        <v>24258.529000999999</v>
      </c>
      <c r="M25" s="755">
        <v>167071.27273999999</v>
      </c>
      <c r="N25" s="756">
        <v>64693.089544000002</v>
      </c>
      <c r="O25" s="755">
        <v>0</v>
      </c>
      <c r="P25" s="755">
        <v>0</v>
      </c>
      <c r="Q25" s="755">
        <v>12405.49</v>
      </c>
      <c r="R25" s="755">
        <v>0</v>
      </c>
      <c r="S25" s="755">
        <v>22978.310401999999</v>
      </c>
      <c r="T25" s="755">
        <v>29309.289142000001</v>
      </c>
      <c r="U25" s="812">
        <f t="shared" si="5"/>
        <v>30.011913375798898</v>
      </c>
      <c r="V25" s="812"/>
      <c r="W25" s="812"/>
      <c r="X25" s="812">
        <f t="shared" si="7"/>
        <v>51.202627553407623</v>
      </c>
      <c r="Y25" s="812"/>
      <c r="Z25" s="812">
        <f t="shared" si="9"/>
        <v>94.72260416554019</v>
      </c>
      <c r="AA25" s="812">
        <f t="shared" si="8"/>
        <v>17.542985494347533</v>
      </c>
    </row>
    <row r="26" spans="1:27">
      <c r="A26" s="779"/>
      <c r="B26" s="777" t="s">
        <v>619</v>
      </c>
      <c r="C26" s="780" t="s">
        <v>1181</v>
      </c>
      <c r="D26" s="757">
        <v>215558.03101899999</v>
      </c>
      <c r="E26" s="758">
        <v>141825</v>
      </c>
      <c r="F26" s="758">
        <v>35988.271500000003</v>
      </c>
      <c r="G26" s="758">
        <v>37744.759518999999</v>
      </c>
      <c r="H26" s="758">
        <v>0</v>
      </c>
      <c r="I26" s="758">
        <v>0</v>
      </c>
      <c r="J26" s="758">
        <v>24228.229277999999</v>
      </c>
      <c r="K26" s="758">
        <v>0</v>
      </c>
      <c r="L26" s="758">
        <v>24258.529000999999</v>
      </c>
      <c r="M26" s="758">
        <v>167071.27273999999</v>
      </c>
      <c r="N26" s="759">
        <v>64693.089544000002</v>
      </c>
      <c r="O26" s="757">
        <v>0</v>
      </c>
      <c r="P26" s="757">
        <v>0</v>
      </c>
      <c r="Q26" s="757">
        <v>12405.49</v>
      </c>
      <c r="R26" s="757">
        <v>0</v>
      </c>
      <c r="S26" s="757">
        <v>22978.310401999999</v>
      </c>
      <c r="T26" s="757">
        <v>29309.289142000001</v>
      </c>
      <c r="U26" s="813">
        <f t="shared" si="5"/>
        <v>30.011913375798898</v>
      </c>
      <c r="V26" s="813"/>
      <c r="W26" s="813"/>
      <c r="X26" s="813">
        <f t="shared" si="7"/>
        <v>51.202627553407623</v>
      </c>
      <c r="Y26" s="813"/>
      <c r="Z26" s="813">
        <f t="shared" si="9"/>
        <v>94.72260416554019</v>
      </c>
      <c r="AA26" s="813">
        <f t="shared" si="8"/>
        <v>17.542985494347533</v>
      </c>
    </row>
    <row r="27" spans="1:27" ht="15" customHeight="1">
      <c r="A27" s="769">
        <v>7</v>
      </c>
      <c r="B27" s="944" t="s">
        <v>341</v>
      </c>
      <c r="C27" s="944" t="s">
        <v>323</v>
      </c>
      <c r="D27" s="755">
        <v>15000</v>
      </c>
      <c r="E27" s="755">
        <v>15000</v>
      </c>
      <c r="F27" s="755">
        <v>0</v>
      </c>
      <c r="G27" s="755">
        <v>0</v>
      </c>
      <c r="H27" s="755">
        <v>0</v>
      </c>
      <c r="I27" s="755">
        <v>15000</v>
      </c>
      <c r="J27" s="755">
        <v>0</v>
      </c>
      <c r="K27" s="755">
        <v>0</v>
      </c>
      <c r="L27" s="755">
        <v>0</v>
      </c>
      <c r="M27" s="755">
        <v>0</v>
      </c>
      <c r="N27" s="756">
        <v>15000</v>
      </c>
      <c r="O27" s="755">
        <v>0</v>
      </c>
      <c r="P27" s="755">
        <v>15000</v>
      </c>
      <c r="Q27" s="755">
        <v>0</v>
      </c>
      <c r="R27" s="755">
        <v>0</v>
      </c>
      <c r="S27" s="755">
        <v>0</v>
      </c>
      <c r="T27" s="755">
        <v>0</v>
      </c>
      <c r="U27" s="812">
        <f t="shared" si="5"/>
        <v>100</v>
      </c>
      <c r="V27" s="812"/>
      <c r="W27" s="812">
        <f t="shared" si="6"/>
        <v>100</v>
      </c>
      <c r="X27" s="812"/>
      <c r="Y27" s="812"/>
      <c r="Z27" s="812"/>
      <c r="AA27" s="812"/>
    </row>
    <row r="28" spans="1:27">
      <c r="A28" s="779"/>
      <c r="B28" s="777">
        <v>7074620</v>
      </c>
      <c r="C28" s="778" t="s">
        <v>1182</v>
      </c>
      <c r="D28" s="757">
        <v>15000</v>
      </c>
      <c r="E28" s="758">
        <v>15000</v>
      </c>
      <c r="F28" s="758">
        <v>0</v>
      </c>
      <c r="G28" s="758">
        <v>0</v>
      </c>
      <c r="H28" s="758">
        <v>0</v>
      </c>
      <c r="I28" s="758">
        <v>15000</v>
      </c>
      <c r="J28" s="758">
        <v>0</v>
      </c>
      <c r="K28" s="758">
        <v>0</v>
      </c>
      <c r="L28" s="758">
        <v>0</v>
      </c>
      <c r="M28" s="758">
        <v>0</v>
      </c>
      <c r="N28" s="759">
        <v>15000</v>
      </c>
      <c r="O28" s="757">
        <v>0</v>
      </c>
      <c r="P28" s="757">
        <v>15000</v>
      </c>
      <c r="Q28" s="757">
        <v>0</v>
      </c>
      <c r="R28" s="757">
        <v>0</v>
      </c>
      <c r="S28" s="757">
        <v>0</v>
      </c>
      <c r="T28" s="757">
        <v>0</v>
      </c>
      <c r="U28" s="813">
        <f t="shared" si="5"/>
        <v>100</v>
      </c>
      <c r="V28" s="813"/>
      <c r="W28" s="813">
        <f t="shared" si="6"/>
        <v>100</v>
      </c>
      <c r="X28" s="812"/>
      <c r="Y28" s="812"/>
      <c r="Z28" s="812"/>
      <c r="AA28" s="812"/>
    </row>
    <row r="29" spans="1:27" ht="15" customHeight="1">
      <c r="A29" s="769">
        <v>8</v>
      </c>
      <c r="B29" s="944" t="s">
        <v>1160</v>
      </c>
      <c r="C29" s="944" t="s">
        <v>323</v>
      </c>
      <c r="D29" s="755">
        <v>7950</v>
      </c>
      <c r="E29" s="755">
        <v>7950</v>
      </c>
      <c r="F29" s="755">
        <v>0</v>
      </c>
      <c r="G29" s="755">
        <v>0</v>
      </c>
      <c r="H29" s="755">
        <v>0</v>
      </c>
      <c r="I29" s="755">
        <v>0</v>
      </c>
      <c r="J29" s="755">
        <v>0</v>
      </c>
      <c r="K29" s="755">
        <v>0</v>
      </c>
      <c r="L29" s="755">
        <v>7950</v>
      </c>
      <c r="M29" s="755">
        <v>0</v>
      </c>
      <c r="N29" s="756">
        <v>7915.2512509999997</v>
      </c>
      <c r="O29" s="755">
        <v>0</v>
      </c>
      <c r="P29" s="755">
        <v>0</v>
      </c>
      <c r="Q29" s="755">
        <v>0</v>
      </c>
      <c r="R29" s="755">
        <v>0</v>
      </c>
      <c r="S29" s="755">
        <v>7915.2512509999997</v>
      </c>
      <c r="T29" s="755">
        <v>0</v>
      </c>
      <c r="U29" s="812">
        <f t="shared" si="5"/>
        <v>99.562908817610065</v>
      </c>
      <c r="V29" s="812"/>
      <c r="W29" s="812"/>
      <c r="X29" s="812"/>
      <c r="Y29" s="812"/>
      <c r="Z29" s="812">
        <f t="shared" si="9"/>
        <v>99.562908817610065</v>
      </c>
      <c r="AA29" s="812"/>
    </row>
    <row r="30" spans="1:27" ht="45">
      <c r="A30" s="779"/>
      <c r="B30" s="777" t="s">
        <v>1183</v>
      </c>
      <c r="C30" s="778" t="s">
        <v>1184</v>
      </c>
      <c r="D30" s="757">
        <v>7950</v>
      </c>
      <c r="E30" s="758">
        <v>7950</v>
      </c>
      <c r="F30" s="758">
        <v>0</v>
      </c>
      <c r="G30" s="758">
        <v>0</v>
      </c>
      <c r="H30" s="758">
        <v>0</v>
      </c>
      <c r="I30" s="758">
        <v>0</v>
      </c>
      <c r="J30" s="758">
        <v>0</v>
      </c>
      <c r="K30" s="758">
        <v>0</v>
      </c>
      <c r="L30" s="758">
        <v>7950</v>
      </c>
      <c r="M30" s="758">
        <v>0</v>
      </c>
      <c r="N30" s="759">
        <v>7915.2512509999997</v>
      </c>
      <c r="O30" s="757">
        <v>0</v>
      </c>
      <c r="P30" s="757">
        <v>0</v>
      </c>
      <c r="Q30" s="757">
        <v>0</v>
      </c>
      <c r="R30" s="757">
        <v>0</v>
      </c>
      <c r="S30" s="757">
        <v>7915.2512509999997</v>
      </c>
      <c r="T30" s="757">
        <v>0</v>
      </c>
      <c r="U30" s="813">
        <f t="shared" si="5"/>
        <v>99.562908817610065</v>
      </c>
      <c r="V30" s="813"/>
      <c r="W30" s="813"/>
      <c r="X30" s="813"/>
      <c r="Y30" s="813"/>
      <c r="Z30" s="813">
        <f t="shared" si="9"/>
        <v>99.562908817610065</v>
      </c>
      <c r="AA30" s="812"/>
    </row>
    <row r="31" spans="1:27" ht="15" customHeight="1">
      <c r="A31" s="769">
        <v>9</v>
      </c>
      <c r="B31" s="944" t="s">
        <v>1161</v>
      </c>
      <c r="C31" s="944" t="s">
        <v>323</v>
      </c>
      <c r="D31" s="755">
        <v>3955</v>
      </c>
      <c r="E31" s="755">
        <v>1426</v>
      </c>
      <c r="F31" s="755">
        <v>2529</v>
      </c>
      <c r="G31" s="755">
        <v>0</v>
      </c>
      <c r="H31" s="755">
        <v>0</v>
      </c>
      <c r="I31" s="755">
        <v>3767</v>
      </c>
      <c r="J31" s="755">
        <v>188</v>
      </c>
      <c r="K31" s="755">
        <v>0</v>
      </c>
      <c r="L31" s="755">
        <v>0</v>
      </c>
      <c r="M31" s="755">
        <v>0</v>
      </c>
      <c r="N31" s="756">
        <v>130.54510200000001</v>
      </c>
      <c r="O31" s="755">
        <v>0</v>
      </c>
      <c r="P31" s="755">
        <v>130.54510200000001</v>
      </c>
      <c r="Q31" s="755">
        <v>0</v>
      </c>
      <c r="R31" s="755">
        <v>0</v>
      </c>
      <c r="S31" s="755">
        <v>0</v>
      </c>
      <c r="T31" s="755">
        <v>0</v>
      </c>
      <c r="U31" s="812">
        <f t="shared" si="5"/>
        <v>3.300761112515803</v>
      </c>
      <c r="V31" s="812"/>
      <c r="W31" s="812">
        <f t="shared" si="6"/>
        <v>3.4654924873904966</v>
      </c>
      <c r="X31" s="812">
        <f t="shared" si="7"/>
        <v>0</v>
      </c>
      <c r="Y31" s="812"/>
      <c r="Z31" s="812"/>
      <c r="AA31" s="812"/>
    </row>
    <row r="32" spans="1:27" ht="45">
      <c r="A32" s="779"/>
      <c r="B32" s="777">
        <v>8120812</v>
      </c>
      <c r="C32" s="778" t="s">
        <v>829</v>
      </c>
      <c r="D32" s="757">
        <v>3955</v>
      </c>
      <c r="E32" s="758">
        <v>1426</v>
      </c>
      <c r="F32" s="758">
        <v>2529</v>
      </c>
      <c r="G32" s="758">
        <v>0</v>
      </c>
      <c r="H32" s="758">
        <v>0</v>
      </c>
      <c r="I32" s="758">
        <v>3767</v>
      </c>
      <c r="J32" s="758">
        <v>188</v>
      </c>
      <c r="K32" s="758">
        <v>0</v>
      </c>
      <c r="L32" s="758">
        <v>0</v>
      </c>
      <c r="M32" s="758">
        <v>0</v>
      </c>
      <c r="N32" s="759">
        <v>130.54510200000001</v>
      </c>
      <c r="O32" s="757">
        <v>0</v>
      </c>
      <c r="P32" s="757">
        <v>130.54510200000001</v>
      </c>
      <c r="Q32" s="757">
        <v>0</v>
      </c>
      <c r="R32" s="757">
        <v>0</v>
      </c>
      <c r="S32" s="757">
        <v>0</v>
      </c>
      <c r="T32" s="757">
        <v>0</v>
      </c>
      <c r="U32" s="813">
        <f t="shared" si="5"/>
        <v>3.300761112515803</v>
      </c>
      <c r="V32" s="813"/>
      <c r="W32" s="813">
        <f t="shared" si="6"/>
        <v>3.4654924873904966</v>
      </c>
      <c r="X32" s="813">
        <f t="shared" si="7"/>
        <v>0</v>
      </c>
      <c r="Y32" s="813"/>
      <c r="Z32" s="813"/>
      <c r="AA32" s="813"/>
    </row>
    <row r="33" spans="1:27" ht="15" customHeight="1">
      <c r="A33" s="769">
        <v>10</v>
      </c>
      <c r="B33" s="944" t="s">
        <v>1158</v>
      </c>
      <c r="C33" s="944" t="s">
        <v>323</v>
      </c>
      <c r="D33" s="755">
        <v>8250</v>
      </c>
      <c r="E33" s="755">
        <v>8056</v>
      </c>
      <c r="F33" s="755">
        <v>194</v>
      </c>
      <c r="G33" s="755">
        <v>0</v>
      </c>
      <c r="H33" s="755">
        <v>0</v>
      </c>
      <c r="I33" s="755">
        <v>6611</v>
      </c>
      <c r="J33" s="755">
        <v>1639</v>
      </c>
      <c r="K33" s="755">
        <v>0</v>
      </c>
      <c r="L33" s="755">
        <v>0</v>
      </c>
      <c r="M33" s="755">
        <v>0</v>
      </c>
      <c r="N33" s="756">
        <v>8069.2283729999999</v>
      </c>
      <c r="O33" s="755">
        <v>0</v>
      </c>
      <c r="P33" s="755">
        <v>6520.1623730000001</v>
      </c>
      <c r="Q33" s="755">
        <v>1549.066</v>
      </c>
      <c r="R33" s="755">
        <v>0</v>
      </c>
      <c r="S33" s="755">
        <v>0</v>
      </c>
      <c r="T33" s="755">
        <v>0</v>
      </c>
      <c r="U33" s="812">
        <f t="shared" si="5"/>
        <v>97.808828763636356</v>
      </c>
      <c r="V33" s="812"/>
      <c r="W33" s="812">
        <f t="shared" si="6"/>
        <v>98.625962380880352</v>
      </c>
      <c r="X33" s="812">
        <f t="shared" si="7"/>
        <v>94.512873703477723</v>
      </c>
      <c r="Y33" s="812"/>
      <c r="Z33" s="812"/>
      <c r="AA33" s="812"/>
    </row>
    <row r="34" spans="1:27" ht="56.25">
      <c r="A34" s="779"/>
      <c r="B34" s="777">
        <v>8120821</v>
      </c>
      <c r="C34" s="778" t="s">
        <v>1185</v>
      </c>
      <c r="D34" s="757">
        <v>8250</v>
      </c>
      <c r="E34" s="758">
        <v>8056</v>
      </c>
      <c r="F34" s="758">
        <v>194</v>
      </c>
      <c r="G34" s="758">
        <v>0</v>
      </c>
      <c r="H34" s="758">
        <v>0</v>
      </c>
      <c r="I34" s="758">
        <v>6611</v>
      </c>
      <c r="J34" s="758">
        <v>1639</v>
      </c>
      <c r="K34" s="758">
        <v>0</v>
      </c>
      <c r="L34" s="758">
        <v>0</v>
      </c>
      <c r="M34" s="758">
        <v>0</v>
      </c>
      <c r="N34" s="759">
        <v>8069.2283729999999</v>
      </c>
      <c r="O34" s="757">
        <v>0</v>
      </c>
      <c r="P34" s="757">
        <v>6520.1623730000001</v>
      </c>
      <c r="Q34" s="757">
        <v>1549.066</v>
      </c>
      <c r="R34" s="757">
        <v>0</v>
      </c>
      <c r="S34" s="757">
        <v>0</v>
      </c>
      <c r="T34" s="757">
        <v>0</v>
      </c>
      <c r="U34" s="813">
        <f t="shared" si="5"/>
        <v>97.808828763636356</v>
      </c>
      <c r="V34" s="813"/>
      <c r="W34" s="813">
        <f t="shared" si="6"/>
        <v>98.625962380880352</v>
      </c>
      <c r="X34" s="813">
        <f t="shared" si="7"/>
        <v>94.512873703477723</v>
      </c>
      <c r="Y34" s="812"/>
      <c r="Z34" s="812"/>
      <c r="AA34" s="812"/>
    </row>
    <row r="35" spans="1:27" ht="15" customHeight="1">
      <c r="A35" s="769">
        <v>11</v>
      </c>
      <c r="B35" s="944" t="s">
        <v>1162</v>
      </c>
      <c r="C35" s="944" t="s">
        <v>323</v>
      </c>
      <c r="D35" s="755">
        <v>135301.68739899999</v>
      </c>
      <c r="E35" s="755">
        <v>132199</v>
      </c>
      <c r="F35" s="755">
        <v>3102.6873989999999</v>
      </c>
      <c r="G35" s="755">
        <v>0</v>
      </c>
      <c r="H35" s="755">
        <v>0</v>
      </c>
      <c r="I35" s="755">
        <v>9794.7489999999998</v>
      </c>
      <c r="J35" s="755">
        <v>8682.9383990000006</v>
      </c>
      <c r="K35" s="755">
        <v>0</v>
      </c>
      <c r="L35" s="755">
        <v>0</v>
      </c>
      <c r="M35" s="755">
        <v>116824</v>
      </c>
      <c r="N35" s="756">
        <v>15500.577807000001</v>
      </c>
      <c r="O35" s="755">
        <v>0</v>
      </c>
      <c r="P35" s="755">
        <v>8372.8577990000013</v>
      </c>
      <c r="Q35" s="755">
        <v>4012.0120080000002</v>
      </c>
      <c r="R35" s="755">
        <v>0</v>
      </c>
      <c r="S35" s="755">
        <v>0</v>
      </c>
      <c r="T35" s="755">
        <v>3115.7080000000001</v>
      </c>
      <c r="U35" s="812">
        <f t="shared" si="5"/>
        <v>11.456307829546379</v>
      </c>
      <c r="V35" s="812"/>
      <c r="W35" s="812">
        <f t="shared" si="6"/>
        <v>85.4831277350752</v>
      </c>
      <c r="X35" s="812">
        <f t="shared" si="7"/>
        <v>46.205694704249623</v>
      </c>
      <c r="Y35" s="812"/>
      <c r="Z35" s="812"/>
      <c r="AA35" s="812">
        <f t="shared" si="8"/>
        <v>2.6670102033828669</v>
      </c>
    </row>
    <row r="36" spans="1:27">
      <c r="A36" s="779"/>
      <c r="B36" s="777" t="s">
        <v>1186</v>
      </c>
      <c r="C36" s="778" t="s">
        <v>1187</v>
      </c>
      <c r="D36" s="757">
        <v>8248</v>
      </c>
      <c r="E36" s="758">
        <v>8248</v>
      </c>
      <c r="F36" s="758">
        <v>0</v>
      </c>
      <c r="G36" s="758">
        <v>0</v>
      </c>
      <c r="H36" s="758">
        <v>0</v>
      </c>
      <c r="I36" s="758">
        <v>0</v>
      </c>
      <c r="J36" s="758">
        <v>8248</v>
      </c>
      <c r="K36" s="758">
        <v>0</v>
      </c>
      <c r="L36" s="758">
        <v>0</v>
      </c>
      <c r="M36" s="758">
        <v>0</v>
      </c>
      <c r="N36" s="759">
        <v>3734.0120080000002</v>
      </c>
      <c r="O36" s="757">
        <v>0</v>
      </c>
      <c r="P36" s="757">
        <v>0</v>
      </c>
      <c r="Q36" s="757">
        <v>3734.0120080000002</v>
      </c>
      <c r="R36" s="757">
        <v>0</v>
      </c>
      <c r="S36" s="757">
        <v>0</v>
      </c>
      <c r="T36" s="757">
        <v>0</v>
      </c>
      <c r="U36" s="813">
        <f t="shared" si="5"/>
        <v>45.27172657613967</v>
      </c>
      <c r="V36" s="813"/>
      <c r="W36" s="813"/>
      <c r="X36" s="813">
        <f t="shared" si="7"/>
        <v>45.27172657613967</v>
      </c>
      <c r="Y36" s="812"/>
      <c r="Z36" s="812"/>
      <c r="AA36" s="812"/>
    </row>
    <row r="37" spans="1:27" ht="22.5">
      <c r="A37" s="779"/>
      <c r="B37" s="777" t="s">
        <v>628</v>
      </c>
      <c r="C37" s="778" t="s">
        <v>1188</v>
      </c>
      <c r="D37" s="757">
        <v>1930</v>
      </c>
      <c r="E37" s="758">
        <v>1930</v>
      </c>
      <c r="F37" s="758">
        <v>0</v>
      </c>
      <c r="G37" s="758">
        <v>0</v>
      </c>
      <c r="H37" s="758">
        <v>0</v>
      </c>
      <c r="I37" s="758">
        <v>1822</v>
      </c>
      <c r="J37" s="758">
        <v>108</v>
      </c>
      <c r="K37" s="758">
        <v>0</v>
      </c>
      <c r="L37" s="758">
        <v>0</v>
      </c>
      <c r="M37" s="758">
        <v>0</v>
      </c>
      <c r="N37" s="759">
        <v>1591.1475499999999</v>
      </c>
      <c r="O37" s="757">
        <v>0</v>
      </c>
      <c r="P37" s="757">
        <v>1591.1475499999999</v>
      </c>
      <c r="Q37" s="757">
        <v>0</v>
      </c>
      <c r="R37" s="757">
        <v>0</v>
      </c>
      <c r="S37" s="757">
        <v>0</v>
      </c>
      <c r="T37" s="757">
        <v>0</v>
      </c>
      <c r="U37" s="813">
        <f t="shared" si="5"/>
        <v>82.442878238341962</v>
      </c>
      <c r="V37" s="813"/>
      <c r="W37" s="813">
        <f t="shared" si="6"/>
        <v>87.329722832052681</v>
      </c>
      <c r="X37" s="813">
        <f t="shared" si="7"/>
        <v>0</v>
      </c>
      <c r="Y37" s="812"/>
      <c r="Z37" s="812"/>
      <c r="AA37" s="812"/>
    </row>
    <row r="38" spans="1:27" ht="22.5">
      <c r="A38" s="779"/>
      <c r="B38" s="777">
        <v>8131456</v>
      </c>
      <c r="C38" s="778" t="s">
        <v>1189</v>
      </c>
      <c r="D38" s="757">
        <v>4560</v>
      </c>
      <c r="E38" s="758">
        <v>3617</v>
      </c>
      <c r="F38" s="758">
        <v>943</v>
      </c>
      <c r="G38" s="758">
        <v>0</v>
      </c>
      <c r="H38" s="758">
        <v>0</v>
      </c>
      <c r="I38" s="758">
        <v>4352</v>
      </c>
      <c r="J38" s="758">
        <v>208</v>
      </c>
      <c r="K38" s="758">
        <v>0</v>
      </c>
      <c r="L38" s="758">
        <v>0</v>
      </c>
      <c r="M38" s="758">
        <v>0</v>
      </c>
      <c r="N38" s="759">
        <v>4005.6048500000002</v>
      </c>
      <c r="O38" s="757">
        <v>0</v>
      </c>
      <c r="P38" s="757">
        <v>3797.6048500000002</v>
      </c>
      <c r="Q38" s="757">
        <v>208</v>
      </c>
      <c r="R38" s="757">
        <v>0</v>
      </c>
      <c r="S38" s="757">
        <v>0</v>
      </c>
      <c r="T38" s="757">
        <v>0</v>
      </c>
      <c r="U38" s="813">
        <f t="shared" si="5"/>
        <v>87.842211622807014</v>
      </c>
      <c r="V38" s="813"/>
      <c r="W38" s="813">
        <f t="shared" si="6"/>
        <v>87.261140854779413</v>
      </c>
      <c r="X38" s="813">
        <f t="shared" si="7"/>
        <v>100</v>
      </c>
      <c r="Y38" s="812"/>
      <c r="Z38" s="812"/>
      <c r="AA38" s="812"/>
    </row>
    <row r="39" spans="1:27" ht="22.5">
      <c r="A39" s="779"/>
      <c r="B39" s="777" t="s">
        <v>1190</v>
      </c>
      <c r="C39" s="778" t="s">
        <v>1191</v>
      </c>
      <c r="D39" s="757">
        <v>1100</v>
      </c>
      <c r="E39" s="758">
        <v>790</v>
      </c>
      <c r="F39" s="758">
        <v>310</v>
      </c>
      <c r="G39" s="758">
        <v>0</v>
      </c>
      <c r="H39" s="758">
        <v>0</v>
      </c>
      <c r="I39" s="758">
        <v>1065</v>
      </c>
      <c r="J39" s="758">
        <v>35</v>
      </c>
      <c r="K39" s="758">
        <v>0</v>
      </c>
      <c r="L39" s="758">
        <v>0</v>
      </c>
      <c r="M39" s="758">
        <v>0</v>
      </c>
      <c r="N39" s="759">
        <v>999.30399999999997</v>
      </c>
      <c r="O39" s="757">
        <v>0</v>
      </c>
      <c r="P39" s="757">
        <v>964.30399999999997</v>
      </c>
      <c r="Q39" s="757">
        <v>35</v>
      </c>
      <c r="R39" s="757">
        <v>0</v>
      </c>
      <c r="S39" s="757">
        <v>0</v>
      </c>
      <c r="T39" s="757">
        <v>0</v>
      </c>
      <c r="U39" s="813">
        <f t="shared" si="5"/>
        <v>90.845818181818188</v>
      </c>
      <c r="V39" s="813"/>
      <c r="W39" s="813">
        <f t="shared" si="6"/>
        <v>90.544976525821596</v>
      </c>
      <c r="X39" s="813">
        <f t="shared" si="7"/>
        <v>100</v>
      </c>
      <c r="Y39" s="812"/>
      <c r="Z39" s="812"/>
      <c r="AA39" s="812"/>
    </row>
    <row r="40" spans="1:27" ht="22.5">
      <c r="A40" s="779"/>
      <c r="B40" s="777" t="s">
        <v>631</v>
      </c>
      <c r="C40" s="778" t="s">
        <v>1192</v>
      </c>
      <c r="D40" s="757">
        <v>391.42200000000003</v>
      </c>
      <c r="E40" s="758">
        <v>0</v>
      </c>
      <c r="F40" s="758">
        <v>391.42200000000003</v>
      </c>
      <c r="G40" s="758">
        <v>0</v>
      </c>
      <c r="H40" s="758">
        <v>0</v>
      </c>
      <c r="I40" s="758">
        <v>380.19499999999999</v>
      </c>
      <c r="J40" s="758">
        <v>11.227</v>
      </c>
      <c r="K40" s="758">
        <v>0</v>
      </c>
      <c r="L40" s="758">
        <v>0</v>
      </c>
      <c r="M40" s="758">
        <v>0</v>
      </c>
      <c r="N40" s="759">
        <v>217.47</v>
      </c>
      <c r="O40" s="757">
        <v>0</v>
      </c>
      <c r="P40" s="757">
        <v>217.47</v>
      </c>
      <c r="Q40" s="757">
        <v>0</v>
      </c>
      <c r="R40" s="757">
        <v>0</v>
      </c>
      <c r="S40" s="757">
        <v>0</v>
      </c>
      <c r="T40" s="757">
        <v>0</v>
      </c>
      <c r="U40" s="813">
        <f t="shared" si="5"/>
        <v>55.558961938777074</v>
      </c>
      <c r="V40" s="813"/>
      <c r="W40" s="813">
        <f t="shared" si="6"/>
        <v>57.199594944699427</v>
      </c>
      <c r="X40" s="813">
        <f t="shared" si="7"/>
        <v>0</v>
      </c>
      <c r="Y40" s="812"/>
      <c r="Z40" s="812"/>
      <c r="AA40" s="812"/>
    </row>
    <row r="41" spans="1:27" ht="22.5">
      <c r="A41" s="779"/>
      <c r="B41" s="777" t="s">
        <v>815</v>
      </c>
      <c r="C41" s="778" t="s">
        <v>1193</v>
      </c>
      <c r="D41" s="757">
        <v>1100</v>
      </c>
      <c r="E41" s="758">
        <v>790</v>
      </c>
      <c r="F41" s="758">
        <v>310</v>
      </c>
      <c r="G41" s="758">
        <v>0</v>
      </c>
      <c r="H41" s="758">
        <v>0</v>
      </c>
      <c r="I41" s="758">
        <v>1065</v>
      </c>
      <c r="J41" s="758">
        <v>35</v>
      </c>
      <c r="K41" s="758">
        <v>0</v>
      </c>
      <c r="L41" s="758">
        <v>0</v>
      </c>
      <c r="M41" s="758">
        <v>0</v>
      </c>
      <c r="N41" s="759">
        <v>1016.09</v>
      </c>
      <c r="O41" s="757">
        <v>0</v>
      </c>
      <c r="P41" s="757">
        <v>981.09</v>
      </c>
      <c r="Q41" s="757">
        <v>35</v>
      </c>
      <c r="R41" s="757">
        <v>0</v>
      </c>
      <c r="S41" s="757">
        <v>0</v>
      </c>
      <c r="T41" s="757">
        <v>0</v>
      </c>
      <c r="U41" s="813">
        <f t="shared" si="5"/>
        <v>92.371818181818185</v>
      </c>
      <c r="V41" s="813"/>
      <c r="W41" s="813">
        <f t="shared" si="6"/>
        <v>92.121126760563385</v>
      </c>
      <c r="X41" s="813">
        <f t="shared" si="7"/>
        <v>100</v>
      </c>
      <c r="Y41" s="812"/>
      <c r="Z41" s="812"/>
      <c r="AA41" s="812"/>
    </row>
    <row r="42" spans="1:27" ht="22.5">
      <c r="A42" s="779"/>
      <c r="B42" s="777" t="s">
        <v>632</v>
      </c>
      <c r="C42" s="778" t="s">
        <v>1194</v>
      </c>
      <c r="D42" s="757">
        <v>1148.2653989999999</v>
      </c>
      <c r="E42" s="758">
        <v>0</v>
      </c>
      <c r="F42" s="758">
        <v>1148.2653989999999</v>
      </c>
      <c r="G42" s="758">
        <v>0</v>
      </c>
      <c r="H42" s="758">
        <v>0</v>
      </c>
      <c r="I42" s="758">
        <v>1110.5540000000001</v>
      </c>
      <c r="J42" s="758">
        <v>37.711399</v>
      </c>
      <c r="K42" s="758">
        <v>0</v>
      </c>
      <c r="L42" s="758">
        <v>0</v>
      </c>
      <c r="M42" s="758">
        <v>0</v>
      </c>
      <c r="N42" s="759">
        <v>821.241399</v>
      </c>
      <c r="O42" s="757">
        <v>0</v>
      </c>
      <c r="P42" s="757">
        <v>821.241399</v>
      </c>
      <c r="Q42" s="757">
        <v>0</v>
      </c>
      <c r="R42" s="757">
        <v>0</v>
      </c>
      <c r="S42" s="757">
        <v>0</v>
      </c>
      <c r="T42" s="757">
        <v>0</v>
      </c>
      <c r="U42" s="813">
        <f t="shared" si="5"/>
        <v>71.520172924761283</v>
      </c>
      <c r="V42" s="813"/>
      <c r="W42" s="813">
        <f t="shared" si="6"/>
        <v>73.948803840245489</v>
      </c>
      <c r="X42" s="813">
        <f t="shared" si="7"/>
        <v>0</v>
      </c>
      <c r="Y42" s="812"/>
      <c r="Z42" s="812"/>
      <c r="AA42" s="812"/>
    </row>
    <row r="43" spans="1:27" ht="33.75">
      <c r="A43" s="779"/>
      <c r="B43" s="777" t="s">
        <v>1195</v>
      </c>
      <c r="C43" s="778" t="s">
        <v>1196</v>
      </c>
      <c r="D43" s="757">
        <v>47224</v>
      </c>
      <c r="E43" s="758">
        <v>47224</v>
      </c>
      <c r="F43" s="758">
        <v>0</v>
      </c>
      <c r="G43" s="758">
        <v>0</v>
      </c>
      <c r="H43" s="758">
        <v>0</v>
      </c>
      <c r="I43" s="758">
        <v>0</v>
      </c>
      <c r="J43" s="758">
        <v>0</v>
      </c>
      <c r="K43" s="758">
        <v>0</v>
      </c>
      <c r="L43" s="758">
        <v>0</v>
      </c>
      <c r="M43" s="758">
        <v>47224</v>
      </c>
      <c r="N43" s="759">
        <v>0</v>
      </c>
      <c r="O43" s="757">
        <v>0</v>
      </c>
      <c r="P43" s="757">
        <v>0</v>
      </c>
      <c r="Q43" s="757">
        <v>0</v>
      </c>
      <c r="R43" s="757">
        <v>0</v>
      </c>
      <c r="S43" s="757">
        <v>0</v>
      </c>
      <c r="T43" s="757">
        <v>0</v>
      </c>
      <c r="U43" s="813">
        <f t="shared" si="5"/>
        <v>0</v>
      </c>
      <c r="V43" s="813"/>
      <c r="W43" s="813"/>
      <c r="X43" s="813"/>
      <c r="Y43" s="813"/>
      <c r="Z43" s="813"/>
      <c r="AA43" s="813">
        <f t="shared" si="8"/>
        <v>0</v>
      </c>
    </row>
    <row r="44" spans="1:27" ht="33.75">
      <c r="A44" s="779"/>
      <c r="B44" s="777" t="s">
        <v>1197</v>
      </c>
      <c r="C44" s="778" t="s">
        <v>1198</v>
      </c>
      <c r="D44" s="757">
        <v>69600</v>
      </c>
      <c r="E44" s="758">
        <v>69600</v>
      </c>
      <c r="F44" s="758">
        <v>0</v>
      </c>
      <c r="G44" s="758">
        <v>0</v>
      </c>
      <c r="H44" s="758">
        <v>0</v>
      </c>
      <c r="I44" s="758">
        <v>0</v>
      </c>
      <c r="J44" s="758">
        <v>0</v>
      </c>
      <c r="K44" s="758">
        <v>0</v>
      </c>
      <c r="L44" s="758">
        <v>0</v>
      </c>
      <c r="M44" s="758">
        <v>69600</v>
      </c>
      <c r="N44" s="759">
        <v>3115.7080000000001</v>
      </c>
      <c r="O44" s="757">
        <v>0</v>
      </c>
      <c r="P44" s="757">
        <v>0</v>
      </c>
      <c r="Q44" s="757">
        <v>0</v>
      </c>
      <c r="R44" s="757">
        <v>0</v>
      </c>
      <c r="S44" s="757">
        <v>0</v>
      </c>
      <c r="T44" s="757">
        <v>3115.7080000000001</v>
      </c>
      <c r="U44" s="813">
        <f t="shared" si="5"/>
        <v>4.4765919540229886</v>
      </c>
      <c r="V44" s="813"/>
      <c r="W44" s="813"/>
      <c r="X44" s="813"/>
      <c r="Y44" s="813"/>
      <c r="Z44" s="813"/>
      <c r="AA44" s="813">
        <f t="shared" si="8"/>
        <v>4.4765919540229886</v>
      </c>
    </row>
    <row r="45" spans="1:27" ht="35.1" customHeight="1">
      <c r="A45" s="769">
        <v>12</v>
      </c>
      <c r="B45" s="944" t="s">
        <v>1163</v>
      </c>
      <c r="C45" s="944" t="s">
        <v>323</v>
      </c>
      <c r="D45" s="755">
        <v>28592.512804999998</v>
      </c>
      <c r="E45" s="755">
        <v>19785</v>
      </c>
      <c r="F45" s="755">
        <v>5187.1128050000007</v>
      </c>
      <c r="G45" s="755">
        <v>3620.4</v>
      </c>
      <c r="H45" s="755">
        <v>0</v>
      </c>
      <c r="I45" s="755">
        <v>15428.9936</v>
      </c>
      <c r="J45" s="755">
        <v>543.11920499999997</v>
      </c>
      <c r="K45" s="755">
        <v>0</v>
      </c>
      <c r="L45" s="755">
        <v>9000</v>
      </c>
      <c r="M45" s="755">
        <v>3620.4</v>
      </c>
      <c r="N45" s="756">
        <v>26864.776074000001</v>
      </c>
      <c r="O45" s="755">
        <v>0</v>
      </c>
      <c r="P45" s="755">
        <v>14187.188074</v>
      </c>
      <c r="Q45" s="755">
        <v>57.188000000000002</v>
      </c>
      <c r="R45" s="755">
        <v>0</v>
      </c>
      <c r="S45" s="755">
        <v>9000</v>
      </c>
      <c r="T45" s="755">
        <v>3620.4</v>
      </c>
      <c r="U45" s="812">
        <f t="shared" si="5"/>
        <v>93.957380581472123</v>
      </c>
      <c r="V45" s="812"/>
      <c r="W45" s="812">
        <f t="shared" si="6"/>
        <v>91.951480710964844</v>
      </c>
      <c r="X45" s="812">
        <f t="shared" si="7"/>
        <v>10.529548480982182</v>
      </c>
      <c r="Y45" s="812"/>
      <c r="Z45" s="812">
        <f t="shared" si="9"/>
        <v>100</v>
      </c>
      <c r="AA45" s="812">
        <f t="shared" si="8"/>
        <v>100</v>
      </c>
    </row>
    <row r="46" spans="1:27" ht="22.5">
      <c r="A46" s="779"/>
      <c r="B46" s="777" t="s">
        <v>825</v>
      </c>
      <c r="C46" s="778" t="s">
        <v>826</v>
      </c>
      <c r="D46" s="757">
        <v>2655</v>
      </c>
      <c r="E46" s="758">
        <v>782</v>
      </c>
      <c r="F46" s="758">
        <v>1873</v>
      </c>
      <c r="G46" s="758">
        <v>0</v>
      </c>
      <c r="H46" s="758">
        <v>0</v>
      </c>
      <c r="I46" s="758">
        <v>2529</v>
      </c>
      <c r="J46" s="758">
        <v>126</v>
      </c>
      <c r="K46" s="758">
        <v>0</v>
      </c>
      <c r="L46" s="758">
        <v>0</v>
      </c>
      <c r="M46" s="758">
        <v>0</v>
      </c>
      <c r="N46" s="759">
        <v>1959.4044740000002</v>
      </c>
      <c r="O46" s="757">
        <v>0</v>
      </c>
      <c r="P46" s="757">
        <v>1902.2164740000001</v>
      </c>
      <c r="Q46" s="757">
        <v>57.188000000000002</v>
      </c>
      <c r="R46" s="757">
        <v>0</v>
      </c>
      <c r="S46" s="757">
        <v>0</v>
      </c>
      <c r="T46" s="757">
        <v>0</v>
      </c>
      <c r="U46" s="813">
        <f t="shared" si="5"/>
        <v>73.80054516007533</v>
      </c>
      <c r="V46" s="813"/>
      <c r="W46" s="813">
        <f t="shared" si="6"/>
        <v>75.216151601423491</v>
      </c>
      <c r="X46" s="813">
        <f t="shared" si="7"/>
        <v>45.387301587301586</v>
      </c>
      <c r="Y46" s="813"/>
      <c r="Z46" s="813"/>
      <c r="AA46" s="813"/>
    </row>
    <row r="47" spans="1:27" ht="33.75">
      <c r="A47" s="779"/>
      <c r="B47" s="777">
        <v>8053665</v>
      </c>
      <c r="C47" s="778" t="s">
        <v>665</v>
      </c>
      <c r="D47" s="757">
        <v>12475.4</v>
      </c>
      <c r="E47" s="758">
        <v>8855</v>
      </c>
      <c r="F47" s="758">
        <v>0</v>
      </c>
      <c r="G47" s="758">
        <v>3620.4</v>
      </c>
      <c r="H47" s="758">
        <v>0</v>
      </c>
      <c r="I47" s="758">
        <v>0</v>
      </c>
      <c r="J47" s="758">
        <v>0</v>
      </c>
      <c r="K47" s="758">
        <v>0</v>
      </c>
      <c r="L47" s="758">
        <v>8855</v>
      </c>
      <c r="M47" s="758">
        <v>3620.4</v>
      </c>
      <c r="N47" s="759">
        <v>12475.4</v>
      </c>
      <c r="O47" s="757">
        <v>0</v>
      </c>
      <c r="P47" s="757">
        <v>0</v>
      </c>
      <c r="Q47" s="757">
        <v>0</v>
      </c>
      <c r="R47" s="757">
        <v>0</v>
      </c>
      <c r="S47" s="757">
        <v>8855</v>
      </c>
      <c r="T47" s="757">
        <v>3620.4</v>
      </c>
      <c r="U47" s="813">
        <f t="shared" si="5"/>
        <v>100</v>
      </c>
      <c r="V47" s="813"/>
      <c r="W47" s="813"/>
      <c r="X47" s="813"/>
      <c r="Y47" s="813"/>
      <c r="Z47" s="813">
        <f t="shared" si="9"/>
        <v>100</v>
      </c>
      <c r="AA47" s="813">
        <f t="shared" si="8"/>
        <v>100</v>
      </c>
    </row>
    <row r="48" spans="1:27" ht="22.5">
      <c r="A48" s="779"/>
      <c r="B48" s="777" t="s">
        <v>652</v>
      </c>
      <c r="C48" s="778" t="s">
        <v>653</v>
      </c>
      <c r="D48" s="757">
        <v>145</v>
      </c>
      <c r="E48" s="758">
        <v>145</v>
      </c>
      <c r="F48" s="758">
        <v>0</v>
      </c>
      <c r="G48" s="758">
        <v>0</v>
      </c>
      <c r="H48" s="758">
        <v>0</v>
      </c>
      <c r="I48" s="758">
        <v>0</v>
      </c>
      <c r="J48" s="758">
        <v>0</v>
      </c>
      <c r="K48" s="758">
        <v>0</v>
      </c>
      <c r="L48" s="758">
        <v>145</v>
      </c>
      <c r="M48" s="758">
        <v>0</v>
      </c>
      <c r="N48" s="759">
        <v>145</v>
      </c>
      <c r="O48" s="757">
        <v>0</v>
      </c>
      <c r="P48" s="757">
        <v>0</v>
      </c>
      <c r="Q48" s="757">
        <v>0</v>
      </c>
      <c r="R48" s="757">
        <v>0</v>
      </c>
      <c r="S48" s="757">
        <v>145</v>
      </c>
      <c r="T48" s="757">
        <v>0</v>
      </c>
      <c r="U48" s="813">
        <f t="shared" si="5"/>
        <v>100</v>
      </c>
      <c r="V48" s="813"/>
      <c r="W48" s="813"/>
      <c r="X48" s="813"/>
      <c r="Y48" s="813"/>
      <c r="Z48" s="813">
        <f t="shared" si="9"/>
        <v>100</v>
      </c>
      <c r="AA48" s="813"/>
    </row>
    <row r="49" spans="1:27" ht="67.5">
      <c r="A49" s="779"/>
      <c r="B49" s="777" t="s">
        <v>1199</v>
      </c>
      <c r="C49" s="778" t="s">
        <v>1200</v>
      </c>
      <c r="D49" s="757">
        <v>3314.1128050000002</v>
      </c>
      <c r="E49" s="758">
        <v>0</v>
      </c>
      <c r="F49" s="758">
        <v>3314.1128050000002</v>
      </c>
      <c r="G49" s="758">
        <v>0</v>
      </c>
      <c r="H49" s="758">
        <v>0</v>
      </c>
      <c r="I49" s="758">
        <v>2896.9935999999998</v>
      </c>
      <c r="J49" s="758">
        <v>417.11920500000002</v>
      </c>
      <c r="K49" s="758">
        <v>0</v>
      </c>
      <c r="L49" s="758">
        <v>0</v>
      </c>
      <c r="M49" s="758">
        <v>0</v>
      </c>
      <c r="N49" s="759">
        <v>2281.9715999999999</v>
      </c>
      <c r="O49" s="757">
        <v>0</v>
      </c>
      <c r="P49" s="757">
        <v>2281.9715999999999</v>
      </c>
      <c r="Q49" s="757">
        <v>0</v>
      </c>
      <c r="R49" s="757">
        <v>0</v>
      </c>
      <c r="S49" s="757">
        <v>0</v>
      </c>
      <c r="T49" s="757">
        <v>0</v>
      </c>
      <c r="U49" s="813">
        <f t="shared" si="5"/>
        <v>68.856183668739064</v>
      </c>
      <c r="V49" s="813"/>
      <c r="W49" s="813">
        <f t="shared" si="6"/>
        <v>78.770336254798764</v>
      </c>
      <c r="X49" s="813">
        <f t="shared" si="7"/>
        <v>0</v>
      </c>
      <c r="Y49" s="813"/>
      <c r="Z49" s="813"/>
      <c r="AA49" s="813"/>
    </row>
    <row r="50" spans="1:27" ht="67.5">
      <c r="A50" s="779"/>
      <c r="B50" s="777" t="s">
        <v>654</v>
      </c>
      <c r="C50" s="778" t="s">
        <v>655</v>
      </c>
      <c r="D50" s="757">
        <v>10003</v>
      </c>
      <c r="E50" s="758">
        <v>10003</v>
      </c>
      <c r="F50" s="758">
        <v>0</v>
      </c>
      <c r="G50" s="758">
        <v>0</v>
      </c>
      <c r="H50" s="758">
        <v>0</v>
      </c>
      <c r="I50" s="758">
        <v>10003</v>
      </c>
      <c r="J50" s="758">
        <v>0</v>
      </c>
      <c r="K50" s="758">
        <v>0</v>
      </c>
      <c r="L50" s="758">
        <v>0</v>
      </c>
      <c r="M50" s="758">
        <v>0</v>
      </c>
      <c r="N50" s="759">
        <v>10003</v>
      </c>
      <c r="O50" s="757">
        <v>0</v>
      </c>
      <c r="P50" s="757">
        <v>10003</v>
      </c>
      <c r="Q50" s="757">
        <v>0</v>
      </c>
      <c r="R50" s="757">
        <v>0</v>
      </c>
      <c r="S50" s="757">
        <v>0</v>
      </c>
      <c r="T50" s="757">
        <v>0</v>
      </c>
      <c r="U50" s="813">
        <f t="shared" si="5"/>
        <v>100</v>
      </c>
      <c r="V50" s="813"/>
      <c r="W50" s="813">
        <f t="shared" si="6"/>
        <v>100</v>
      </c>
      <c r="X50" s="813"/>
      <c r="Y50" s="813"/>
      <c r="Z50" s="813"/>
      <c r="AA50" s="813"/>
    </row>
    <row r="51" spans="1:27" ht="35.1" customHeight="1">
      <c r="A51" s="769">
        <v>13</v>
      </c>
      <c r="B51" s="944" t="s">
        <v>1168</v>
      </c>
      <c r="C51" s="944" t="s">
        <v>323</v>
      </c>
      <c r="D51" s="755">
        <v>43130.611700000001</v>
      </c>
      <c r="E51" s="755">
        <v>34296</v>
      </c>
      <c r="F51" s="755">
        <v>8833.6116999999995</v>
      </c>
      <c r="G51" s="755">
        <v>1</v>
      </c>
      <c r="H51" s="755">
        <v>0</v>
      </c>
      <c r="I51" s="755">
        <v>22448.1044</v>
      </c>
      <c r="J51" s="755">
        <v>1147.5073</v>
      </c>
      <c r="K51" s="755">
        <v>0</v>
      </c>
      <c r="L51" s="755">
        <v>13499</v>
      </c>
      <c r="M51" s="755">
        <v>6036</v>
      </c>
      <c r="N51" s="756">
        <v>21836.804250000001</v>
      </c>
      <c r="O51" s="755">
        <v>0</v>
      </c>
      <c r="P51" s="755">
        <v>14394.778939</v>
      </c>
      <c r="Q51" s="755">
        <v>633.21004199999993</v>
      </c>
      <c r="R51" s="755">
        <v>0</v>
      </c>
      <c r="S51" s="755">
        <v>1391.7153370000001</v>
      </c>
      <c r="T51" s="755">
        <v>5417.0999320000001</v>
      </c>
      <c r="U51" s="812">
        <f t="shared" si="5"/>
        <v>50.629479595347362</v>
      </c>
      <c r="V51" s="812"/>
      <c r="W51" s="812">
        <f t="shared" si="6"/>
        <v>64.124697045689075</v>
      </c>
      <c r="X51" s="812">
        <f t="shared" si="7"/>
        <v>55.18135196176965</v>
      </c>
      <c r="Y51" s="812"/>
      <c r="Z51" s="812">
        <f t="shared" si="9"/>
        <v>10.3097661826802</v>
      </c>
      <c r="AA51" s="812">
        <f t="shared" si="8"/>
        <v>89.746519748177604</v>
      </c>
    </row>
    <row r="52" spans="1:27" ht="45">
      <c r="A52" s="779"/>
      <c r="B52" s="777" t="s">
        <v>646</v>
      </c>
      <c r="C52" s="778" t="s">
        <v>1201</v>
      </c>
      <c r="D52" s="757">
        <v>5713.3159999999998</v>
      </c>
      <c r="E52" s="758">
        <v>3100</v>
      </c>
      <c r="F52" s="758">
        <v>2613.3159999999998</v>
      </c>
      <c r="G52" s="758">
        <v>0</v>
      </c>
      <c r="H52" s="758">
        <v>0</v>
      </c>
      <c r="I52" s="758">
        <v>5434.7889999999998</v>
      </c>
      <c r="J52" s="758">
        <v>278.52699999999999</v>
      </c>
      <c r="K52" s="758">
        <v>0</v>
      </c>
      <c r="L52" s="758">
        <v>0</v>
      </c>
      <c r="M52" s="758">
        <v>0</v>
      </c>
      <c r="N52" s="759">
        <v>3863.596</v>
      </c>
      <c r="O52" s="757">
        <v>0</v>
      </c>
      <c r="P52" s="757">
        <v>3733.732</v>
      </c>
      <c r="Q52" s="757">
        <v>129.864</v>
      </c>
      <c r="R52" s="757">
        <v>0</v>
      </c>
      <c r="S52" s="757">
        <v>0</v>
      </c>
      <c r="T52" s="757">
        <v>0</v>
      </c>
      <c r="U52" s="813">
        <f t="shared" si="5"/>
        <v>67.624405861674731</v>
      </c>
      <c r="V52" s="813"/>
      <c r="W52" s="813">
        <f t="shared" si="6"/>
        <v>68.700588008108511</v>
      </c>
      <c r="X52" s="813">
        <f t="shared" si="7"/>
        <v>46.625282288611167</v>
      </c>
      <c r="Y52" s="813"/>
      <c r="Z52" s="813"/>
      <c r="AA52" s="813"/>
    </row>
    <row r="53" spans="1:27" ht="33.75">
      <c r="A53" s="779"/>
      <c r="B53" s="777" t="s">
        <v>650</v>
      </c>
      <c r="C53" s="778" t="s">
        <v>1202</v>
      </c>
      <c r="D53" s="757">
        <v>5864.9250000000002</v>
      </c>
      <c r="E53" s="758">
        <v>3666</v>
      </c>
      <c r="F53" s="758">
        <v>2198.9250000000002</v>
      </c>
      <c r="G53" s="758">
        <v>0</v>
      </c>
      <c r="H53" s="758">
        <v>0</v>
      </c>
      <c r="I53" s="758">
        <v>5592.9250000000002</v>
      </c>
      <c r="J53" s="758">
        <v>272</v>
      </c>
      <c r="K53" s="758">
        <v>0</v>
      </c>
      <c r="L53" s="758">
        <v>0</v>
      </c>
      <c r="M53" s="758">
        <v>0</v>
      </c>
      <c r="N53" s="759">
        <v>2888.0875430000001</v>
      </c>
      <c r="O53" s="757">
        <v>0</v>
      </c>
      <c r="P53" s="757">
        <v>2757.1655430000001</v>
      </c>
      <c r="Q53" s="757">
        <v>130.922</v>
      </c>
      <c r="R53" s="757">
        <v>0</v>
      </c>
      <c r="S53" s="757">
        <v>0</v>
      </c>
      <c r="T53" s="757">
        <v>0</v>
      </c>
      <c r="U53" s="813">
        <f t="shared" si="5"/>
        <v>49.243384067144937</v>
      </c>
      <c r="V53" s="813"/>
      <c r="W53" s="813">
        <f t="shared" si="6"/>
        <v>49.297380941099696</v>
      </c>
      <c r="X53" s="813">
        <f t="shared" si="7"/>
        <v>48.133088235294117</v>
      </c>
      <c r="Y53" s="813"/>
      <c r="Z53" s="813"/>
      <c r="AA53" s="813"/>
    </row>
    <row r="54" spans="1:27" ht="45">
      <c r="A54" s="779"/>
      <c r="B54" s="777" t="s">
        <v>1203</v>
      </c>
      <c r="C54" s="778" t="s">
        <v>645</v>
      </c>
      <c r="D54" s="757">
        <v>4214.3706999999995</v>
      </c>
      <c r="E54" s="758">
        <v>192</v>
      </c>
      <c r="F54" s="758">
        <v>4021.3706999999999</v>
      </c>
      <c r="G54" s="758">
        <v>1</v>
      </c>
      <c r="H54" s="758">
        <v>0</v>
      </c>
      <c r="I54" s="758">
        <v>3801.3904000000002</v>
      </c>
      <c r="J54" s="758">
        <v>412.9803</v>
      </c>
      <c r="K54" s="758">
        <v>0</v>
      </c>
      <c r="L54" s="758">
        <v>0</v>
      </c>
      <c r="M54" s="758">
        <v>0</v>
      </c>
      <c r="N54" s="759">
        <v>3553.7730000000001</v>
      </c>
      <c r="O54" s="757">
        <v>0</v>
      </c>
      <c r="P54" s="757">
        <v>3334.1060000000002</v>
      </c>
      <c r="Q54" s="757">
        <v>219.667</v>
      </c>
      <c r="R54" s="757">
        <v>0</v>
      </c>
      <c r="S54" s="757">
        <v>0</v>
      </c>
      <c r="T54" s="757">
        <v>0</v>
      </c>
      <c r="U54" s="813">
        <f t="shared" si="5"/>
        <v>84.32511644027899</v>
      </c>
      <c r="V54" s="813"/>
      <c r="W54" s="813">
        <f t="shared" si="6"/>
        <v>87.707539851734253</v>
      </c>
      <c r="X54" s="813">
        <f t="shared" si="7"/>
        <v>53.190672775432631</v>
      </c>
      <c r="Y54" s="813"/>
      <c r="Z54" s="813"/>
      <c r="AA54" s="813"/>
    </row>
    <row r="55" spans="1:27" ht="45">
      <c r="A55" s="779"/>
      <c r="B55" s="777" t="s">
        <v>1204</v>
      </c>
      <c r="C55" s="778" t="s">
        <v>1205</v>
      </c>
      <c r="D55" s="757">
        <v>7803</v>
      </c>
      <c r="E55" s="758">
        <v>7803</v>
      </c>
      <c r="F55" s="758">
        <v>0</v>
      </c>
      <c r="G55" s="758">
        <v>0</v>
      </c>
      <c r="H55" s="758">
        <v>0</v>
      </c>
      <c r="I55" s="758">
        <v>7619</v>
      </c>
      <c r="J55" s="758">
        <v>184</v>
      </c>
      <c r="K55" s="758">
        <v>0</v>
      </c>
      <c r="L55" s="758">
        <v>0</v>
      </c>
      <c r="M55" s="758">
        <v>0</v>
      </c>
      <c r="N55" s="759">
        <v>4722.5324380000002</v>
      </c>
      <c r="O55" s="757">
        <v>0</v>
      </c>
      <c r="P55" s="757">
        <v>4569.775396</v>
      </c>
      <c r="Q55" s="757">
        <v>152.75704200000001</v>
      </c>
      <c r="R55" s="757">
        <v>0</v>
      </c>
      <c r="S55" s="757">
        <v>0</v>
      </c>
      <c r="T55" s="757">
        <v>0</v>
      </c>
      <c r="U55" s="813">
        <f t="shared" si="5"/>
        <v>60.522009970524159</v>
      </c>
      <c r="V55" s="813"/>
      <c r="W55" s="813">
        <f t="shared" si="6"/>
        <v>59.978676939230866</v>
      </c>
      <c r="X55" s="813">
        <f t="shared" si="7"/>
        <v>83.020131521739131</v>
      </c>
      <c r="Y55" s="813"/>
      <c r="Z55" s="813"/>
      <c r="AA55" s="813"/>
    </row>
    <row r="56" spans="1:27" ht="33.75">
      <c r="A56" s="779"/>
      <c r="B56" s="777" t="s">
        <v>643</v>
      </c>
      <c r="C56" s="778" t="s">
        <v>1206</v>
      </c>
      <c r="D56" s="757">
        <v>6036</v>
      </c>
      <c r="E56" s="758">
        <v>6036</v>
      </c>
      <c r="F56" s="758">
        <v>0</v>
      </c>
      <c r="G56" s="758">
        <v>0</v>
      </c>
      <c r="H56" s="758">
        <v>0</v>
      </c>
      <c r="I56" s="758">
        <v>0</v>
      </c>
      <c r="J56" s="758">
        <v>0</v>
      </c>
      <c r="K56" s="758">
        <v>0</v>
      </c>
      <c r="L56" s="758">
        <v>0</v>
      </c>
      <c r="M56" s="758">
        <v>6036</v>
      </c>
      <c r="N56" s="759">
        <v>5417.0999320000001</v>
      </c>
      <c r="O56" s="757">
        <v>0</v>
      </c>
      <c r="P56" s="757">
        <v>0</v>
      </c>
      <c r="Q56" s="757">
        <v>0</v>
      </c>
      <c r="R56" s="757">
        <v>0</v>
      </c>
      <c r="S56" s="757">
        <v>0</v>
      </c>
      <c r="T56" s="757">
        <v>5417.0999320000001</v>
      </c>
      <c r="U56" s="813">
        <f t="shared" si="5"/>
        <v>89.746519748177604</v>
      </c>
      <c r="V56" s="813"/>
      <c r="W56" s="813"/>
      <c r="X56" s="813"/>
      <c r="Y56" s="813"/>
      <c r="Z56" s="813"/>
      <c r="AA56" s="813">
        <f t="shared" si="8"/>
        <v>89.746519748177604</v>
      </c>
    </row>
    <row r="57" spans="1:27" ht="33.75">
      <c r="A57" s="779"/>
      <c r="B57" s="777">
        <v>8066312</v>
      </c>
      <c r="C57" s="778" t="s">
        <v>649</v>
      </c>
      <c r="D57" s="757">
        <v>8950</v>
      </c>
      <c r="E57" s="758">
        <v>8950</v>
      </c>
      <c r="F57" s="758">
        <v>0</v>
      </c>
      <c r="G57" s="758">
        <v>0</v>
      </c>
      <c r="H57" s="758">
        <v>0</v>
      </c>
      <c r="I57" s="758">
        <v>0</v>
      </c>
      <c r="J57" s="758">
        <v>0</v>
      </c>
      <c r="K57" s="758">
        <v>0</v>
      </c>
      <c r="L57" s="758">
        <v>8950</v>
      </c>
      <c r="M57" s="758">
        <v>0</v>
      </c>
      <c r="N57" s="759">
        <v>623.50789099999997</v>
      </c>
      <c r="O57" s="757">
        <v>0</v>
      </c>
      <c r="P57" s="757">
        <v>0</v>
      </c>
      <c r="Q57" s="757">
        <v>0</v>
      </c>
      <c r="R57" s="757">
        <v>0</v>
      </c>
      <c r="S57" s="757">
        <v>623.50789099999997</v>
      </c>
      <c r="T57" s="757">
        <v>0</v>
      </c>
      <c r="U57" s="813">
        <f t="shared" si="5"/>
        <v>6.9665686145251398</v>
      </c>
      <c r="V57" s="813"/>
      <c r="W57" s="813"/>
      <c r="X57" s="813"/>
      <c r="Y57" s="813"/>
      <c r="Z57" s="813">
        <f t="shared" si="9"/>
        <v>6.9665686145251398</v>
      </c>
      <c r="AA57" s="813"/>
    </row>
    <row r="58" spans="1:27" ht="45">
      <c r="A58" s="779"/>
      <c r="B58" s="777">
        <v>8018478</v>
      </c>
      <c r="C58" s="778" t="s">
        <v>648</v>
      </c>
      <c r="D58" s="757">
        <v>4549</v>
      </c>
      <c r="E58" s="758">
        <v>4549</v>
      </c>
      <c r="F58" s="758">
        <v>0</v>
      </c>
      <c r="G58" s="758">
        <v>0</v>
      </c>
      <c r="H58" s="758">
        <v>0</v>
      </c>
      <c r="I58" s="758">
        <v>0</v>
      </c>
      <c r="J58" s="758">
        <v>0</v>
      </c>
      <c r="K58" s="758">
        <v>0</v>
      </c>
      <c r="L58" s="758">
        <v>4549</v>
      </c>
      <c r="M58" s="758">
        <v>0</v>
      </c>
      <c r="N58" s="759">
        <v>768.207446</v>
      </c>
      <c r="O58" s="757">
        <v>0</v>
      </c>
      <c r="P58" s="757">
        <v>0</v>
      </c>
      <c r="Q58" s="757">
        <v>0</v>
      </c>
      <c r="R58" s="757">
        <v>0</v>
      </c>
      <c r="S58" s="757">
        <v>768.207446</v>
      </c>
      <c r="T58" s="757">
        <v>0</v>
      </c>
      <c r="U58" s="813">
        <f t="shared" si="5"/>
        <v>16.887391646515717</v>
      </c>
      <c r="V58" s="813"/>
      <c r="W58" s="813"/>
      <c r="X58" s="813"/>
      <c r="Y58" s="813"/>
      <c r="Z58" s="813">
        <f t="shared" si="9"/>
        <v>16.887391646515717</v>
      </c>
      <c r="AA58" s="813"/>
    </row>
    <row r="59" spans="1:27" ht="35.1" customHeight="1">
      <c r="A59" s="769">
        <v>14</v>
      </c>
      <c r="B59" s="944" t="s">
        <v>1164</v>
      </c>
      <c r="C59" s="944" t="s">
        <v>323</v>
      </c>
      <c r="D59" s="755">
        <v>614870.25872600009</v>
      </c>
      <c r="E59" s="755">
        <v>338657.88939999999</v>
      </c>
      <c r="F59" s="755">
        <v>55975.000905000001</v>
      </c>
      <c r="G59" s="755">
        <v>220237.36842099999</v>
      </c>
      <c r="H59" s="755">
        <v>0</v>
      </c>
      <c r="I59" s="755">
        <v>387998.21912600001</v>
      </c>
      <c r="J59" s="755">
        <v>221592.851</v>
      </c>
      <c r="K59" s="755">
        <v>0</v>
      </c>
      <c r="L59" s="755">
        <v>5279.1501999999991</v>
      </c>
      <c r="M59" s="755">
        <v>0</v>
      </c>
      <c r="N59" s="756">
        <v>63248.985378999998</v>
      </c>
      <c r="O59" s="755">
        <v>0</v>
      </c>
      <c r="P59" s="755">
        <v>59656.707378999999</v>
      </c>
      <c r="Q59" s="755">
        <v>1482.2650000000001</v>
      </c>
      <c r="R59" s="755">
        <v>0</v>
      </c>
      <c r="S59" s="755">
        <v>2110.0129999999999</v>
      </c>
      <c r="T59" s="755">
        <v>0</v>
      </c>
      <c r="U59" s="812">
        <f t="shared" si="5"/>
        <v>10.28655793338431</v>
      </c>
      <c r="V59" s="812"/>
      <c r="W59" s="812">
        <f t="shared" si="6"/>
        <v>15.375510617904887</v>
      </c>
      <c r="X59" s="812">
        <f t="shared" si="7"/>
        <v>0.66891372772671276</v>
      </c>
      <c r="Y59" s="812"/>
      <c r="Z59" s="812">
        <f t="shared" si="9"/>
        <v>39.968800281530164</v>
      </c>
      <c r="AA59" s="812"/>
    </row>
    <row r="60" spans="1:27" ht="22.5">
      <c r="A60" s="779"/>
      <c r="B60" s="777">
        <v>8107400</v>
      </c>
      <c r="C60" s="778" t="s">
        <v>1207</v>
      </c>
      <c r="D60" s="757">
        <v>1120.8510000000001</v>
      </c>
      <c r="E60" s="758">
        <v>1120.8510000000001</v>
      </c>
      <c r="F60" s="758">
        <v>0</v>
      </c>
      <c r="G60" s="758">
        <v>0</v>
      </c>
      <c r="H60" s="758">
        <v>0</v>
      </c>
      <c r="I60" s="758">
        <v>0</v>
      </c>
      <c r="J60" s="758">
        <v>1120.8510000000001</v>
      </c>
      <c r="K60" s="758">
        <v>0</v>
      </c>
      <c r="L60" s="758">
        <v>0</v>
      </c>
      <c r="M60" s="758">
        <v>0</v>
      </c>
      <c r="N60" s="759">
        <v>1120.8510000000001</v>
      </c>
      <c r="O60" s="757">
        <v>0</v>
      </c>
      <c r="P60" s="757">
        <v>0</v>
      </c>
      <c r="Q60" s="757">
        <v>1120.8510000000001</v>
      </c>
      <c r="R60" s="757">
        <v>0</v>
      </c>
      <c r="S60" s="757">
        <v>0</v>
      </c>
      <c r="T60" s="757">
        <v>0</v>
      </c>
      <c r="U60" s="813">
        <f t="shared" si="5"/>
        <v>100</v>
      </c>
      <c r="V60" s="813"/>
      <c r="W60" s="813"/>
      <c r="X60" s="813"/>
      <c r="Y60" s="813"/>
      <c r="Z60" s="813"/>
      <c r="AA60" s="813"/>
    </row>
    <row r="61" spans="1:27" ht="22.5">
      <c r="A61" s="779"/>
      <c r="B61" s="777">
        <v>8159227</v>
      </c>
      <c r="C61" s="778" t="s">
        <v>1208</v>
      </c>
      <c r="D61" s="757">
        <v>974</v>
      </c>
      <c r="E61" s="758">
        <v>974</v>
      </c>
      <c r="F61" s="758">
        <v>0</v>
      </c>
      <c r="G61" s="758">
        <v>0</v>
      </c>
      <c r="H61" s="758">
        <v>0</v>
      </c>
      <c r="I61" s="758">
        <v>0</v>
      </c>
      <c r="J61" s="758">
        <v>0</v>
      </c>
      <c r="K61" s="758">
        <v>0</v>
      </c>
      <c r="L61" s="758">
        <v>974</v>
      </c>
      <c r="M61" s="758">
        <v>0</v>
      </c>
      <c r="N61" s="759">
        <v>394.89800000000002</v>
      </c>
      <c r="O61" s="757">
        <v>0</v>
      </c>
      <c r="P61" s="757">
        <v>0</v>
      </c>
      <c r="Q61" s="757">
        <v>0</v>
      </c>
      <c r="R61" s="757">
        <v>0</v>
      </c>
      <c r="S61" s="757">
        <v>394.89800000000002</v>
      </c>
      <c r="T61" s="757">
        <v>0</v>
      </c>
      <c r="U61" s="813">
        <f t="shared" si="5"/>
        <v>40.543942505133472</v>
      </c>
      <c r="V61" s="813"/>
      <c r="W61" s="813"/>
      <c r="X61" s="813"/>
      <c r="Y61" s="813"/>
      <c r="Z61" s="813">
        <f t="shared" si="9"/>
        <v>40.543942505133472</v>
      </c>
      <c r="AA61" s="813"/>
    </row>
    <row r="62" spans="1:27" ht="22.5">
      <c r="A62" s="779"/>
      <c r="B62" s="777">
        <v>8159230</v>
      </c>
      <c r="C62" s="778" t="s">
        <v>1209</v>
      </c>
      <c r="D62" s="757">
        <v>802</v>
      </c>
      <c r="E62" s="758">
        <v>802</v>
      </c>
      <c r="F62" s="758">
        <v>0</v>
      </c>
      <c r="G62" s="758">
        <v>0</v>
      </c>
      <c r="H62" s="758">
        <v>0</v>
      </c>
      <c r="I62" s="758">
        <v>0</v>
      </c>
      <c r="J62" s="758">
        <v>0</v>
      </c>
      <c r="K62" s="758">
        <v>0</v>
      </c>
      <c r="L62" s="758">
        <v>802</v>
      </c>
      <c r="M62" s="758">
        <v>0</v>
      </c>
      <c r="N62" s="759">
        <v>166.01900000000001</v>
      </c>
      <c r="O62" s="757">
        <v>0</v>
      </c>
      <c r="P62" s="757">
        <v>0</v>
      </c>
      <c r="Q62" s="757">
        <v>0</v>
      </c>
      <c r="R62" s="757">
        <v>0</v>
      </c>
      <c r="S62" s="757">
        <v>166.01900000000001</v>
      </c>
      <c r="T62" s="757">
        <v>0</v>
      </c>
      <c r="U62" s="813">
        <f t="shared" si="5"/>
        <v>20.700623441396509</v>
      </c>
      <c r="V62" s="813"/>
      <c r="W62" s="813"/>
      <c r="X62" s="813"/>
      <c r="Y62" s="813"/>
      <c r="Z62" s="813">
        <f t="shared" si="9"/>
        <v>20.700623441396509</v>
      </c>
      <c r="AA62" s="813"/>
    </row>
    <row r="63" spans="1:27" ht="22.5">
      <c r="A63" s="779"/>
      <c r="B63" s="777">
        <v>8113959</v>
      </c>
      <c r="C63" s="778" t="s">
        <v>1210</v>
      </c>
      <c r="D63" s="757">
        <v>750.37670000000003</v>
      </c>
      <c r="E63" s="758">
        <v>452</v>
      </c>
      <c r="F63" s="758">
        <v>0</v>
      </c>
      <c r="G63" s="758">
        <v>298.37670000000003</v>
      </c>
      <c r="H63" s="758">
        <v>0</v>
      </c>
      <c r="I63" s="758">
        <v>0</v>
      </c>
      <c r="J63" s="758">
        <v>0</v>
      </c>
      <c r="K63" s="758">
        <v>0</v>
      </c>
      <c r="L63" s="758">
        <v>750.37670000000003</v>
      </c>
      <c r="M63" s="758">
        <v>0</v>
      </c>
      <c r="N63" s="759">
        <v>429.63799999999998</v>
      </c>
      <c r="O63" s="757">
        <v>0</v>
      </c>
      <c r="P63" s="757">
        <v>0</v>
      </c>
      <c r="Q63" s="757">
        <v>0</v>
      </c>
      <c r="R63" s="757">
        <v>0</v>
      </c>
      <c r="S63" s="757">
        <v>429.63799999999998</v>
      </c>
      <c r="T63" s="757">
        <v>0</v>
      </c>
      <c r="U63" s="813">
        <f t="shared" si="5"/>
        <v>57.256308731334535</v>
      </c>
      <c r="V63" s="813"/>
      <c r="W63" s="813"/>
      <c r="X63" s="813"/>
      <c r="Y63" s="813"/>
      <c r="Z63" s="813">
        <f t="shared" si="9"/>
        <v>57.256308731334535</v>
      </c>
      <c r="AA63" s="813"/>
    </row>
    <row r="64" spans="1:27" ht="22.5">
      <c r="A64" s="779"/>
      <c r="B64" s="777">
        <v>8113961</v>
      </c>
      <c r="C64" s="778" t="s">
        <v>1211</v>
      </c>
      <c r="D64" s="757">
        <v>762.54500000000007</v>
      </c>
      <c r="E64" s="758">
        <v>355</v>
      </c>
      <c r="F64" s="758">
        <v>0</v>
      </c>
      <c r="G64" s="758">
        <v>407.54500000000002</v>
      </c>
      <c r="H64" s="758">
        <v>0</v>
      </c>
      <c r="I64" s="758">
        <v>0</v>
      </c>
      <c r="J64" s="758">
        <v>0</v>
      </c>
      <c r="K64" s="758">
        <v>0</v>
      </c>
      <c r="L64" s="758">
        <v>762.54499999999996</v>
      </c>
      <c r="M64" s="758">
        <v>0</v>
      </c>
      <c r="N64" s="759">
        <v>320.36799999999999</v>
      </c>
      <c r="O64" s="757">
        <v>0</v>
      </c>
      <c r="P64" s="757">
        <v>0</v>
      </c>
      <c r="Q64" s="757">
        <v>0</v>
      </c>
      <c r="R64" s="757">
        <v>0</v>
      </c>
      <c r="S64" s="757">
        <v>320.36799999999999</v>
      </c>
      <c r="T64" s="757">
        <v>0</v>
      </c>
      <c r="U64" s="813">
        <f t="shared" si="5"/>
        <v>42.012995954337114</v>
      </c>
      <c r="V64" s="813"/>
      <c r="W64" s="813"/>
      <c r="X64" s="813"/>
      <c r="Y64" s="813"/>
      <c r="Z64" s="813">
        <f t="shared" si="9"/>
        <v>42.012995954337121</v>
      </c>
      <c r="AA64" s="813"/>
    </row>
    <row r="65" spans="1:27" ht="33.75">
      <c r="A65" s="779"/>
      <c r="B65" s="777">
        <v>8159226</v>
      </c>
      <c r="C65" s="778" t="s">
        <v>1212</v>
      </c>
      <c r="D65" s="757">
        <v>487</v>
      </c>
      <c r="E65" s="758">
        <v>487</v>
      </c>
      <c r="F65" s="758">
        <v>0</v>
      </c>
      <c r="G65" s="758">
        <v>0</v>
      </c>
      <c r="H65" s="758">
        <v>0</v>
      </c>
      <c r="I65" s="758">
        <v>0</v>
      </c>
      <c r="J65" s="758">
        <v>0</v>
      </c>
      <c r="K65" s="758">
        <v>0</v>
      </c>
      <c r="L65" s="758">
        <v>487</v>
      </c>
      <c r="M65" s="758">
        <v>0</v>
      </c>
      <c r="N65" s="759">
        <v>104.88500000000001</v>
      </c>
      <c r="O65" s="757">
        <v>0</v>
      </c>
      <c r="P65" s="757">
        <v>0</v>
      </c>
      <c r="Q65" s="757">
        <v>0</v>
      </c>
      <c r="R65" s="757">
        <v>0</v>
      </c>
      <c r="S65" s="757">
        <v>104.88500000000001</v>
      </c>
      <c r="T65" s="757">
        <v>0</v>
      </c>
      <c r="U65" s="813">
        <f t="shared" si="5"/>
        <v>21.536960985626287</v>
      </c>
      <c r="V65" s="813"/>
      <c r="W65" s="813"/>
      <c r="X65" s="813"/>
      <c r="Y65" s="813"/>
      <c r="Z65" s="813">
        <f t="shared" si="9"/>
        <v>21.536960985626287</v>
      </c>
      <c r="AA65" s="813"/>
    </row>
    <row r="66" spans="1:27" ht="22.5">
      <c r="A66" s="779"/>
      <c r="B66" s="777"/>
      <c r="C66" s="778" t="s">
        <v>1213</v>
      </c>
      <c r="D66" s="757">
        <v>472.03840000000002</v>
      </c>
      <c r="E66" s="758">
        <v>472.03840000000002</v>
      </c>
      <c r="F66" s="758" t="s">
        <v>1037</v>
      </c>
      <c r="G66" s="758" t="s">
        <v>1037</v>
      </c>
      <c r="H66" s="758" t="s">
        <v>1037</v>
      </c>
      <c r="I66" s="758" t="s">
        <v>1037</v>
      </c>
      <c r="J66" s="758">
        <v>472</v>
      </c>
      <c r="K66" s="758" t="s">
        <v>1037</v>
      </c>
      <c r="L66" s="758" t="s">
        <v>1037</v>
      </c>
      <c r="M66" s="758" t="s">
        <v>1037</v>
      </c>
      <c r="N66" s="759">
        <v>0</v>
      </c>
      <c r="O66" s="757" t="s">
        <v>1037</v>
      </c>
      <c r="P66" s="757" t="s">
        <v>1037</v>
      </c>
      <c r="Q66" s="757" t="s">
        <v>1037</v>
      </c>
      <c r="R66" s="757" t="s">
        <v>1037</v>
      </c>
      <c r="S66" s="757" t="s">
        <v>1037</v>
      </c>
      <c r="T66" s="757" t="s">
        <v>1037</v>
      </c>
      <c r="U66" s="813">
        <f t="shared" si="5"/>
        <v>0</v>
      </c>
      <c r="V66" s="813"/>
      <c r="W66" s="813"/>
      <c r="X66" s="813"/>
      <c r="Y66" s="813"/>
      <c r="Z66" s="813"/>
      <c r="AA66" s="813"/>
    </row>
    <row r="67" spans="1:27" ht="22.5">
      <c r="A67" s="779"/>
      <c r="B67" s="777">
        <v>8159225</v>
      </c>
      <c r="C67" s="778" t="s">
        <v>1214</v>
      </c>
      <c r="D67" s="757">
        <v>433</v>
      </c>
      <c r="E67" s="758">
        <v>433</v>
      </c>
      <c r="F67" s="758">
        <v>0</v>
      </c>
      <c r="G67" s="758">
        <v>0</v>
      </c>
      <c r="H67" s="758">
        <v>0</v>
      </c>
      <c r="I67" s="758">
        <v>0</v>
      </c>
      <c r="J67" s="758">
        <v>0</v>
      </c>
      <c r="K67" s="758">
        <v>0</v>
      </c>
      <c r="L67" s="758">
        <v>433</v>
      </c>
      <c r="M67" s="758">
        <v>0</v>
      </c>
      <c r="N67" s="759">
        <v>334.49299999999999</v>
      </c>
      <c r="O67" s="757">
        <v>0</v>
      </c>
      <c r="P67" s="757">
        <v>0</v>
      </c>
      <c r="Q67" s="757">
        <v>0</v>
      </c>
      <c r="R67" s="757">
        <v>0</v>
      </c>
      <c r="S67" s="757">
        <v>334.49299999999999</v>
      </c>
      <c r="T67" s="757">
        <v>0</v>
      </c>
      <c r="U67" s="813">
        <f t="shared" si="5"/>
        <v>77.250115473441099</v>
      </c>
      <c r="V67" s="813"/>
      <c r="W67" s="813"/>
      <c r="X67" s="813"/>
      <c r="Y67" s="813"/>
      <c r="Z67" s="813">
        <f t="shared" si="9"/>
        <v>77.250115473441099</v>
      </c>
      <c r="AA67" s="813"/>
    </row>
    <row r="68" spans="1:27" ht="33.75">
      <c r="A68" s="779"/>
      <c r="B68" s="777">
        <v>8159229</v>
      </c>
      <c r="C68" s="778" t="s">
        <v>1215</v>
      </c>
      <c r="D68" s="757">
        <v>752</v>
      </c>
      <c r="E68" s="758">
        <v>752</v>
      </c>
      <c r="F68" s="758">
        <v>0</v>
      </c>
      <c r="G68" s="758">
        <v>0</v>
      </c>
      <c r="H68" s="758">
        <v>0</v>
      </c>
      <c r="I68" s="758">
        <v>0</v>
      </c>
      <c r="J68" s="758">
        <v>0</v>
      </c>
      <c r="K68" s="758">
        <v>0</v>
      </c>
      <c r="L68" s="758">
        <v>752</v>
      </c>
      <c r="M68" s="758">
        <v>0</v>
      </c>
      <c r="N68" s="759">
        <v>359.71199999999999</v>
      </c>
      <c r="O68" s="757">
        <v>0</v>
      </c>
      <c r="P68" s="757">
        <v>0</v>
      </c>
      <c r="Q68" s="757">
        <v>0</v>
      </c>
      <c r="R68" s="757">
        <v>0</v>
      </c>
      <c r="S68" s="757">
        <v>359.71199999999999</v>
      </c>
      <c r="T68" s="757">
        <v>0</v>
      </c>
      <c r="U68" s="813">
        <f t="shared" si="5"/>
        <v>47.834042553191487</v>
      </c>
      <c r="V68" s="813"/>
      <c r="W68" s="813"/>
      <c r="X68" s="813"/>
      <c r="Y68" s="813"/>
      <c r="Z68" s="813">
        <f t="shared" si="9"/>
        <v>47.834042553191487</v>
      </c>
      <c r="AA68" s="813"/>
    </row>
    <row r="69" spans="1:27" ht="22.5">
      <c r="A69" s="779"/>
      <c r="B69" s="777">
        <v>8113958</v>
      </c>
      <c r="C69" s="778" t="s">
        <v>1216</v>
      </c>
      <c r="D69" s="757">
        <v>304.14999999999998</v>
      </c>
      <c r="E69" s="758">
        <v>0</v>
      </c>
      <c r="F69" s="758">
        <v>0</v>
      </c>
      <c r="G69" s="758">
        <v>304.14999999999998</v>
      </c>
      <c r="H69" s="758">
        <v>0</v>
      </c>
      <c r="I69" s="758">
        <v>0</v>
      </c>
      <c r="J69" s="758">
        <v>0</v>
      </c>
      <c r="K69" s="758">
        <v>0</v>
      </c>
      <c r="L69" s="758">
        <v>304.14999999999998</v>
      </c>
      <c r="M69" s="758">
        <v>0</v>
      </c>
      <c r="N69" s="759">
        <v>0</v>
      </c>
      <c r="O69" s="757">
        <v>0</v>
      </c>
      <c r="P69" s="757">
        <v>0</v>
      </c>
      <c r="Q69" s="757">
        <v>0</v>
      </c>
      <c r="R69" s="757">
        <v>0</v>
      </c>
      <c r="S69" s="757">
        <v>0</v>
      </c>
      <c r="T69" s="757">
        <v>0</v>
      </c>
      <c r="U69" s="813">
        <f t="shared" si="5"/>
        <v>0</v>
      </c>
      <c r="V69" s="813"/>
      <c r="W69" s="813"/>
      <c r="X69" s="813"/>
      <c r="Y69" s="813"/>
      <c r="Z69" s="813">
        <f t="shared" si="9"/>
        <v>0</v>
      </c>
      <c r="AA69" s="813"/>
    </row>
    <row r="70" spans="1:27" ht="22.5">
      <c r="A70" s="779"/>
      <c r="B70" s="777" t="s">
        <v>1217</v>
      </c>
      <c r="C70" s="778" t="s">
        <v>1218</v>
      </c>
      <c r="D70" s="757">
        <v>14.0785</v>
      </c>
      <c r="E70" s="758">
        <v>0</v>
      </c>
      <c r="F70" s="758">
        <v>0</v>
      </c>
      <c r="G70" s="758">
        <v>14.0785</v>
      </c>
      <c r="H70" s="758">
        <v>0</v>
      </c>
      <c r="I70" s="758">
        <v>0</v>
      </c>
      <c r="J70" s="758">
        <v>0</v>
      </c>
      <c r="K70" s="758">
        <v>0</v>
      </c>
      <c r="L70" s="758">
        <v>14.0785</v>
      </c>
      <c r="M70" s="758">
        <v>0</v>
      </c>
      <c r="N70" s="759">
        <v>0</v>
      </c>
      <c r="O70" s="757">
        <v>0</v>
      </c>
      <c r="P70" s="757">
        <v>0</v>
      </c>
      <c r="Q70" s="757">
        <v>0</v>
      </c>
      <c r="R70" s="757">
        <v>0</v>
      </c>
      <c r="S70" s="757">
        <v>0</v>
      </c>
      <c r="T70" s="757">
        <v>0</v>
      </c>
      <c r="U70" s="813">
        <f t="shared" si="5"/>
        <v>0</v>
      </c>
      <c r="V70" s="813"/>
      <c r="W70" s="813"/>
      <c r="X70" s="813"/>
      <c r="Y70" s="813"/>
      <c r="Z70" s="813">
        <f t="shared" si="9"/>
        <v>0</v>
      </c>
      <c r="AA70" s="813"/>
    </row>
    <row r="71" spans="1:27" ht="33.75">
      <c r="A71" s="779"/>
      <c r="B71" s="777">
        <v>7097732</v>
      </c>
      <c r="C71" s="778" t="s">
        <v>1219</v>
      </c>
      <c r="D71" s="757">
        <v>3389</v>
      </c>
      <c r="E71" s="758">
        <v>3389</v>
      </c>
      <c r="F71" s="758">
        <v>0</v>
      </c>
      <c r="G71" s="758">
        <v>0</v>
      </c>
      <c r="H71" s="758">
        <v>0</v>
      </c>
      <c r="I71" s="758">
        <v>3389</v>
      </c>
      <c r="J71" s="758">
        <v>0</v>
      </c>
      <c r="K71" s="758">
        <v>0</v>
      </c>
      <c r="L71" s="758">
        <v>0</v>
      </c>
      <c r="M71" s="758">
        <v>0</v>
      </c>
      <c r="N71" s="759">
        <v>3388.2759999999998</v>
      </c>
      <c r="O71" s="757">
        <v>0</v>
      </c>
      <c r="P71" s="757">
        <v>3388.2759999999998</v>
      </c>
      <c r="Q71" s="757">
        <v>0</v>
      </c>
      <c r="R71" s="757">
        <v>0</v>
      </c>
      <c r="S71" s="757">
        <v>0</v>
      </c>
      <c r="T71" s="757">
        <v>0</v>
      </c>
      <c r="U71" s="813">
        <f t="shared" si="5"/>
        <v>99.978636766007668</v>
      </c>
      <c r="V71" s="813"/>
      <c r="W71" s="813">
        <f t="shared" si="6"/>
        <v>99.978636766007668</v>
      </c>
      <c r="X71" s="813"/>
      <c r="Y71" s="813"/>
      <c r="Z71" s="813"/>
      <c r="AA71" s="813"/>
    </row>
    <row r="72" spans="1:27" ht="33.75">
      <c r="A72" s="779"/>
      <c r="B72" s="777" t="s">
        <v>1220</v>
      </c>
      <c r="C72" s="778" t="s">
        <v>1221</v>
      </c>
      <c r="D72" s="757">
        <v>604609.21912600007</v>
      </c>
      <c r="E72" s="758">
        <v>329421</v>
      </c>
      <c r="F72" s="758">
        <v>55975.000905000001</v>
      </c>
      <c r="G72" s="758">
        <v>219213.21822099999</v>
      </c>
      <c r="H72" s="758">
        <v>0</v>
      </c>
      <c r="I72" s="758">
        <v>384609.21912600001</v>
      </c>
      <c r="J72" s="758">
        <v>220000</v>
      </c>
      <c r="K72" s="758">
        <v>0</v>
      </c>
      <c r="L72" s="758">
        <v>0</v>
      </c>
      <c r="M72" s="758">
        <v>0</v>
      </c>
      <c r="N72" s="759">
        <v>56629.845378999999</v>
      </c>
      <c r="O72" s="757">
        <v>0</v>
      </c>
      <c r="P72" s="757">
        <v>56268.431379000001</v>
      </c>
      <c r="Q72" s="757">
        <v>361.41399999999999</v>
      </c>
      <c r="R72" s="757">
        <v>0</v>
      </c>
      <c r="S72" s="757">
        <v>0</v>
      </c>
      <c r="T72" s="757">
        <v>0</v>
      </c>
      <c r="U72" s="813">
        <f t="shared" si="5"/>
        <v>9.3663549260565251</v>
      </c>
      <c r="V72" s="813"/>
      <c r="W72" s="813">
        <f t="shared" si="6"/>
        <v>14.630026681852929</v>
      </c>
      <c r="X72" s="813">
        <f t="shared" si="7"/>
        <v>0.1642790909090909</v>
      </c>
      <c r="Y72" s="813"/>
      <c r="Z72" s="813"/>
      <c r="AA72" s="813"/>
    </row>
    <row r="73" spans="1:27" ht="35.1" customHeight="1">
      <c r="A73" s="769">
        <v>15</v>
      </c>
      <c r="B73" s="944" t="s">
        <v>1159</v>
      </c>
      <c r="C73" s="944" t="s">
        <v>323</v>
      </c>
      <c r="D73" s="755">
        <v>9296.3881830000009</v>
      </c>
      <c r="E73" s="755">
        <v>5558</v>
      </c>
      <c r="F73" s="755">
        <v>286.52542399999999</v>
      </c>
      <c r="G73" s="755">
        <v>3451.8627590000006</v>
      </c>
      <c r="H73" s="755">
        <v>0</v>
      </c>
      <c r="I73" s="755">
        <v>0</v>
      </c>
      <c r="J73" s="755">
        <v>4404.1068999999998</v>
      </c>
      <c r="K73" s="755">
        <v>0</v>
      </c>
      <c r="L73" s="755">
        <v>0</v>
      </c>
      <c r="M73" s="755">
        <v>4892.2812830000003</v>
      </c>
      <c r="N73" s="756">
        <v>8166.6428919999998</v>
      </c>
      <c r="O73" s="755">
        <v>0</v>
      </c>
      <c r="P73" s="755">
        <v>0</v>
      </c>
      <c r="Q73" s="755">
        <v>4295</v>
      </c>
      <c r="R73" s="755">
        <v>0</v>
      </c>
      <c r="S73" s="755">
        <v>0</v>
      </c>
      <c r="T73" s="755">
        <v>3871.6428920000003</v>
      </c>
      <c r="U73" s="812">
        <f t="shared" si="5"/>
        <v>87.847481529806075</v>
      </c>
      <c r="V73" s="812"/>
      <c r="W73" s="812"/>
      <c r="X73" s="812">
        <f t="shared" si="7"/>
        <v>97.522610089232856</v>
      </c>
      <c r="Y73" s="812"/>
      <c r="Z73" s="812"/>
      <c r="AA73" s="812">
        <f t="shared" si="8"/>
        <v>79.137781906641862</v>
      </c>
    </row>
    <row r="74" spans="1:27" ht="45">
      <c r="A74" s="781"/>
      <c r="B74" s="782" t="s">
        <v>1222</v>
      </c>
      <c r="C74" s="783" t="s">
        <v>608</v>
      </c>
      <c r="D74" s="760">
        <v>7041.3191000000006</v>
      </c>
      <c r="E74" s="761">
        <v>4268</v>
      </c>
      <c r="F74" s="761">
        <v>0</v>
      </c>
      <c r="G74" s="761">
        <v>2773.3191000000002</v>
      </c>
      <c r="H74" s="761">
        <v>0</v>
      </c>
      <c r="I74" s="761">
        <v>0</v>
      </c>
      <c r="J74" s="761">
        <v>4268</v>
      </c>
      <c r="K74" s="761">
        <v>0</v>
      </c>
      <c r="L74" s="761">
        <v>0</v>
      </c>
      <c r="M74" s="761">
        <v>2773.3191000000002</v>
      </c>
      <c r="N74" s="762">
        <v>6830.4920000000002</v>
      </c>
      <c r="O74" s="760">
        <v>0</v>
      </c>
      <c r="P74" s="760">
        <v>0</v>
      </c>
      <c r="Q74" s="760">
        <v>4268</v>
      </c>
      <c r="R74" s="760">
        <v>0</v>
      </c>
      <c r="S74" s="760">
        <v>0</v>
      </c>
      <c r="T74" s="760">
        <v>2562.4920000000002</v>
      </c>
      <c r="U74" s="813">
        <f t="shared" si="5"/>
        <v>97.005857893871038</v>
      </c>
      <c r="V74" s="813"/>
      <c r="W74" s="813"/>
      <c r="X74" s="813">
        <f t="shared" si="7"/>
        <v>100</v>
      </c>
      <c r="Y74" s="813"/>
      <c r="Z74" s="813"/>
      <c r="AA74" s="813">
        <f t="shared" si="8"/>
        <v>92.398022283119175</v>
      </c>
    </row>
    <row r="75" spans="1:27" ht="33.75">
      <c r="A75" s="781"/>
      <c r="B75" s="782" t="s">
        <v>1223</v>
      </c>
      <c r="C75" s="783" t="s">
        <v>1224</v>
      </c>
      <c r="D75" s="760">
        <v>30</v>
      </c>
      <c r="E75" s="761">
        <v>30</v>
      </c>
      <c r="F75" s="761">
        <v>0</v>
      </c>
      <c r="G75" s="761">
        <v>0</v>
      </c>
      <c r="H75" s="761">
        <v>0</v>
      </c>
      <c r="I75" s="761">
        <v>0</v>
      </c>
      <c r="J75" s="761">
        <v>30</v>
      </c>
      <c r="K75" s="761">
        <v>0</v>
      </c>
      <c r="L75" s="761">
        <v>0</v>
      </c>
      <c r="M75" s="761">
        <v>0</v>
      </c>
      <c r="N75" s="762">
        <v>0</v>
      </c>
      <c r="O75" s="760">
        <v>0</v>
      </c>
      <c r="P75" s="760">
        <v>0</v>
      </c>
      <c r="Q75" s="760">
        <v>0</v>
      </c>
      <c r="R75" s="760">
        <v>0</v>
      </c>
      <c r="S75" s="760">
        <v>0</v>
      </c>
      <c r="T75" s="760">
        <v>0</v>
      </c>
      <c r="U75" s="813">
        <f t="shared" si="5"/>
        <v>0</v>
      </c>
      <c r="V75" s="813"/>
      <c r="W75" s="813"/>
      <c r="X75" s="813">
        <f t="shared" si="7"/>
        <v>0</v>
      </c>
      <c r="Y75" s="813"/>
      <c r="Z75" s="813"/>
      <c r="AA75" s="813"/>
    </row>
    <row r="76" spans="1:27" ht="33.75">
      <c r="A76" s="781"/>
      <c r="B76" s="782" t="s">
        <v>1225</v>
      </c>
      <c r="C76" s="783" t="s">
        <v>1226</v>
      </c>
      <c r="D76" s="760">
        <v>20</v>
      </c>
      <c r="E76" s="761">
        <v>20</v>
      </c>
      <c r="F76" s="761">
        <v>0</v>
      </c>
      <c r="G76" s="761">
        <v>0</v>
      </c>
      <c r="H76" s="761">
        <v>0</v>
      </c>
      <c r="I76" s="761">
        <v>0</v>
      </c>
      <c r="J76" s="761">
        <v>20</v>
      </c>
      <c r="K76" s="761">
        <v>0</v>
      </c>
      <c r="L76" s="761">
        <v>0</v>
      </c>
      <c r="M76" s="761">
        <v>0</v>
      </c>
      <c r="N76" s="762">
        <v>0</v>
      </c>
      <c r="O76" s="760">
        <v>0</v>
      </c>
      <c r="P76" s="760">
        <v>0</v>
      </c>
      <c r="Q76" s="760">
        <v>0</v>
      </c>
      <c r="R76" s="760">
        <v>0</v>
      </c>
      <c r="S76" s="760">
        <v>0</v>
      </c>
      <c r="T76" s="760">
        <v>0</v>
      </c>
      <c r="U76" s="813">
        <f t="shared" si="5"/>
        <v>0</v>
      </c>
      <c r="V76" s="813"/>
      <c r="W76" s="813"/>
      <c r="X76" s="813">
        <f t="shared" si="7"/>
        <v>0</v>
      </c>
      <c r="Y76" s="813"/>
      <c r="Z76" s="813"/>
      <c r="AA76" s="813"/>
    </row>
    <row r="77" spans="1:27" ht="45">
      <c r="A77" s="781"/>
      <c r="B77" s="782" t="s">
        <v>1227</v>
      </c>
      <c r="C77" s="783" t="s">
        <v>1228</v>
      </c>
      <c r="D77" s="760">
        <v>50</v>
      </c>
      <c r="E77" s="761">
        <v>50</v>
      </c>
      <c r="F77" s="761">
        <v>0</v>
      </c>
      <c r="G77" s="761">
        <v>0</v>
      </c>
      <c r="H77" s="761">
        <v>0</v>
      </c>
      <c r="I77" s="761">
        <v>0</v>
      </c>
      <c r="J77" s="761">
        <v>50</v>
      </c>
      <c r="K77" s="761">
        <v>0</v>
      </c>
      <c r="L77" s="761">
        <v>0</v>
      </c>
      <c r="M77" s="761">
        <v>0</v>
      </c>
      <c r="N77" s="762">
        <v>27</v>
      </c>
      <c r="O77" s="760">
        <v>0</v>
      </c>
      <c r="P77" s="760">
        <v>0</v>
      </c>
      <c r="Q77" s="760">
        <v>27</v>
      </c>
      <c r="R77" s="760">
        <v>0</v>
      </c>
      <c r="S77" s="760">
        <v>0</v>
      </c>
      <c r="T77" s="760">
        <v>0</v>
      </c>
      <c r="U77" s="813">
        <f t="shared" si="5"/>
        <v>54</v>
      </c>
      <c r="V77" s="813"/>
      <c r="W77" s="813"/>
      <c r="X77" s="813">
        <f t="shared" si="7"/>
        <v>54</v>
      </c>
      <c r="Y77" s="813"/>
      <c r="Z77" s="813"/>
      <c r="AA77" s="813"/>
    </row>
    <row r="78" spans="1:27" ht="22.5">
      <c r="A78" s="781"/>
      <c r="B78" s="782" t="s">
        <v>1229</v>
      </c>
      <c r="C78" s="783" t="s">
        <v>603</v>
      </c>
      <c r="D78" s="760">
        <v>1443.44742</v>
      </c>
      <c r="E78" s="761">
        <v>1190</v>
      </c>
      <c r="F78" s="761">
        <v>0</v>
      </c>
      <c r="G78" s="761">
        <v>253.44741999999999</v>
      </c>
      <c r="H78" s="761">
        <v>0</v>
      </c>
      <c r="I78" s="761">
        <v>0</v>
      </c>
      <c r="J78" s="761">
        <v>0</v>
      </c>
      <c r="K78" s="761">
        <v>0</v>
      </c>
      <c r="L78" s="761">
        <v>0</v>
      </c>
      <c r="M78" s="761">
        <v>1443.44742</v>
      </c>
      <c r="N78" s="762">
        <v>979.150892</v>
      </c>
      <c r="O78" s="760">
        <v>0</v>
      </c>
      <c r="P78" s="760">
        <v>0</v>
      </c>
      <c r="Q78" s="760">
        <v>0</v>
      </c>
      <c r="R78" s="760">
        <v>0</v>
      </c>
      <c r="S78" s="760">
        <v>0</v>
      </c>
      <c r="T78" s="760">
        <v>979.150892</v>
      </c>
      <c r="U78" s="813">
        <f t="shared" si="5"/>
        <v>67.834191840531332</v>
      </c>
      <c r="V78" s="813"/>
      <c r="W78" s="813"/>
      <c r="X78" s="813"/>
      <c r="Y78" s="813"/>
      <c r="Z78" s="813"/>
      <c r="AA78" s="813">
        <f t="shared" si="8"/>
        <v>67.834191840531332</v>
      </c>
    </row>
    <row r="79" spans="1:27" ht="22.5">
      <c r="A79" s="781"/>
      <c r="B79" s="782" t="s">
        <v>606</v>
      </c>
      <c r="C79" s="783" t="s">
        <v>607</v>
      </c>
      <c r="D79" s="760">
        <v>58.989339000000001</v>
      </c>
      <c r="E79" s="761">
        <v>0</v>
      </c>
      <c r="F79" s="761">
        <v>0</v>
      </c>
      <c r="G79" s="761">
        <v>58.989339000000001</v>
      </c>
      <c r="H79" s="761">
        <v>0</v>
      </c>
      <c r="I79" s="761">
        <v>0</v>
      </c>
      <c r="J79" s="761">
        <v>0</v>
      </c>
      <c r="K79" s="761">
        <v>0</v>
      </c>
      <c r="L79" s="761">
        <v>0</v>
      </c>
      <c r="M79" s="761">
        <v>58.989339000000001</v>
      </c>
      <c r="N79" s="762">
        <v>0</v>
      </c>
      <c r="O79" s="760">
        <v>0</v>
      </c>
      <c r="P79" s="760">
        <v>0</v>
      </c>
      <c r="Q79" s="760">
        <v>0</v>
      </c>
      <c r="R79" s="760">
        <v>0</v>
      </c>
      <c r="S79" s="760">
        <v>0</v>
      </c>
      <c r="T79" s="760">
        <v>0</v>
      </c>
      <c r="U79" s="813">
        <f t="shared" si="5"/>
        <v>0</v>
      </c>
      <c r="V79" s="813"/>
      <c r="W79" s="813"/>
      <c r="X79" s="813"/>
      <c r="Y79" s="813"/>
      <c r="Z79" s="813"/>
      <c r="AA79" s="813">
        <f t="shared" si="8"/>
        <v>0</v>
      </c>
    </row>
    <row r="80" spans="1:27" ht="67.5">
      <c r="A80" s="781"/>
      <c r="B80" s="782" t="s">
        <v>794</v>
      </c>
      <c r="C80" s="783" t="s">
        <v>795</v>
      </c>
      <c r="D80" s="760">
        <v>330</v>
      </c>
      <c r="E80" s="761">
        <v>0</v>
      </c>
      <c r="F80" s="761">
        <v>0</v>
      </c>
      <c r="G80" s="761">
        <v>330</v>
      </c>
      <c r="H80" s="761">
        <v>0</v>
      </c>
      <c r="I80" s="761">
        <v>0</v>
      </c>
      <c r="J80" s="761">
        <v>0</v>
      </c>
      <c r="K80" s="761">
        <v>0</v>
      </c>
      <c r="L80" s="761">
        <v>0</v>
      </c>
      <c r="M80" s="761">
        <v>330</v>
      </c>
      <c r="N80" s="762">
        <v>330</v>
      </c>
      <c r="O80" s="760">
        <v>0</v>
      </c>
      <c r="P80" s="760">
        <v>0</v>
      </c>
      <c r="Q80" s="760">
        <v>0</v>
      </c>
      <c r="R80" s="760">
        <v>0</v>
      </c>
      <c r="S80" s="760">
        <v>0</v>
      </c>
      <c r="T80" s="760">
        <v>330</v>
      </c>
      <c r="U80" s="813">
        <f t="shared" ref="U80:U143" si="10">N80/D80*100</f>
        <v>100</v>
      </c>
      <c r="V80" s="813"/>
      <c r="W80" s="813"/>
      <c r="X80" s="813"/>
      <c r="Y80" s="813"/>
      <c r="Z80" s="813"/>
      <c r="AA80" s="813">
        <f t="shared" ref="AA80:AA139" si="11">T80/M80*100</f>
        <v>100</v>
      </c>
    </row>
    <row r="81" spans="1:27" ht="22.5">
      <c r="A81" s="781"/>
      <c r="B81" s="782" t="s">
        <v>604</v>
      </c>
      <c r="C81" s="783" t="s">
        <v>1230</v>
      </c>
      <c r="D81" s="760">
        <v>36.106900000000003</v>
      </c>
      <c r="E81" s="761">
        <v>0</v>
      </c>
      <c r="F81" s="761">
        <v>0</v>
      </c>
      <c r="G81" s="761">
        <v>36.106900000000003</v>
      </c>
      <c r="H81" s="761">
        <v>0</v>
      </c>
      <c r="I81" s="761">
        <v>0</v>
      </c>
      <c r="J81" s="761">
        <v>36.106900000000003</v>
      </c>
      <c r="K81" s="761">
        <v>0</v>
      </c>
      <c r="L81" s="761">
        <v>0</v>
      </c>
      <c r="M81" s="761">
        <v>0</v>
      </c>
      <c r="N81" s="762">
        <v>0</v>
      </c>
      <c r="O81" s="760">
        <v>0</v>
      </c>
      <c r="P81" s="760">
        <v>0</v>
      </c>
      <c r="Q81" s="760">
        <v>0</v>
      </c>
      <c r="R81" s="760">
        <v>0</v>
      </c>
      <c r="S81" s="760">
        <v>0</v>
      </c>
      <c r="T81" s="760">
        <v>0</v>
      </c>
      <c r="U81" s="813">
        <f t="shared" si="10"/>
        <v>0</v>
      </c>
      <c r="V81" s="813"/>
      <c r="W81" s="813"/>
      <c r="X81" s="813">
        <f t="shared" ref="X81:X143" si="12">Q81/J81*100</f>
        <v>0</v>
      </c>
      <c r="Y81" s="813"/>
      <c r="Z81" s="813"/>
      <c r="AA81" s="813"/>
    </row>
    <row r="82" spans="1:27" ht="45">
      <c r="A82" s="781"/>
      <c r="B82" s="782" t="s">
        <v>1231</v>
      </c>
      <c r="C82" s="783" t="s">
        <v>602</v>
      </c>
      <c r="D82" s="760">
        <v>286.52542399999999</v>
      </c>
      <c r="E82" s="761">
        <v>0</v>
      </c>
      <c r="F82" s="761">
        <v>286.52542399999999</v>
      </c>
      <c r="G82" s="761">
        <v>0</v>
      </c>
      <c r="H82" s="761">
        <v>0</v>
      </c>
      <c r="I82" s="761">
        <v>0</v>
      </c>
      <c r="J82" s="761">
        <v>0</v>
      </c>
      <c r="K82" s="761">
        <v>0</v>
      </c>
      <c r="L82" s="761">
        <v>0</v>
      </c>
      <c r="M82" s="761">
        <v>286.52542399999999</v>
      </c>
      <c r="N82" s="762">
        <v>0</v>
      </c>
      <c r="O82" s="760">
        <v>0</v>
      </c>
      <c r="P82" s="760">
        <v>0</v>
      </c>
      <c r="Q82" s="760">
        <v>0</v>
      </c>
      <c r="R82" s="760">
        <v>0</v>
      </c>
      <c r="S82" s="760">
        <v>0</v>
      </c>
      <c r="T82" s="760">
        <v>0</v>
      </c>
      <c r="U82" s="813">
        <f t="shared" si="10"/>
        <v>0</v>
      </c>
      <c r="V82" s="813"/>
      <c r="W82" s="813"/>
      <c r="X82" s="813"/>
      <c r="Y82" s="813"/>
      <c r="Z82" s="813"/>
      <c r="AA82" s="813">
        <f t="shared" si="11"/>
        <v>0</v>
      </c>
    </row>
    <row r="83" spans="1:27" s="798" customFormat="1" ht="30" customHeight="1">
      <c r="A83" s="796">
        <v>16</v>
      </c>
      <c r="B83" s="946" t="s">
        <v>1166</v>
      </c>
      <c r="C83" s="946" t="s">
        <v>323</v>
      </c>
      <c r="D83" s="797">
        <v>380157.93256099999</v>
      </c>
      <c r="E83" s="797">
        <v>315632.55332000006</v>
      </c>
      <c r="F83" s="797">
        <v>8320.5770339999999</v>
      </c>
      <c r="G83" s="797">
        <v>56204.802207000001</v>
      </c>
      <c r="H83" s="797">
        <v>287716.11807899998</v>
      </c>
      <c r="I83" s="797">
        <v>0</v>
      </c>
      <c r="J83" s="797">
        <v>64637.304499999991</v>
      </c>
      <c r="K83" s="797">
        <v>0</v>
      </c>
      <c r="L83" s="797">
        <v>24449.509981999996</v>
      </c>
      <c r="M83" s="797">
        <v>3355</v>
      </c>
      <c r="N83" s="795">
        <v>170965.96583900001</v>
      </c>
      <c r="O83" s="797">
        <v>98241.773297000007</v>
      </c>
      <c r="P83" s="797">
        <v>0</v>
      </c>
      <c r="Q83" s="797">
        <v>49076.661662999999</v>
      </c>
      <c r="R83" s="797">
        <v>0</v>
      </c>
      <c r="S83" s="797">
        <v>20293.009878999997</v>
      </c>
      <c r="T83" s="797">
        <v>3354.5210000000002</v>
      </c>
      <c r="U83" s="812">
        <f t="shared" si="10"/>
        <v>44.97235259231816</v>
      </c>
      <c r="V83" s="812">
        <f t="shared" ref="V83:V84" si="13">O83/H83*100</f>
        <v>34.145383982285331</v>
      </c>
      <c r="W83" s="812"/>
      <c r="X83" s="812">
        <f t="shared" si="12"/>
        <v>75.926219452731061</v>
      </c>
      <c r="Y83" s="812"/>
      <c r="Z83" s="812">
        <f t="shared" ref="Z83:Z123" si="14">S83/L83*100</f>
        <v>82.999658864083329</v>
      </c>
      <c r="AA83" s="812">
        <f t="shared" si="11"/>
        <v>99.985722801788384</v>
      </c>
    </row>
    <row r="84" spans="1:27" ht="22.5">
      <c r="A84" s="781"/>
      <c r="B84" s="782" t="s">
        <v>656</v>
      </c>
      <c r="C84" s="783" t="s">
        <v>1232</v>
      </c>
      <c r="D84" s="760">
        <v>344865.73957899999</v>
      </c>
      <c r="E84" s="761">
        <v>286262</v>
      </c>
      <c r="F84" s="761">
        <v>5028</v>
      </c>
      <c r="G84" s="761">
        <v>53575.739579000001</v>
      </c>
      <c r="H84" s="761">
        <v>287716.11807899998</v>
      </c>
      <c r="I84" s="761">
        <v>0</v>
      </c>
      <c r="J84" s="761">
        <v>57149.621500000001</v>
      </c>
      <c r="K84" s="761">
        <v>0</v>
      </c>
      <c r="L84" s="761">
        <v>0</v>
      </c>
      <c r="M84" s="761">
        <v>0</v>
      </c>
      <c r="N84" s="762">
        <v>140070.346055</v>
      </c>
      <c r="O84" s="760">
        <v>98241.773297000007</v>
      </c>
      <c r="P84" s="760">
        <v>0</v>
      </c>
      <c r="Q84" s="760">
        <v>41828.572758000002</v>
      </c>
      <c r="R84" s="760">
        <v>0</v>
      </c>
      <c r="S84" s="760">
        <v>0</v>
      </c>
      <c r="T84" s="760">
        <v>0</v>
      </c>
      <c r="U84" s="813">
        <f t="shared" si="10"/>
        <v>40.615906417956445</v>
      </c>
      <c r="V84" s="813">
        <f t="shared" si="13"/>
        <v>34.145383982285331</v>
      </c>
      <c r="W84" s="813"/>
      <c r="X84" s="813">
        <f t="shared" si="12"/>
        <v>73.191338210350182</v>
      </c>
      <c r="Y84" s="813"/>
      <c r="Z84" s="813"/>
      <c r="AA84" s="813"/>
    </row>
    <row r="85" spans="1:27" ht="67.5">
      <c r="A85" s="781"/>
      <c r="B85" s="782" t="s">
        <v>1233</v>
      </c>
      <c r="C85" s="783" t="s">
        <v>1234</v>
      </c>
      <c r="D85" s="760">
        <v>100</v>
      </c>
      <c r="E85" s="761">
        <v>100</v>
      </c>
      <c r="F85" s="761">
        <v>0</v>
      </c>
      <c r="G85" s="761">
        <v>0</v>
      </c>
      <c r="H85" s="761">
        <v>0</v>
      </c>
      <c r="I85" s="761">
        <v>0</v>
      </c>
      <c r="J85" s="761">
        <v>100</v>
      </c>
      <c r="K85" s="761">
        <v>0</v>
      </c>
      <c r="L85" s="761">
        <v>0</v>
      </c>
      <c r="M85" s="761">
        <v>0</v>
      </c>
      <c r="N85" s="762">
        <v>0</v>
      </c>
      <c r="O85" s="760">
        <v>0</v>
      </c>
      <c r="P85" s="760">
        <v>0</v>
      </c>
      <c r="Q85" s="760">
        <v>0</v>
      </c>
      <c r="R85" s="760">
        <v>0</v>
      </c>
      <c r="S85" s="760">
        <v>0</v>
      </c>
      <c r="T85" s="760">
        <v>0</v>
      </c>
      <c r="U85" s="813">
        <f t="shared" si="10"/>
        <v>0</v>
      </c>
      <c r="V85" s="813"/>
      <c r="W85" s="813"/>
      <c r="X85" s="813">
        <f t="shared" si="12"/>
        <v>0</v>
      </c>
      <c r="Y85" s="813"/>
      <c r="Z85" s="813"/>
      <c r="AA85" s="813"/>
    </row>
    <row r="86" spans="1:27" ht="56.25">
      <c r="A86" s="781"/>
      <c r="B86" s="782" t="s">
        <v>1235</v>
      </c>
      <c r="C86" s="783" t="s">
        <v>1236</v>
      </c>
      <c r="D86" s="760">
        <v>50</v>
      </c>
      <c r="E86" s="761">
        <v>50</v>
      </c>
      <c r="F86" s="761">
        <v>0</v>
      </c>
      <c r="G86" s="761">
        <v>0</v>
      </c>
      <c r="H86" s="761">
        <v>0</v>
      </c>
      <c r="I86" s="761">
        <v>0</v>
      </c>
      <c r="J86" s="761">
        <v>50</v>
      </c>
      <c r="K86" s="761">
        <v>0</v>
      </c>
      <c r="L86" s="761">
        <v>0</v>
      </c>
      <c r="M86" s="761">
        <v>0</v>
      </c>
      <c r="N86" s="762">
        <v>0</v>
      </c>
      <c r="O86" s="760">
        <v>0</v>
      </c>
      <c r="P86" s="760">
        <v>0</v>
      </c>
      <c r="Q86" s="760">
        <v>0</v>
      </c>
      <c r="R86" s="760">
        <v>0</v>
      </c>
      <c r="S86" s="760">
        <v>0</v>
      </c>
      <c r="T86" s="760">
        <v>0</v>
      </c>
      <c r="U86" s="813">
        <f t="shared" si="10"/>
        <v>0</v>
      </c>
      <c r="V86" s="813"/>
      <c r="W86" s="813"/>
      <c r="X86" s="813">
        <f t="shared" si="12"/>
        <v>0</v>
      </c>
      <c r="Y86" s="813"/>
      <c r="Z86" s="813"/>
      <c r="AA86" s="813"/>
    </row>
    <row r="87" spans="1:27" ht="22.5">
      <c r="A87" s="781"/>
      <c r="B87" s="782">
        <v>8051682</v>
      </c>
      <c r="C87" s="783" t="s">
        <v>1237</v>
      </c>
      <c r="D87" s="760">
        <v>160.63999999999999</v>
      </c>
      <c r="E87" s="761">
        <v>160.63999999999999</v>
      </c>
      <c r="F87" s="761">
        <v>0</v>
      </c>
      <c r="G87" s="761">
        <v>0</v>
      </c>
      <c r="H87" s="761">
        <v>0</v>
      </c>
      <c r="I87" s="761">
        <v>0</v>
      </c>
      <c r="J87" s="761">
        <v>160.63999999999999</v>
      </c>
      <c r="K87" s="761">
        <v>0</v>
      </c>
      <c r="L87" s="761">
        <v>0</v>
      </c>
      <c r="M87" s="761">
        <v>0</v>
      </c>
      <c r="N87" s="762">
        <v>160.63999999999999</v>
      </c>
      <c r="O87" s="760">
        <v>0</v>
      </c>
      <c r="P87" s="760">
        <v>0</v>
      </c>
      <c r="Q87" s="760">
        <v>160.63999999999999</v>
      </c>
      <c r="R87" s="760">
        <v>0</v>
      </c>
      <c r="S87" s="760">
        <v>0</v>
      </c>
      <c r="T87" s="760">
        <v>0</v>
      </c>
      <c r="U87" s="813">
        <f t="shared" si="10"/>
        <v>100</v>
      </c>
      <c r="V87" s="813"/>
      <c r="W87" s="813"/>
      <c r="X87" s="813">
        <f t="shared" si="12"/>
        <v>100</v>
      </c>
      <c r="Y87" s="813"/>
      <c r="Z87" s="813"/>
      <c r="AA87" s="813"/>
    </row>
    <row r="88" spans="1:27" ht="33.75">
      <c r="A88" s="781"/>
      <c r="B88" s="782">
        <v>8090630</v>
      </c>
      <c r="C88" s="783" t="s">
        <v>1238</v>
      </c>
      <c r="D88" s="760">
        <v>784.13199999999995</v>
      </c>
      <c r="E88" s="761">
        <v>784.13199999999995</v>
      </c>
      <c r="F88" s="761">
        <v>0</v>
      </c>
      <c r="G88" s="761">
        <v>0</v>
      </c>
      <c r="H88" s="761">
        <v>0</v>
      </c>
      <c r="I88" s="761">
        <v>0</v>
      </c>
      <c r="J88" s="761">
        <v>784.13199999999995</v>
      </c>
      <c r="K88" s="761">
        <v>0</v>
      </c>
      <c r="L88" s="761">
        <v>0</v>
      </c>
      <c r="M88" s="761">
        <v>0</v>
      </c>
      <c r="N88" s="762">
        <v>784.13199999999995</v>
      </c>
      <c r="O88" s="760">
        <v>0</v>
      </c>
      <c r="P88" s="760">
        <v>0</v>
      </c>
      <c r="Q88" s="760">
        <v>784.13199999999995</v>
      </c>
      <c r="R88" s="760">
        <v>0</v>
      </c>
      <c r="S88" s="760">
        <v>0</v>
      </c>
      <c r="T88" s="760">
        <v>0</v>
      </c>
      <c r="U88" s="813">
        <f t="shared" si="10"/>
        <v>100</v>
      </c>
      <c r="V88" s="813"/>
      <c r="W88" s="813"/>
      <c r="X88" s="813">
        <f t="shared" si="12"/>
        <v>100</v>
      </c>
      <c r="Y88" s="813"/>
      <c r="Z88" s="813"/>
      <c r="AA88" s="813"/>
    </row>
    <row r="89" spans="1:27" ht="22.5">
      <c r="A89" s="781"/>
      <c r="B89" s="782" t="s">
        <v>1239</v>
      </c>
      <c r="C89" s="783" t="s">
        <v>1240</v>
      </c>
      <c r="D89" s="760">
        <v>161</v>
      </c>
      <c r="E89" s="761">
        <v>105</v>
      </c>
      <c r="F89" s="761">
        <v>56</v>
      </c>
      <c r="G89" s="761">
        <v>0</v>
      </c>
      <c r="H89" s="761">
        <v>0</v>
      </c>
      <c r="I89" s="761">
        <v>0</v>
      </c>
      <c r="J89" s="761">
        <v>105</v>
      </c>
      <c r="K89" s="761">
        <v>0</v>
      </c>
      <c r="L89" s="761">
        <v>56</v>
      </c>
      <c r="M89" s="761">
        <v>0</v>
      </c>
      <c r="N89" s="762">
        <v>66</v>
      </c>
      <c r="O89" s="760">
        <v>0</v>
      </c>
      <c r="P89" s="760">
        <v>0</v>
      </c>
      <c r="Q89" s="760">
        <v>66</v>
      </c>
      <c r="R89" s="760">
        <v>0</v>
      </c>
      <c r="S89" s="760">
        <v>0</v>
      </c>
      <c r="T89" s="760">
        <v>0</v>
      </c>
      <c r="U89" s="813">
        <f t="shared" si="10"/>
        <v>40.993788819875775</v>
      </c>
      <c r="V89" s="813"/>
      <c r="W89" s="813"/>
      <c r="X89" s="813">
        <f t="shared" si="12"/>
        <v>62.857142857142854</v>
      </c>
      <c r="Y89" s="813"/>
      <c r="Z89" s="813"/>
      <c r="AA89" s="813"/>
    </row>
    <row r="90" spans="1:27">
      <c r="A90" s="781"/>
      <c r="B90" s="782" t="s">
        <v>1241</v>
      </c>
      <c r="C90" s="783" t="s">
        <v>1242</v>
      </c>
      <c r="D90" s="760">
        <v>2633.7190000000001</v>
      </c>
      <c r="E90" s="761">
        <v>2374.9409999999998</v>
      </c>
      <c r="F90" s="761">
        <v>258.77800000000002</v>
      </c>
      <c r="G90" s="761">
        <v>0</v>
      </c>
      <c r="H90" s="761">
        <v>0</v>
      </c>
      <c r="I90" s="761">
        <v>0</v>
      </c>
      <c r="J90" s="761">
        <v>426.49599999999998</v>
      </c>
      <c r="K90" s="761">
        <v>0</v>
      </c>
      <c r="L90" s="761">
        <v>2207.223</v>
      </c>
      <c r="M90" s="761">
        <v>0</v>
      </c>
      <c r="N90" s="762">
        <v>2633.7180000000003</v>
      </c>
      <c r="O90" s="760">
        <v>0</v>
      </c>
      <c r="P90" s="760">
        <v>0</v>
      </c>
      <c r="Q90" s="760">
        <v>426.49599999999998</v>
      </c>
      <c r="R90" s="760">
        <v>0</v>
      </c>
      <c r="S90" s="760">
        <v>2207.2220000000002</v>
      </c>
      <c r="T90" s="760">
        <v>0</v>
      </c>
      <c r="U90" s="813">
        <f t="shared" si="10"/>
        <v>99.999962030877256</v>
      </c>
      <c r="V90" s="813"/>
      <c r="W90" s="813"/>
      <c r="X90" s="813">
        <f t="shared" si="12"/>
        <v>100</v>
      </c>
      <c r="Y90" s="813"/>
      <c r="Z90" s="813"/>
      <c r="AA90" s="813"/>
    </row>
    <row r="91" spans="1:27" ht="22.5">
      <c r="A91" s="781"/>
      <c r="B91" s="782" t="s">
        <v>1243</v>
      </c>
      <c r="C91" s="783" t="s">
        <v>1244</v>
      </c>
      <c r="D91" s="760">
        <v>1050.894</v>
      </c>
      <c r="E91" s="761">
        <v>1050.894</v>
      </c>
      <c r="F91" s="761">
        <v>0</v>
      </c>
      <c r="G91" s="761">
        <v>0</v>
      </c>
      <c r="H91" s="761">
        <v>0</v>
      </c>
      <c r="I91" s="761">
        <v>0</v>
      </c>
      <c r="J91" s="761">
        <v>1050.894</v>
      </c>
      <c r="K91" s="761">
        <v>0</v>
      </c>
      <c r="L91" s="761">
        <v>0</v>
      </c>
      <c r="M91" s="761">
        <v>0</v>
      </c>
      <c r="N91" s="762">
        <v>1050.0139999999999</v>
      </c>
      <c r="O91" s="760">
        <v>0</v>
      </c>
      <c r="P91" s="760">
        <v>0</v>
      </c>
      <c r="Q91" s="760">
        <v>1050.0139999999999</v>
      </c>
      <c r="R91" s="760">
        <v>0</v>
      </c>
      <c r="S91" s="760">
        <v>0</v>
      </c>
      <c r="T91" s="760">
        <v>0</v>
      </c>
      <c r="U91" s="813">
        <f t="shared" si="10"/>
        <v>99.916261773309188</v>
      </c>
      <c r="V91" s="813"/>
      <c r="W91" s="813"/>
      <c r="X91" s="813">
        <f t="shared" si="12"/>
        <v>99.916261773309188</v>
      </c>
      <c r="Y91" s="813"/>
      <c r="Z91" s="813"/>
      <c r="AA91" s="813"/>
    </row>
    <row r="92" spans="1:27" ht="33.75">
      <c r="A92" s="781"/>
      <c r="B92" s="782" t="s">
        <v>1245</v>
      </c>
      <c r="C92" s="783" t="s">
        <v>1246</v>
      </c>
      <c r="D92" s="760">
        <v>1424</v>
      </c>
      <c r="E92" s="761">
        <v>1424</v>
      </c>
      <c r="F92" s="761">
        <v>0</v>
      </c>
      <c r="G92" s="761">
        <v>0</v>
      </c>
      <c r="H92" s="761">
        <v>0</v>
      </c>
      <c r="I92" s="761">
        <v>0</v>
      </c>
      <c r="J92" s="761">
        <v>1424</v>
      </c>
      <c r="K92" s="761">
        <v>0</v>
      </c>
      <c r="L92" s="761">
        <v>0</v>
      </c>
      <c r="M92" s="761">
        <v>0</v>
      </c>
      <c r="N92" s="762">
        <v>1423.3469050000001</v>
      </c>
      <c r="O92" s="760">
        <v>0</v>
      </c>
      <c r="P92" s="760">
        <v>0</v>
      </c>
      <c r="Q92" s="760">
        <v>1423.3469050000001</v>
      </c>
      <c r="R92" s="760">
        <v>0</v>
      </c>
      <c r="S92" s="760">
        <v>0</v>
      </c>
      <c r="T92" s="760">
        <v>0</v>
      </c>
      <c r="U92" s="813">
        <f t="shared" si="10"/>
        <v>99.954136587078651</v>
      </c>
      <c r="V92" s="813"/>
      <c r="W92" s="813"/>
      <c r="X92" s="813">
        <f t="shared" si="12"/>
        <v>99.954136587078651</v>
      </c>
      <c r="Y92" s="813"/>
      <c r="Z92" s="813"/>
      <c r="AA92" s="813"/>
    </row>
    <row r="93" spans="1:27" ht="33.75">
      <c r="A93" s="781"/>
      <c r="B93" s="782">
        <v>8130594</v>
      </c>
      <c r="C93" s="783" t="s">
        <v>1247</v>
      </c>
      <c r="D93" s="760">
        <v>3043.0010000000002</v>
      </c>
      <c r="E93" s="761">
        <v>3013.0010000000002</v>
      </c>
      <c r="F93" s="761">
        <v>30</v>
      </c>
      <c r="G93" s="761">
        <v>0</v>
      </c>
      <c r="H93" s="761">
        <v>0</v>
      </c>
      <c r="I93" s="761">
        <v>0</v>
      </c>
      <c r="J93" s="761">
        <v>3013.0010000000002</v>
      </c>
      <c r="K93" s="761">
        <v>0</v>
      </c>
      <c r="L93" s="761">
        <v>30</v>
      </c>
      <c r="M93" s="761">
        <v>0</v>
      </c>
      <c r="N93" s="762">
        <v>3012.46</v>
      </c>
      <c r="O93" s="760">
        <v>0</v>
      </c>
      <c r="P93" s="760">
        <v>0</v>
      </c>
      <c r="Q93" s="760">
        <v>3012.46</v>
      </c>
      <c r="R93" s="760">
        <v>0</v>
      </c>
      <c r="S93" s="760">
        <v>0</v>
      </c>
      <c r="T93" s="760">
        <v>0</v>
      </c>
      <c r="U93" s="813">
        <f t="shared" si="10"/>
        <v>98.996352613752009</v>
      </c>
      <c r="V93" s="813"/>
      <c r="W93" s="813"/>
      <c r="X93" s="813">
        <f t="shared" si="12"/>
        <v>99.982044479905568</v>
      </c>
      <c r="Y93" s="813"/>
      <c r="Z93" s="813">
        <f t="shared" si="14"/>
        <v>0</v>
      </c>
      <c r="AA93" s="813"/>
    </row>
    <row r="94" spans="1:27" ht="67.5">
      <c r="A94" s="781"/>
      <c r="B94" s="782">
        <v>8154314</v>
      </c>
      <c r="C94" s="783" t="s">
        <v>1248</v>
      </c>
      <c r="D94" s="760">
        <v>325</v>
      </c>
      <c r="E94" s="761">
        <v>325</v>
      </c>
      <c r="F94" s="761">
        <v>0</v>
      </c>
      <c r="G94" s="761">
        <v>0</v>
      </c>
      <c r="H94" s="761">
        <v>0</v>
      </c>
      <c r="I94" s="761">
        <v>0</v>
      </c>
      <c r="J94" s="761">
        <v>325</v>
      </c>
      <c r="K94" s="761">
        <v>0</v>
      </c>
      <c r="L94" s="761">
        <v>0</v>
      </c>
      <c r="M94" s="761">
        <v>0</v>
      </c>
      <c r="N94" s="762">
        <v>325</v>
      </c>
      <c r="O94" s="760">
        <v>0</v>
      </c>
      <c r="P94" s="760">
        <v>0</v>
      </c>
      <c r="Q94" s="760">
        <v>325</v>
      </c>
      <c r="R94" s="760">
        <v>0</v>
      </c>
      <c r="S94" s="760">
        <v>0</v>
      </c>
      <c r="T94" s="760">
        <v>0</v>
      </c>
      <c r="U94" s="813">
        <f t="shared" si="10"/>
        <v>100</v>
      </c>
      <c r="V94" s="813"/>
      <c r="W94" s="813"/>
      <c r="X94" s="813">
        <f t="shared" si="12"/>
        <v>100</v>
      </c>
      <c r="Y94" s="813"/>
      <c r="Z94" s="813"/>
      <c r="AA94" s="813"/>
    </row>
    <row r="95" spans="1:27" ht="33.75">
      <c r="A95" s="781"/>
      <c r="B95" s="782">
        <v>7894009</v>
      </c>
      <c r="C95" s="783" t="s">
        <v>1249</v>
      </c>
      <c r="D95" s="760">
        <v>140</v>
      </c>
      <c r="E95" s="761">
        <v>140</v>
      </c>
      <c r="F95" s="761">
        <v>0</v>
      </c>
      <c r="G95" s="761">
        <v>0</v>
      </c>
      <c r="H95" s="761">
        <v>0</v>
      </c>
      <c r="I95" s="761">
        <v>0</v>
      </c>
      <c r="J95" s="761">
        <v>0</v>
      </c>
      <c r="K95" s="761">
        <v>0</v>
      </c>
      <c r="L95" s="761">
        <v>0</v>
      </c>
      <c r="M95" s="761">
        <v>140</v>
      </c>
      <c r="N95" s="762">
        <v>139.703</v>
      </c>
      <c r="O95" s="760">
        <v>0</v>
      </c>
      <c r="P95" s="760">
        <v>0</v>
      </c>
      <c r="Q95" s="760">
        <v>0</v>
      </c>
      <c r="R95" s="760">
        <v>0</v>
      </c>
      <c r="S95" s="760">
        <v>0</v>
      </c>
      <c r="T95" s="760">
        <v>139.703</v>
      </c>
      <c r="U95" s="813">
        <f t="shared" si="10"/>
        <v>99.787857142857149</v>
      </c>
      <c r="V95" s="813"/>
      <c r="W95" s="813"/>
      <c r="X95" s="813"/>
      <c r="Y95" s="813"/>
      <c r="Z95" s="813"/>
      <c r="AA95" s="813">
        <f t="shared" si="11"/>
        <v>99.787857142857149</v>
      </c>
    </row>
    <row r="96" spans="1:27" ht="22.5">
      <c r="A96" s="781"/>
      <c r="B96" s="782" t="s">
        <v>1250</v>
      </c>
      <c r="C96" s="783" t="s">
        <v>1251</v>
      </c>
      <c r="D96" s="760">
        <v>1800</v>
      </c>
      <c r="E96" s="761">
        <v>1800</v>
      </c>
      <c r="F96" s="761">
        <v>0</v>
      </c>
      <c r="G96" s="761">
        <v>0</v>
      </c>
      <c r="H96" s="761">
        <v>0</v>
      </c>
      <c r="I96" s="761">
        <v>0</v>
      </c>
      <c r="J96" s="761">
        <v>0</v>
      </c>
      <c r="K96" s="761">
        <v>0</v>
      </c>
      <c r="L96" s="761">
        <v>500</v>
      </c>
      <c r="M96" s="761">
        <v>1300</v>
      </c>
      <c r="N96" s="762">
        <v>1614.3951</v>
      </c>
      <c r="O96" s="760">
        <v>0</v>
      </c>
      <c r="P96" s="760">
        <v>0</v>
      </c>
      <c r="Q96" s="760">
        <v>0</v>
      </c>
      <c r="R96" s="760">
        <v>0</v>
      </c>
      <c r="S96" s="760">
        <v>314.39510000000001</v>
      </c>
      <c r="T96" s="760">
        <v>1300</v>
      </c>
      <c r="U96" s="813">
        <f t="shared" si="10"/>
        <v>89.688616666666661</v>
      </c>
      <c r="V96" s="813"/>
      <c r="W96" s="813"/>
      <c r="X96" s="813"/>
      <c r="Y96" s="813"/>
      <c r="Z96" s="813">
        <f t="shared" si="14"/>
        <v>62.879020000000011</v>
      </c>
      <c r="AA96" s="813">
        <f t="shared" si="11"/>
        <v>100</v>
      </c>
    </row>
    <row r="97" spans="1:27" ht="33.75">
      <c r="A97" s="781"/>
      <c r="B97" s="782" t="s">
        <v>1252</v>
      </c>
      <c r="C97" s="783" t="s">
        <v>1253</v>
      </c>
      <c r="D97" s="760">
        <v>2860</v>
      </c>
      <c r="E97" s="761">
        <v>2860</v>
      </c>
      <c r="F97" s="761">
        <v>0</v>
      </c>
      <c r="G97" s="761">
        <v>0</v>
      </c>
      <c r="H97" s="761">
        <v>0</v>
      </c>
      <c r="I97" s="761">
        <v>0</v>
      </c>
      <c r="J97" s="761">
        <v>0</v>
      </c>
      <c r="K97" s="761">
        <v>0</v>
      </c>
      <c r="L97" s="761">
        <v>1860</v>
      </c>
      <c r="M97" s="761">
        <v>1000</v>
      </c>
      <c r="N97" s="762">
        <v>2859.9521549999999</v>
      </c>
      <c r="O97" s="760">
        <v>0</v>
      </c>
      <c r="P97" s="760">
        <v>0</v>
      </c>
      <c r="Q97" s="760">
        <v>0</v>
      </c>
      <c r="R97" s="760">
        <v>0</v>
      </c>
      <c r="S97" s="760">
        <v>1859.9521549999999</v>
      </c>
      <c r="T97" s="760">
        <v>1000</v>
      </c>
      <c r="U97" s="813">
        <f t="shared" si="10"/>
        <v>99.998327097902092</v>
      </c>
      <c r="V97" s="813"/>
      <c r="W97" s="813"/>
      <c r="X97" s="813"/>
      <c r="Y97" s="813"/>
      <c r="Z97" s="813">
        <f t="shared" si="14"/>
        <v>99.997427688172039</v>
      </c>
      <c r="AA97" s="813">
        <f t="shared" si="11"/>
        <v>100</v>
      </c>
    </row>
    <row r="98" spans="1:27" ht="67.5">
      <c r="A98" s="781"/>
      <c r="B98" s="782" t="s">
        <v>1254</v>
      </c>
      <c r="C98" s="783" t="s">
        <v>1255</v>
      </c>
      <c r="D98" s="760">
        <v>2650</v>
      </c>
      <c r="E98" s="761">
        <v>2650</v>
      </c>
      <c r="F98" s="761">
        <v>0</v>
      </c>
      <c r="G98" s="761">
        <v>0</v>
      </c>
      <c r="H98" s="761">
        <v>0</v>
      </c>
      <c r="I98" s="761">
        <v>0</v>
      </c>
      <c r="J98" s="761">
        <v>0</v>
      </c>
      <c r="K98" s="761">
        <v>0</v>
      </c>
      <c r="L98" s="761">
        <v>1800</v>
      </c>
      <c r="M98" s="761">
        <v>850</v>
      </c>
      <c r="N98" s="762">
        <v>2650</v>
      </c>
      <c r="O98" s="760">
        <v>0</v>
      </c>
      <c r="P98" s="760">
        <v>0</v>
      </c>
      <c r="Q98" s="760">
        <v>0</v>
      </c>
      <c r="R98" s="760">
        <v>0</v>
      </c>
      <c r="S98" s="760">
        <v>1800</v>
      </c>
      <c r="T98" s="760">
        <v>850</v>
      </c>
      <c r="U98" s="813">
        <f t="shared" si="10"/>
        <v>100</v>
      </c>
      <c r="V98" s="813"/>
      <c r="W98" s="813"/>
      <c r="X98" s="813"/>
      <c r="Y98" s="813"/>
      <c r="Z98" s="813">
        <f t="shared" si="14"/>
        <v>100</v>
      </c>
      <c r="AA98" s="813">
        <f t="shared" si="11"/>
        <v>100</v>
      </c>
    </row>
    <row r="99" spans="1:27" ht="56.25">
      <c r="A99" s="781"/>
      <c r="B99" s="782" t="s">
        <v>1256</v>
      </c>
      <c r="C99" s="783" t="s">
        <v>1257</v>
      </c>
      <c r="D99" s="760">
        <v>4698.3580000000002</v>
      </c>
      <c r="E99" s="761">
        <v>4698.3580000000002</v>
      </c>
      <c r="F99" s="761">
        <v>0</v>
      </c>
      <c r="G99" s="761">
        <v>0</v>
      </c>
      <c r="H99" s="761">
        <v>0</v>
      </c>
      <c r="I99" s="761">
        <v>0</v>
      </c>
      <c r="J99" s="761">
        <v>0</v>
      </c>
      <c r="K99" s="761">
        <v>0</v>
      </c>
      <c r="L99" s="761">
        <v>4698.3580000000002</v>
      </c>
      <c r="M99" s="761">
        <v>0</v>
      </c>
      <c r="N99" s="762">
        <v>4698.3580000000002</v>
      </c>
      <c r="O99" s="760">
        <v>0</v>
      </c>
      <c r="P99" s="760">
        <v>0</v>
      </c>
      <c r="Q99" s="760">
        <v>0</v>
      </c>
      <c r="R99" s="760">
        <v>0</v>
      </c>
      <c r="S99" s="760">
        <v>4698.3580000000002</v>
      </c>
      <c r="T99" s="760">
        <v>0</v>
      </c>
      <c r="U99" s="813">
        <f t="shared" si="10"/>
        <v>100</v>
      </c>
      <c r="V99" s="813"/>
      <c r="W99" s="813"/>
      <c r="X99" s="813"/>
      <c r="Y99" s="813"/>
      <c r="Z99" s="813">
        <f t="shared" si="14"/>
        <v>100</v>
      </c>
      <c r="AA99" s="813"/>
    </row>
    <row r="100" spans="1:27" ht="67.5">
      <c r="A100" s="781"/>
      <c r="B100" s="782" t="s">
        <v>1258</v>
      </c>
      <c r="C100" s="783" t="s">
        <v>1259</v>
      </c>
      <c r="D100" s="760">
        <v>26.288</v>
      </c>
      <c r="E100" s="761">
        <v>12.753</v>
      </c>
      <c r="F100" s="761">
        <v>13.535</v>
      </c>
      <c r="G100" s="761">
        <v>0</v>
      </c>
      <c r="H100" s="761">
        <v>0</v>
      </c>
      <c r="I100" s="761">
        <v>0</v>
      </c>
      <c r="J100" s="761">
        <v>0</v>
      </c>
      <c r="K100" s="761">
        <v>0</v>
      </c>
      <c r="L100" s="761">
        <v>26.288</v>
      </c>
      <c r="M100" s="761">
        <v>0</v>
      </c>
      <c r="N100" s="762">
        <v>26.288</v>
      </c>
      <c r="O100" s="760">
        <v>0</v>
      </c>
      <c r="P100" s="760">
        <v>0</v>
      </c>
      <c r="Q100" s="760">
        <v>0</v>
      </c>
      <c r="R100" s="760">
        <v>0</v>
      </c>
      <c r="S100" s="760">
        <v>26.288</v>
      </c>
      <c r="T100" s="760">
        <v>0</v>
      </c>
      <c r="U100" s="813">
        <f t="shared" si="10"/>
        <v>100</v>
      </c>
      <c r="V100" s="813"/>
      <c r="W100" s="813"/>
      <c r="X100" s="813"/>
      <c r="Y100" s="813"/>
      <c r="Z100" s="813">
        <f t="shared" si="14"/>
        <v>100</v>
      </c>
      <c r="AA100" s="813"/>
    </row>
    <row r="101" spans="1:27" ht="45">
      <c r="A101" s="781"/>
      <c r="B101" s="782" t="s">
        <v>1260</v>
      </c>
      <c r="C101" s="783" t="s">
        <v>1261</v>
      </c>
      <c r="D101" s="760">
        <v>549</v>
      </c>
      <c r="E101" s="761">
        <v>549</v>
      </c>
      <c r="F101" s="761">
        <v>0</v>
      </c>
      <c r="G101" s="761">
        <v>0</v>
      </c>
      <c r="H101" s="761">
        <v>0</v>
      </c>
      <c r="I101" s="761">
        <v>0</v>
      </c>
      <c r="J101" s="761">
        <v>0</v>
      </c>
      <c r="K101" s="761">
        <v>0</v>
      </c>
      <c r="L101" s="761">
        <v>549</v>
      </c>
      <c r="M101" s="761">
        <v>0</v>
      </c>
      <c r="N101" s="762">
        <v>548.18499999999995</v>
      </c>
      <c r="O101" s="760">
        <v>0</v>
      </c>
      <c r="P101" s="760">
        <v>0</v>
      </c>
      <c r="Q101" s="760">
        <v>0</v>
      </c>
      <c r="R101" s="760">
        <v>0</v>
      </c>
      <c r="S101" s="760">
        <v>548.18499999999995</v>
      </c>
      <c r="T101" s="760">
        <v>0</v>
      </c>
      <c r="U101" s="813">
        <f t="shared" si="10"/>
        <v>99.851548269581045</v>
      </c>
      <c r="V101" s="813"/>
      <c r="W101" s="813"/>
      <c r="X101" s="813"/>
      <c r="Y101" s="813"/>
      <c r="Z101" s="813">
        <f t="shared" si="14"/>
        <v>99.851548269581045</v>
      </c>
      <c r="AA101" s="813"/>
    </row>
    <row r="102" spans="1:27" ht="56.25">
      <c r="A102" s="781"/>
      <c r="B102" s="782" t="s">
        <v>1262</v>
      </c>
      <c r="C102" s="783" t="s">
        <v>1263</v>
      </c>
      <c r="D102" s="760">
        <v>2629.0626279999997</v>
      </c>
      <c r="E102" s="761">
        <v>0</v>
      </c>
      <c r="F102" s="761">
        <v>0</v>
      </c>
      <c r="G102" s="761">
        <v>2629.0626279999997</v>
      </c>
      <c r="H102" s="761">
        <v>0</v>
      </c>
      <c r="I102" s="761">
        <v>0</v>
      </c>
      <c r="J102" s="761">
        <v>0</v>
      </c>
      <c r="K102" s="761">
        <v>0</v>
      </c>
      <c r="L102" s="761">
        <v>2629.0626280000001</v>
      </c>
      <c r="M102" s="761">
        <v>0</v>
      </c>
      <c r="N102" s="762">
        <v>1271.6603680000001</v>
      </c>
      <c r="O102" s="760">
        <v>0</v>
      </c>
      <c r="P102" s="760">
        <v>0</v>
      </c>
      <c r="Q102" s="760">
        <v>0</v>
      </c>
      <c r="R102" s="760">
        <v>0</v>
      </c>
      <c r="S102" s="760">
        <v>1271.6603680000001</v>
      </c>
      <c r="T102" s="760">
        <v>0</v>
      </c>
      <c r="U102" s="813">
        <f t="shared" si="10"/>
        <v>48.369344817296614</v>
      </c>
      <c r="V102" s="813"/>
      <c r="W102" s="813"/>
      <c r="X102" s="813"/>
      <c r="Y102" s="813"/>
      <c r="Z102" s="813">
        <f t="shared" si="14"/>
        <v>48.369344817296607</v>
      </c>
      <c r="AA102" s="813"/>
    </row>
    <row r="103" spans="1:27" ht="22.5">
      <c r="A103" s="781"/>
      <c r="B103" s="782" t="s">
        <v>1264</v>
      </c>
      <c r="C103" s="783" t="s">
        <v>1265</v>
      </c>
      <c r="D103" s="760">
        <v>186</v>
      </c>
      <c r="E103" s="761">
        <v>186</v>
      </c>
      <c r="F103" s="761">
        <v>0</v>
      </c>
      <c r="G103" s="761">
        <v>0</v>
      </c>
      <c r="H103" s="761">
        <v>0</v>
      </c>
      <c r="I103" s="761">
        <v>0</v>
      </c>
      <c r="J103" s="761">
        <v>0</v>
      </c>
      <c r="K103" s="761">
        <v>0</v>
      </c>
      <c r="L103" s="761">
        <v>186</v>
      </c>
      <c r="M103" s="761">
        <v>0</v>
      </c>
      <c r="N103" s="762">
        <v>28.957999999999998</v>
      </c>
      <c r="O103" s="760">
        <v>0</v>
      </c>
      <c r="P103" s="760">
        <v>0</v>
      </c>
      <c r="Q103" s="760">
        <v>0</v>
      </c>
      <c r="R103" s="760">
        <v>0</v>
      </c>
      <c r="S103" s="760">
        <v>28.957999999999998</v>
      </c>
      <c r="T103" s="760">
        <v>0</v>
      </c>
      <c r="U103" s="813">
        <f t="shared" si="10"/>
        <v>15.568817204301075</v>
      </c>
      <c r="V103" s="813"/>
      <c r="W103" s="813"/>
      <c r="X103" s="813"/>
      <c r="Y103" s="813"/>
      <c r="Z103" s="813">
        <f t="shared" si="14"/>
        <v>15.568817204301075</v>
      </c>
      <c r="AA103" s="813"/>
    </row>
    <row r="104" spans="1:27" ht="22.5">
      <c r="A104" s="781"/>
      <c r="B104" s="782" t="s">
        <v>1266</v>
      </c>
      <c r="C104" s="783" t="s">
        <v>1267</v>
      </c>
      <c r="D104" s="760">
        <v>107</v>
      </c>
      <c r="E104" s="761">
        <v>107</v>
      </c>
      <c r="F104" s="761">
        <v>0</v>
      </c>
      <c r="G104" s="761">
        <v>0</v>
      </c>
      <c r="H104" s="761">
        <v>0</v>
      </c>
      <c r="I104" s="761">
        <v>0</v>
      </c>
      <c r="J104" s="761">
        <v>0</v>
      </c>
      <c r="K104" s="761">
        <v>0</v>
      </c>
      <c r="L104" s="761">
        <v>107</v>
      </c>
      <c r="M104" s="761">
        <v>0</v>
      </c>
      <c r="N104" s="762">
        <v>106.642</v>
      </c>
      <c r="O104" s="760">
        <v>0</v>
      </c>
      <c r="P104" s="760">
        <v>0</v>
      </c>
      <c r="Q104" s="760">
        <v>0</v>
      </c>
      <c r="R104" s="760">
        <v>0</v>
      </c>
      <c r="S104" s="760">
        <v>106.642</v>
      </c>
      <c r="T104" s="760">
        <v>0</v>
      </c>
      <c r="U104" s="813">
        <f t="shared" si="10"/>
        <v>99.665420560747663</v>
      </c>
      <c r="V104" s="813"/>
      <c r="W104" s="813"/>
      <c r="X104" s="813"/>
      <c r="Y104" s="813"/>
      <c r="Z104" s="813">
        <f t="shared" si="14"/>
        <v>99.665420560747663</v>
      </c>
      <c r="AA104" s="813"/>
    </row>
    <row r="105" spans="1:27" ht="45">
      <c r="A105" s="781"/>
      <c r="B105" s="782" t="s">
        <v>1268</v>
      </c>
      <c r="C105" s="783" t="s">
        <v>1269</v>
      </c>
      <c r="D105" s="760">
        <v>1003</v>
      </c>
      <c r="E105" s="761">
        <v>1003</v>
      </c>
      <c r="F105" s="761">
        <v>0</v>
      </c>
      <c r="G105" s="761">
        <v>0</v>
      </c>
      <c r="H105" s="761">
        <v>0</v>
      </c>
      <c r="I105" s="761">
        <v>0</v>
      </c>
      <c r="J105" s="761">
        <v>0</v>
      </c>
      <c r="K105" s="761">
        <v>0</v>
      </c>
      <c r="L105" s="761">
        <v>1003</v>
      </c>
      <c r="M105" s="761">
        <v>0</v>
      </c>
      <c r="N105" s="762">
        <v>1002.465346</v>
      </c>
      <c r="O105" s="760">
        <v>0</v>
      </c>
      <c r="P105" s="760">
        <v>0</v>
      </c>
      <c r="Q105" s="760">
        <v>0</v>
      </c>
      <c r="R105" s="760">
        <v>0</v>
      </c>
      <c r="S105" s="760">
        <v>1002.465346</v>
      </c>
      <c r="T105" s="760">
        <v>0</v>
      </c>
      <c r="U105" s="813">
        <f t="shared" si="10"/>
        <v>99.946694516450634</v>
      </c>
      <c r="V105" s="813"/>
      <c r="W105" s="813"/>
      <c r="X105" s="813"/>
      <c r="Y105" s="813"/>
      <c r="Z105" s="813">
        <f t="shared" si="14"/>
        <v>99.946694516450634</v>
      </c>
      <c r="AA105" s="813"/>
    </row>
    <row r="106" spans="1:27" ht="22.5">
      <c r="A106" s="781"/>
      <c r="B106" s="782">
        <v>8071261</v>
      </c>
      <c r="C106" s="783" t="s">
        <v>1267</v>
      </c>
      <c r="D106" s="760">
        <v>309</v>
      </c>
      <c r="E106" s="761">
        <v>309</v>
      </c>
      <c r="F106" s="761">
        <v>0</v>
      </c>
      <c r="G106" s="761">
        <v>0</v>
      </c>
      <c r="H106" s="761">
        <v>0</v>
      </c>
      <c r="I106" s="761">
        <v>0</v>
      </c>
      <c r="J106" s="761">
        <v>0</v>
      </c>
      <c r="K106" s="761">
        <v>0</v>
      </c>
      <c r="L106" s="761">
        <v>309</v>
      </c>
      <c r="M106" s="761">
        <v>0</v>
      </c>
      <c r="N106" s="762">
        <v>286.64999999999998</v>
      </c>
      <c r="O106" s="760">
        <v>0</v>
      </c>
      <c r="P106" s="760">
        <v>0</v>
      </c>
      <c r="Q106" s="760">
        <v>0</v>
      </c>
      <c r="R106" s="760">
        <v>0</v>
      </c>
      <c r="S106" s="760">
        <v>286.64999999999998</v>
      </c>
      <c r="T106" s="760">
        <v>0</v>
      </c>
      <c r="U106" s="813">
        <f t="shared" si="10"/>
        <v>92.766990291262132</v>
      </c>
      <c r="V106" s="813"/>
      <c r="W106" s="813"/>
      <c r="X106" s="813"/>
      <c r="Y106" s="813"/>
      <c r="Z106" s="813">
        <f t="shared" si="14"/>
        <v>92.766990291262132</v>
      </c>
      <c r="AA106" s="813"/>
    </row>
    <row r="107" spans="1:27" ht="33.75">
      <c r="A107" s="781"/>
      <c r="B107" s="782">
        <v>8095938</v>
      </c>
      <c r="C107" s="783" t="s">
        <v>1270</v>
      </c>
      <c r="D107" s="760">
        <v>527.29700000000003</v>
      </c>
      <c r="E107" s="761">
        <v>527.29700000000003</v>
      </c>
      <c r="F107" s="761">
        <v>0</v>
      </c>
      <c r="G107" s="761">
        <v>0</v>
      </c>
      <c r="H107" s="761">
        <v>0</v>
      </c>
      <c r="I107" s="761">
        <v>0</v>
      </c>
      <c r="J107" s="761">
        <v>0</v>
      </c>
      <c r="K107" s="761">
        <v>0</v>
      </c>
      <c r="L107" s="761">
        <v>527.29700000000003</v>
      </c>
      <c r="M107" s="761">
        <v>0</v>
      </c>
      <c r="N107" s="762">
        <v>527.29700000000003</v>
      </c>
      <c r="O107" s="760">
        <v>0</v>
      </c>
      <c r="P107" s="760">
        <v>0</v>
      </c>
      <c r="Q107" s="760">
        <v>0</v>
      </c>
      <c r="R107" s="760">
        <v>0</v>
      </c>
      <c r="S107" s="760">
        <v>527.29700000000003</v>
      </c>
      <c r="T107" s="760">
        <v>0</v>
      </c>
      <c r="U107" s="813">
        <f t="shared" si="10"/>
        <v>100</v>
      </c>
      <c r="V107" s="813"/>
      <c r="W107" s="813"/>
      <c r="X107" s="813"/>
      <c r="Y107" s="813"/>
      <c r="Z107" s="813">
        <f t="shared" si="14"/>
        <v>100</v>
      </c>
      <c r="AA107" s="813"/>
    </row>
    <row r="108" spans="1:27" ht="33.75">
      <c r="A108" s="781"/>
      <c r="B108" s="782">
        <v>8094043</v>
      </c>
      <c r="C108" s="783" t="s">
        <v>1271</v>
      </c>
      <c r="D108" s="760">
        <v>88.744033999999999</v>
      </c>
      <c r="E108" s="761">
        <v>0</v>
      </c>
      <c r="F108" s="761">
        <v>88.744033999999999</v>
      </c>
      <c r="G108" s="761">
        <v>0</v>
      </c>
      <c r="H108" s="761">
        <v>0</v>
      </c>
      <c r="I108" s="761">
        <v>0</v>
      </c>
      <c r="J108" s="761">
        <v>0</v>
      </c>
      <c r="K108" s="761">
        <v>0</v>
      </c>
      <c r="L108" s="761">
        <v>88.744033999999999</v>
      </c>
      <c r="M108" s="761">
        <v>0</v>
      </c>
      <c r="N108" s="762">
        <v>88.057333999999997</v>
      </c>
      <c r="O108" s="760">
        <v>0</v>
      </c>
      <c r="P108" s="760">
        <v>0</v>
      </c>
      <c r="Q108" s="760">
        <v>0</v>
      </c>
      <c r="R108" s="760">
        <v>0</v>
      </c>
      <c r="S108" s="760">
        <v>88.057333999999997</v>
      </c>
      <c r="T108" s="760">
        <v>0</v>
      </c>
      <c r="U108" s="813">
        <f t="shared" si="10"/>
        <v>99.226201504430151</v>
      </c>
      <c r="V108" s="813"/>
      <c r="W108" s="813"/>
      <c r="X108" s="813"/>
      <c r="Y108" s="813"/>
      <c r="Z108" s="813">
        <f t="shared" si="14"/>
        <v>99.226201504430151</v>
      </c>
      <c r="AA108" s="813"/>
    </row>
    <row r="109" spans="1:27" ht="33.75">
      <c r="A109" s="781"/>
      <c r="B109" s="782">
        <v>8096470</v>
      </c>
      <c r="C109" s="783" t="s">
        <v>1272</v>
      </c>
      <c r="D109" s="760">
        <v>12.961</v>
      </c>
      <c r="E109" s="761">
        <v>12.961</v>
      </c>
      <c r="F109" s="761">
        <v>0</v>
      </c>
      <c r="G109" s="761">
        <v>0</v>
      </c>
      <c r="H109" s="761">
        <v>0</v>
      </c>
      <c r="I109" s="761">
        <v>0</v>
      </c>
      <c r="J109" s="761">
        <v>0</v>
      </c>
      <c r="K109" s="761">
        <v>0</v>
      </c>
      <c r="L109" s="761">
        <v>12.961</v>
      </c>
      <c r="M109" s="761">
        <v>0</v>
      </c>
      <c r="N109" s="762">
        <v>12.961</v>
      </c>
      <c r="O109" s="760">
        <v>0</v>
      </c>
      <c r="P109" s="760">
        <v>0</v>
      </c>
      <c r="Q109" s="760">
        <v>0</v>
      </c>
      <c r="R109" s="760">
        <v>0</v>
      </c>
      <c r="S109" s="760">
        <v>12.961</v>
      </c>
      <c r="T109" s="760">
        <v>0</v>
      </c>
      <c r="U109" s="813">
        <f t="shared" si="10"/>
        <v>100</v>
      </c>
      <c r="V109" s="813"/>
      <c r="W109" s="813"/>
      <c r="X109" s="813"/>
      <c r="Y109" s="813"/>
      <c r="Z109" s="813">
        <f t="shared" si="14"/>
        <v>100</v>
      </c>
      <c r="AA109" s="813"/>
    </row>
    <row r="110" spans="1:27" ht="56.25">
      <c r="A110" s="781"/>
      <c r="B110" s="782">
        <v>8104543</v>
      </c>
      <c r="C110" s="783" t="s">
        <v>1273</v>
      </c>
      <c r="D110" s="760">
        <v>247.13900000000001</v>
      </c>
      <c r="E110" s="761">
        <v>247.13900000000001</v>
      </c>
      <c r="F110" s="761">
        <v>0</v>
      </c>
      <c r="G110" s="761">
        <v>0</v>
      </c>
      <c r="H110" s="761">
        <v>0</v>
      </c>
      <c r="I110" s="761">
        <v>0</v>
      </c>
      <c r="J110" s="761">
        <v>0</v>
      </c>
      <c r="K110" s="761">
        <v>0</v>
      </c>
      <c r="L110" s="761">
        <v>247.13900000000001</v>
      </c>
      <c r="M110" s="761">
        <v>0</v>
      </c>
      <c r="N110" s="762">
        <v>247.13900000000001</v>
      </c>
      <c r="O110" s="760">
        <v>0</v>
      </c>
      <c r="P110" s="760">
        <v>0</v>
      </c>
      <c r="Q110" s="760">
        <v>0</v>
      </c>
      <c r="R110" s="760">
        <v>0</v>
      </c>
      <c r="S110" s="760">
        <v>247.13900000000001</v>
      </c>
      <c r="T110" s="760">
        <v>0</v>
      </c>
      <c r="U110" s="813">
        <f t="shared" si="10"/>
        <v>100</v>
      </c>
      <c r="V110" s="813"/>
      <c r="W110" s="813"/>
      <c r="X110" s="813"/>
      <c r="Y110" s="813"/>
      <c r="Z110" s="813">
        <f t="shared" si="14"/>
        <v>100</v>
      </c>
      <c r="AA110" s="813"/>
    </row>
    <row r="111" spans="1:27" ht="22.5">
      <c r="A111" s="781"/>
      <c r="B111" s="782" t="s">
        <v>1274</v>
      </c>
      <c r="C111" s="783" t="s">
        <v>1251</v>
      </c>
      <c r="D111" s="760">
        <v>522.07500000000005</v>
      </c>
      <c r="E111" s="761">
        <v>522.07500000000005</v>
      </c>
      <c r="F111" s="761">
        <v>0</v>
      </c>
      <c r="G111" s="761">
        <v>0</v>
      </c>
      <c r="H111" s="761">
        <v>0</v>
      </c>
      <c r="I111" s="761">
        <v>0</v>
      </c>
      <c r="J111" s="761">
        <v>48.52</v>
      </c>
      <c r="K111" s="761">
        <v>0</v>
      </c>
      <c r="L111" s="761">
        <v>473.55500000000001</v>
      </c>
      <c r="M111" s="761">
        <v>0</v>
      </c>
      <c r="N111" s="762">
        <v>319.75</v>
      </c>
      <c r="O111" s="760">
        <v>0</v>
      </c>
      <c r="P111" s="760">
        <v>0</v>
      </c>
      <c r="Q111" s="760">
        <v>0</v>
      </c>
      <c r="R111" s="760">
        <v>0</v>
      </c>
      <c r="S111" s="760">
        <v>319.75</v>
      </c>
      <c r="T111" s="760">
        <v>0</v>
      </c>
      <c r="U111" s="813">
        <f t="shared" si="10"/>
        <v>61.245989560886841</v>
      </c>
      <c r="V111" s="813"/>
      <c r="W111" s="813"/>
      <c r="X111" s="813">
        <f t="shared" si="12"/>
        <v>0</v>
      </c>
      <c r="Y111" s="813"/>
      <c r="Z111" s="813">
        <f t="shared" si="14"/>
        <v>67.521196059591816</v>
      </c>
      <c r="AA111" s="813"/>
    </row>
    <row r="112" spans="1:27" ht="67.5">
      <c r="A112" s="781"/>
      <c r="B112" s="782">
        <v>8122448</v>
      </c>
      <c r="C112" s="783" t="s">
        <v>1275</v>
      </c>
      <c r="D112" s="760">
        <v>585.995</v>
      </c>
      <c r="E112" s="761">
        <v>585.995</v>
      </c>
      <c r="F112" s="761">
        <v>0</v>
      </c>
      <c r="G112" s="761">
        <v>0</v>
      </c>
      <c r="H112" s="761">
        <v>0</v>
      </c>
      <c r="I112" s="761">
        <v>0</v>
      </c>
      <c r="J112" s="761">
        <v>0</v>
      </c>
      <c r="K112" s="761">
        <v>0</v>
      </c>
      <c r="L112" s="761">
        <v>585.995</v>
      </c>
      <c r="M112" s="761">
        <v>0</v>
      </c>
      <c r="N112" s="762">
        <v>266.964</v>
      </c>
      <c r="O112" s="760">
        <v>0</v>
      </c>
      <c r="P112" s="760">
        <v>0</v>
      </c>
      <c r="Q112" s="760">
        <v>0</v>
      </c>
      <c r="R112" s="760">
        <v>0</v>
      </c>
      <c r="S112" s="760">
        <v>266.964</v>
      </c>
      <c r="T112" s="760">
        <v>0</v>
      </c>
      <c r="U112" s="813">
        <f t="shared" si="10"/>
        <v>45.557385301922373</v>
      </c>
      <c r="V112" s="813"/>
      <c r="W112" s="813"/>
      <c r="X112" s="813"/>
      <c r="Y112" s="813"/>
      <c r="Z112" s="813">
        <f t="shared" si="14"/>
        <v>45.557385301922373</v>
      </c>
      <c r="AA112" s="813"/>
    </row>
    <row r="113" spans="1:27" ht="22.5">
      <c r="A113" s="781"/>
      <c r="B113" s="782">
        <v>8125612</v>
      </c>
      <c r="C113" s="783" t="s">
        <v>1276</v>
      </c>
      <c r="D113" s="760">
        <v>1293.018</v>
      </c>
      <c r="E113" s="761">
        <v>0</v>
      </c>
      <c r="F113" s="761">
        <v>1293.018</v>
      </c>
      <c r="G113" s="761">
        <v>0</v>
      </c>
      <c r="H113" s="761">
        <v>0</v>
      </c>
      <c r="I113" s="761">
        <v>0</v>
      </c>
      <c r="J113" s="761">
        <v>0</v>
      </c>
      <c r="K113" s="761">
        <v>0</v>
      </c>
      <c r="L113" s="761">
        <v>1293.018</v>
      </c>
      <c r="M113" s="761">
        <v>0</v>
      </c>
      <c r="N113" s="762">
        <v>1159.6982559999999</v>
      </c>
      <c r="O113" s="760">
        <v>0</v>
      </c>
      <c r="P113" s="760">
        <v>0</v>
      </c>
      <c r="Q113" s="760">
        <v>0</v>
      </c>
      <c r="R113" s="760">
        <v>0</v>
      </c>
      <c r="S113" s="760">
        <v>1159.6982559999999</v>
      </c>
      <c r="T113" s="760">
        <v>0</v>
      </c>
      <c r="U113" s="813">
        <f t="shared" si="10"/>
        <v>89.689258463532596</v>
      </c>
      <c r="V113" s="813"/>
      <c r="W113" s="813"/>
      <c r="X113" s="813"/>
      <c r="Y113" s="813"/>
      <c r="Z113" s="813">
        <f t="shared" si="14"/>
        <v>89.689258463532596</v>
      </c>
      <c r="AA113" s="813"/>
    </row>
    <row r="114" spans="1:27" ht="33.75">
      <c r="A114" s="781"/>
      <c r="B114" s="782" t="s">
        <v>1277</v>
      </c>
      <c r="C114" s="783" t="s">
        <v>1278</v>
      </c>
      <c r="D114" s="760">
        <v>2791.2927</v>
      </c>
      <c r="E114" s="761">
        <v>2791.2927</v>
      </c>
      <c r="F114" s="761">
        <v>0</v>
      </c>
      <c r="G114" s="761">
        <v>0</v>
      </c>
      <c r="H114" s="761">
        <v>0</v>
      </c>
      <c r="I114" s="761">
        <v>0</v>
      </c>
      <c r="J114" s="761">
        <v>0</v>
      </c>
      <c r="K114" s="761">
        <v>0</v>
      </c>
      <c r="L114" s="761">
        <v>2791.2927</v>
      </c>
      <c r="M114" s="761">
        <v>0</v>
      </c>
      <c r="N114" s="762">
        <v>2791.2927</v>
      </c>
      <c r="O114" s="760">
        <v>0</v>
      </c>
      <c r="P114" s="760">
        <v>0</v>
      </c>
      <c r="Q114" s="760">
        <v>0</v>
      </c>
      <c r="R114" s="760">
        <v>0</v>
      </c>
      <c r="S114" s="760">
        <v>2791.2927</v>
      </c>
      <c r="T114" s="760">
        <v>0</v>
      </c>
      <c r="U114" s="813">
        <f t="shared" si="10"/>
        <v>100</v>
      </c>
      <c r="V114" s="813"/>
      <c r="W114" s="813"/>
      <c r="X114" s="813"/>
      <c r="Y114" s="813"/>
      <c r="Z114" s="813">
        <f t="shared" si="14"/>
        <v>100</v>
      </c>
      <c r="AA114" s="813"/>
    </row>
    <row r="115" spans="1:27" ht="22.5">
      <c r="A115" s="781"/>
      <c r="B115" s="782" t="s">
        <v>1279</v>
      </c>
      <c r="C115" s="783" t="s">
        <v>1280</v>
      </c>
      <c r="D115" s="760">
        <v>300</v>
      </c>
      <c r="E115" s="761">
        <v>300</v>
      </c>
      <c r="F115" s="761">
        <v>0</v>
      </c>
      <c r="G115" s="761">
        <v>0</v>
      </c>
      <c r="H115" s="761">
        <v>0</v>
      </c>
      <c r="I115" s="761">
        <v>0</v>
      </c>
      <c r="J115" s="761">
        <v>0</v>
      </c>
      <c r="K115" s="761">
        <v>0</v>
      </c>
      <c r="L115" s="761">
        <v>300</v>
      </c>
      <c r="M115" s="761">
        <v>0</v>
      </c>
      <c r="N115" s="762">
        <v>300</v>
      </c>
      <c r="O115" s="760">
        <v>0</v>
      </c>
      <c r="P115" s="760">
        <v>0</v>
      </c>
      <c r="Q115" s="760">
        <v>0</v>
      </c>
      <c r="R115" s="760">
        <v>0</v>
      </c>
      <c r="S115" s="760">
        <v>300</v>
      </c>
      <c r="T115" s="760">
        <v>0</v>
      </c>
      <c r="U115" s="813">
        <f t="shared" si="10"/>
        <v>100</v>
      </c>
      <c r="V115" s="813"/>
      <c r="W115" s="813"/>
      <c r="X115" s="813"/>
      <c r="Y115" s="813"/>
      <c r="Z115" s="813">
        <f t="shared" si="14"/>
        <v>100</v>
      </c>
      <c r="AA115" s="813"/>
    </row>
    <row r="116" spans="1:27" ht="56.25">
      <c r="A116" s="781"/>
      <c r="B116" s="782" t="s">
        <v>1281</v>
      </c>
      <c r="C116" s="783" t="s">
        <v>1282</v>
      </c>
      <c r="D116" s="760">
        <v>936.98099999999999</v>
      </c>
      <c r="E116" s="761">
        <v>0</v>
      </c>
      <c r="F116" s="761">
        <v>936.98099999999999</v>
      </c>
      <c r="G116" s="761">
        <v>0</v>
      </c>
      <c r="H116" s="761">
        <v>0</v>
      </c>
      <c r="I116" s="761">
        <v>0</v>
      </c>
      <c r="J116" s="761">
        <v>0</v>
      </c>
      <c r="K116" s="761">
        <v>0</v>
      </c>
      <c r="L116" s="761">
        <v>936.98099999999999</v>
      </c>
      <c r="M116" s="761">
        <v>0</v>
      </c>
      <c r="N116" s="762">
        <v>0</v>
      </c>
      <c r="O116" s="760">
        <v>0</v>
      </c>
      <c r="P116" s="760">
        <v>0</v>
      </c>
      <c r="Q116" s="760">
        <v>0</v>
      </c>
      <c r="R116" s="760">
        <v>0</v>
      </c>
      <c r="S116" s="760">
        <v>0</v>
      </c>
      <c r="T116" s="760">
        <v>0</v>
      </c>
      <c r="U116" s="813">
        <f t="shared" si="10"/>
        <v>0</v>
      </c>
      <c r="V116" s="813"/>
      <c r="W116" s="813"/>
      <c r="X116" s="813"/>
      <c r="Y116" s="813"/>
      <c r="Z116" s="813">
        <f t="shared" si="14"/>
        <v>0</v>
      </c>
      <c r="AA116" s="813"/>
    </row>
    <row r="117" spans="1:27" ht="33.75">
      <c r="A117" s="781"/>
      <c r="B117" s="782" t="s">
        <v>1283</v>
      </c>
      <c r="C117" s="783" t="s">
        <v>1284</v>
      </c>
      <c r="D117" s="760">
        <v>187</v>
      </c>
      <c r="E117" s="761">
        <v>187</v>
      </c>
      <c r="F117" s="761">
        <v>0</v>
      </c>
      <c r="G117" s="761">
        <v>0</v>
      </c>
      <c r="H117" s="761">
        <v>0</v>
      </c>
      <c r="I117" s="761">
        <v>0</v>
      </c>
      <c r="J117" s="761">
        <v>0</v>
      </c>
      <c r="K117" s="761">
        <v>0</v>
      </c>
      <c r="L117" s="761">
        <v>187</v>
      </c>
      <c r="M117" s="761">
        <v>0</v>
      </c>
      <c r="N117" s="762">
        <v>0</v>
      </c>
      <c r="O117" s="760">
        <v>0</v>
      </c>
      <c r="P117" s="760">
        <v>0</v>
      </c>
      <c r="Q117" s="760">
        <v>0</v>
      </c>
      <c r="R117" s="760">
        <v>0</v>
      </c>
      <c r="S117" s="760">
        <v>0</v>
      </c>
      <c r="T117" s="760">
        <v>0</v>
      </c>
      <c r="U117" s="813">
        <f t="shared" si="10"/>
        <v>0</v>
      </c>
      <c r="V117" s="813"/>
      <c r="W117" s="813"/>
      <c r="X117" s="813"/>
      <c r="Y117" s="813"/>
      <c r="Z117" s="813">
        <f t="shared" si="14"/>
        <v>0</v>
      </c>
      <c r="AA117" s="813"/>
    </row>
    <row r="118" spans="1:27" ht="33.75">
      <c r="A118" s="781"/>
      <c r="B118" s="782" t="s">
        <v>1285</v>
      </c>
      <c r="C118" s="783" t="s">
        <v>1286</v>
      </c>
      <c r="D118" s="760">
        <v>20.58</v>
      </c>
      <c r="E118" s="761">
        <v>0</v>
      </c>
      <c r="F118" s="761">
        <v>20.58</v>
      </c>
      <c r="G118" s="761">
        <v>0</v>
      </c>
      <c r="H118" s="761">
        <v>0</v>
      </c>
      <c r="I118" s="761">
        <v>0</v>
      </c>
      <c r="J118" s="761">
        <v>0</v>
      </c>
      <c r="K118" s="761">
        <v>0</v>
      </c>
      <c r="L118" s="761">
        <v>20.58</v>
      </c>
      <c r="M118" s="761">
        <v>0</v>
      </c>
      <c r="N118" s="762">
        <v>0</v>
      </c>
      <c r="O118" s="760">
        <v>0</v>
      </c>
      <c r="P118" s="760">
        <v>0</v>
      </c>
      <c r="Q118" s="760">
        <v>0</v>
      </c>
      <c r="R118" s="760">
        <v>0</v>
      </c>
      <c r="S118" s="760">
        <v>0</v>
      </c>
      <c r="T118" s="760">
        <v>0</v>
      </c>
      <c r="U118" s="813">
        <f t="shared" si="10"/>
        <v>0</v>
      </c>
      <c r="V118" s="813"/>
      <c r="W118" s="813"/>
      <c r="X118" s="813"/>
      <c r="Y118" s="813"/>
      <c r="Z118" s="813">
        <f t="shared" si="14"/>
        <v>0</v>
      </c>
      <c r="AA118" s="813"/>
    </row>
    <row r="119" spans="1:27" ht="45">
      <c r="A119" s="781"/>
      <c r="B119" s="782">
        <v>8127593</v>
      </c>
      <c r="C119" s="783" t="s">
        <v>1287</v>
      </c>
      <c r="D119" s="760">
        <v>594.94100000000003</v>
      </c>
      <c r="E119" s="761">
        <v>0</v>
      </c>
      <c r="F119" s="761">
        <v>594.94100000000003</v>
      </c>
      <c r="G119" s="761">
        <v>0</v>
      </c>
      <c r="H119" s="761">
        <v>0</v>
      </c>
      <c r="I119" s="761">
        <v>0</v>
      </c>
      <c r="J119" s="761">
        <v>0</v>
      </c>
      <c r="K119" s="761">
        <v>0</v>
      </c>
      <c r="L119" s="761">
        <v>594.94100000000003</v>
      </c>
      <c r="M119" s="761">
        <v>0</v>
      </c>
      <c r="N119" s="762">
        <v>0</v>
      </c>
      <c r="O119" s="760">
        <v>0</v>
      </c>
      <c r="P119" s="760">
        <v>0</v>
      </c>
      <c r="Q119" s="760">
        <v>0</v>
      </c>
      <c r="R119" s="760">
        <v>0</v>
      </c>
      <c r="S119" s="760">
        <v>0</v>
      </c>
      <c r="T119" s="760">
        <v>0</v>
      </c>
      <c r="U119" s="813">
        <f t="shared" si="10"/>
        <v>0</v>
      </c>
      <c r="V119" s="813"/>
      <c r="W119" s="813"/>
      <c r="X119" s="813"/>
      <c r="Y119" s="813"/>
      <c r="Z119" s="813">
        <f t="shared" si="14"/>
        <v>0</v>
      </c>
      <c r="AA119" s="813"/>
    </row>
    <row r="120" spans="1:27" ht="33.75">
      <c r="A120" s="781"/>
      <c r="B120" s="782">
        <v>8088832</v>
      </c>
      <c r="C120" s="783" t="s">
        <v>1288</v>
      </c>
      <c r="D120" s="760">
        <v>50.009</v>
      </c>
      <c r="E120" s="761">
        <v>50.009</v>
      </c>
      <c r="F120" s="761">
        <v>0</v>
      </c>
      <c r="G120" s="761">
        <v>0</v>
      </c>
      <c r="H120" s="761">
        <v>0</v>
      </c>
      <c r="I120" s="761">
        <v>0</v>
      </c>
      <c r="J120" s="761">
        <v>0</v>
      </c>
      <c r="K120" s="761">
        <v>0</v>
      </c>
      <c r="L120" s="761">
        <v>50.009</v>
      </c>
      <c r="M120" s="761">
        <v>0</v>
      </c>
      <c r="N120" s="762">
        <v>50.009</v>
      </c>
      <c r="O120" s="760">
        <v>0</v>
      </c>
      <c r="P120" s="760">
        <v>0</v>
      </c>
      <c r="Q120" s="760">
        <v>0</v>
      </c>
      <c r="R120" s="760">
        <v>0</v>
      </c>
      <c r="S120" s="760">
        <v>50.009</v>
      </c>
      <c r="T120" s="760">
        <v>0</v>
      </c>
      <c r="U120" s="813">
        <f t="shared" si="10"/>
        <v>100</v>
      </c>
      <c r="V120" s="813"/>
      <c r="W120" s="813"/>
      <c r="X120" s="813"/>
      <c r="Y120" s="813"/>
      <c r="Z120" s="813">
        <f t="shared" si="14"/>
        <v>100</v>
      </c>
      <c r="AA120" s="813"/>
    </row>
    <row r="121" spans="1:27" ht="33.75">
      <c r="A121" s="781"/>
      <c r="B121" s="782" t="s">
        <v>1289</v>
      </c>
      <c r="C121" s="783" t="s">
        <v>1290</v>
      </c>
      <c r="D121" s="760">
        <v>379.06562000000002</v>
      </c>
      <c r="E121" s="761">
        <v>379.06562000000002</v>
      </c>
      <c r="F121" s="761">
        <v>0</v>
      </c>
      <c r="G121" s="761">
        <v>0</v>
      </c>
      <c r="H121" s="761">
        <v>0</v>
      </c>
      <c r="I121" s="761">
        <v>0</v>
      </c>
      <c r="J121" s="761">
        <v>0</v>
      </c>
      <c r="K121" s="761">
        <v>0</v>
      </c>
      <c r="L121" s="761">
        <v>379.06562000000002</v>
      </c>
      <c r="M121" s="761">
        <v>0</v>
      </c>
      <c r="N121" s="762">
        <v>379.06562000000002</v>
      </c>
      <c r="O121" s="760">
        <v>0</v>
      </c>
      <c r="P121" s="760">
        <v>0</v>
      </c>
      <c r="Q121" s="760">
        <v>0</v>
      </c>
      <c r="R121" s="760">
        <v>0</v>
      </c>
      <c r="S121" s="760">
        <v>379.06562000000002</v>
      </c>
      <c r="T121" s="760">
        <v>0</v>
      </c>
      <c r="U121" s="813">
        <f t="shared" si="10"/>
        <v>100</v>
      </c>
      <c r="V121" s="813"/>
      <c r="W121" s="813"/>
      <c r="X121" s="813"/>
      <c r="Y121" s="813"/>
      <c r="Z121" s="813">
        <f t="shared" si="14"/>
        <v>100</v>
      </c>
      <c r="AA121" s="813"/>
    </row>
    <row r="122" spans="1:27" ht="33.75">
      <c r="A122" s="781"/>
      <c r="B122" s="782" t="s">
        <v>617</v>
      </c>
      <c r="C122" s="783" t="s">
        <v>2913</v>
      </c>
      <c r="D122" s="760">
        <v>65</v>
      </c>
      <c r="E122" s="761">
        <v>65</v>
      </c>
      <c r="F122" s="761">
        <v>0</v>
      </c>
      <c r="G122" s="761">
        <v>0</v>
      </c>
      <c r="H122" s="761">
        <v>0</v>
      </c>
      <c r="I122" s="761">
        <v>0</v>
      </c>
      <c r="J122" s="761">
        <v>0</v>
      </c>
      <c r="K122" s="761">
        <v>0</v>
      </c>
      <c r="L122" s="761">
        <v>0</v>
      </c>
      <c r="M122" s="761">
        <v>65</v>
      </c>
      <c r="N122" s="762">
        <v>64.817999999999998</v>
      </c>
      <c r="O122" s="760">
        <v>0</v>
      </c>
      <c r="P122" s="760">
        <v>0</v>
      </c>
      <c r="Q122" s="760">
        <v>0</v>
      </c>
      <c r="R122" s="760">
        <v>0</v>
      </c>
      <c r="S122" s="760">
        <v>0</v>
      </c>
      <c r="T122" s="760">
        <v>64.817999999999998</v>
      </c>
      <c r="U122" s="813">
        <f t="shared" si="10"/>
        <v>99.72</v>
      </c>
      <c r="V122" s="813"/>
      <c r="W122" s="813"/>
      <c r="X122" s="813"/>
      <c r="Y122" s="813"/>
      <c r="Z122" s="813"/>
      <c r="AA122" s="813">
        <f t="shared" si="11"/>
        <v>99.72</v>
      </c>
    </row>
    <row r="123" spans="1:27" s="798" customFormat="1" ht="30" customHeight="1">
      <c r="A123" s="796">
        <v>17</v>
      </c>
      <c r="B123" s="946" t="s">
        <v>1169</v>
      </c>
      <c r="C123" s="946" t="s">
        <v>323</v>
      </c>
      <c r="D123" s="797">
        <v>48552.887708000002</v>
      </c>
      <c r="E123" s="797">
        <v>38945.456999999995</v>
      </c>
      <c r="F123" s="797">
        <v>439.72970800000002</v>
      </c>
      <c r="G123" s="797">
        <v>9167.7009999999991</v>
      </c>
      <c r="H123" s="797">
        <v>0</v>
      </c>
      <c r="I123" s="797">
        <v>10827.272999999999</v>
      </c>
      <c r="J123" s="797">
        <v>20433.772499999999</v>
      </c>
      <c r="K123" s="797">
        <v>0</v>
      </c>
      <c r="L123" s="797">
        <v>4455</v>
      </c>
      <c r="M123" s="797">
        <v>12836.842208</v>
      </c>
      <c r="N123" s="795">
        <v>42797.28585</v>
      </c>
      <c r="O123" s="797">
        <v>0</v>
      </c>
      <c r="P123" s="797">
        <v>8870.902</v>
      </c>
      <c r="Q123" s="797">
        <v>18458.682173999998</v>
      </c>
      <c r="R123" s="797">
        <v>0</v>
      </c>
      <c r="S123" s="797">
        <v>2832.9630000000002</v>
      </c>
      <c r="T123" s="797">
        <v>12634.738676000001</v>
      </c>
      <c r="U123" s="812">
        <f t="shared" si="10"/>
        <v>88.145706404499478</v>
      </c>
      <c r="V123" s="812"/>
      <c r="W123" s="812">
        <f t="shared" ref="W123:W142" si="15">P123/I123*100</f>
        <v>81.931082738931593</v>
      </c>
      <c r="X123" s="812">
        <f t="shared" si="12"/>
        <v>90.334186572743718</v>
      </c>
      <c r="Y123" s="812"/>
      <c r="Z123" s="812">
        <f t="shared" si="14"/>
        <v>63.59063973063973</v>
      </c>
      <c r="AA123" s="812">
        <f t="shared" si="11"/>
        <v>98.425597754297797</v>
      </c>
    </row>
    <row r="124" spans="1:27" ht="33.75">
      <c r="A124" s="781"/>
      <c r="B124" s="782" t="s">
        <v>1291</v>
      </c>
      <c r="C124" s="783" t="s">
        <v>1292</v>
      </c>
      <c r="D124" s="760">
        <v>400</v>
      </c>
      <c r="E124" s="761">
        <v>400</v>
      </c>
      <c r="F124" s="761">
        <v>0</v>
      </c>
      <c r="G124" s="761">
        <v>0</v>
      </c>
      <c r="H124" s="761">
        <v>0</v>
      </c>
      <c r="I124" s="761">
        <v>0</v>
      </c>
      <c r="J124" s="761">
        <v>400</v>
      </c>
      <c r="K124" s="761">
        <v>0</v>
      </c>
      <c r="L124" s="761">
        <v>0</v>
      </c>
      <c r="M124" s="761">
        <v>0</v>
      </c>
      <c r="N124" s="762">
        <v>155.85499999999999</v>
      </c>
      <c r="O124" s="760">
        <v>0</v>
      </c>
      <c r="P124" s="760">
        <v>0</v>
      </c>
      <c r="Q124" s="760">
        <v>155.85499999999999</v>
      </c>
      <c r="R124" s="760">
        <v>0</v>
      </c>
      <c r="S124" s="760">
        <v>0</v>
      </c>
      <c r="T124" s="760">
        <v>0</v>
      </c>
      <c r="U124" s="812">
        <f t="shared" si="10"/>
        <v>38.963749999999997</v>
      </c>
      <c r="V124" s="813"/>
      <c r="W124" s="813"/>
      <c r="X124" s="813">
        <f t="shared" si="12"/>
        <v>38.963749999999997</v>
      </c>
      <c r="Y124" s="813"/>
      <c r="Z124" s="813"/>
      <c r="AA124" s="813"/>
    </row>
    <row r="125" spans="1:27" ht="56.25">
      <c r="A125" s="781"/>
      <c r="B125" s="782" t="s">
        <v>1293</v>
      </c>
      <c r="C125" s="783" t="s">
        <v>1294</v>
      </c>
      <c r="D125" s="760">
        <v>500</v>
      </c>
      <c r="E125" s="761">
        <v>500</v>
      </c>
      <c r="F125" s="761">
        <v>0</v>
      </c>
      <c r="G125" s="761">
        <v>0</v>
      </c>
      <c r="H125" s="761">
        <v>0</v>
      </c>
      <c r="I125" s="761">
        <v>0</v>
      </c>
      <c r="J125" s="761">
        <v>500</v>
      </c>
      <c r="K125" s="761">
        <v>0</v>
      </c>
      <c r="L125" s="761">
        <v>0</v>
      </c>
      <c r="M125" s="761">
        <v>0</v>
      </c>
      <c r="N125" s="762">
        <v>351.08199999999999</v>
      </c>
      <c r="O125" s="760">
        <v>0</v>
      </c>
      <c r="P125" s="760">
        <v>0</v>
      </c>
      <c r="Q125" s="760">
        <v>351.08199999999999</v>
      </c>
      <c r="R125" s="760">
        <v>0</v>
      </c>
      <c r="S125" s="760">
        <v>0</v>
      </c>
      <c r="T125" s="760">
        <v>0</v>
      </c>
      <c r="U125" s="812">
        <f t="shared" si="10"/>
        <v>70.216400000000007</v>
      </c>
      <c r="V125" s="813"/>
      <c r="W125" s="813"/>
      <c r="X125" s="813">
        <f t="shared" si="12"/>
        <v>70.216400000000007</v>
      </c>
      <c r="Y125" s="813"/>
      <c r="Z125" s="813"/>
      <c r="AA125" s="813"/>
    </row>
    <row r="126" spans="1:27" ht="22.5">
      <c r="A126" s="781"/>
      <c r="B126" s="782" t="s">
        <v>1295</v>
      </c>
      <c r="C126" s="783" t="s">
        <v>1296</v>
      </c>
      <c r="D126" s="760">
        <v>400</v>
      </c>
      <c r="E126" s="761">
        <v>400</v>
      </c>
      <c r="F126" s="761">
        <v>0</v>
      </c>
      <c r="G126" s="761">
        <v>0</v>
      </c>
      <c r="H126" s="761">
        <v>0</v>
      </c>
      <c r="I126" s="761">
        <v>0</v>
      </c>
      <c r="J126" s="761">
        <v>400</v>
      </c>
      <c r="K126" s="761">
        <v>0</v>
      </c>
      <c r="L126" s="761">
        <v>0</v>
      </c>
      <c r="M126" s="761">
        <v>0</v>
      </c>
      <c r="N126" s="762">
        <v>232.25200000000001</v>
      </c>
      <c r="O126" s="760">
        <v>0</v>
      </c>
      <c r="P126" s="760">
        <v>0</v>
      </c>
      <c r="Q126" s="760">
        <v>232.25200000000001</v>
      </c>
      <c r="R126" s="760">
        <v>0</v>
      </c>
      <c r="S126" s="760">
        <v>0</v>
      </c>
      <c r="T126" s="760">
        <v>0</v>
      </c>
      <c r="U126" s="812">
        <f t="shared" si="10"/>
        <v>58.062999999999995</v>
      </c>
      <c r="V126" s="813"/>
      <c r="W126" s="813"/>
      <c r="X126" s="813">
        <f t="shared" si="12"/>
        <v>58.062999999999995</v>
      </c>
      <c r="Y126" s="813"/>
      <c r="Z126" s="813"/>
      <c r="AA126" s="813"/>
    </row>
    <row r="127" spans="1:27" ht="56.25">
      <c r="A127" s="781"/>
      <c r="B127" s="782" t="s">
        <v>1297</v>
      </c>
      <c r="C127" s="783" t="s">
        <v>1298</v>
      </c>
      <c r="D127" s="760">
        <v>250</v>
      </c>
      <c r="E127" s="761">
        <v>250</v>
      </c>
      <c r="F127" s="761">
        <v>0</v>
      </c>
      <c r="G127" s="761">
        <v>0</v>
      </c>
      <c r="H127" s="761">
        <v>0</v>
      </c>
      <c r="I127" s="761">
        <v>0</v>
      </c>
      <c r="J127" s="761">
        <v>250</v>
      </c>
      <c r="K127" s="761">
        <v>0</v>
      </c>
      <c r="L127" s="761">
        <v>0</v>
      </c>
      <c r="M127" s="761">
        <v>0</v>
      </c>
      <c r="N127" s="762">
        <v>223.72800000000001</v>
      </c>
      <c r="O127" s="760">
        <v>0</v>
      </c>
      <c r="P127" s="760">
        <v>0</v>
      </c>
      <c r="Q127" s="760">
        <v>223.72800000000001</v>
      </c>
      <c r="R127" s="760">
        <v>0</v>
      </c>
      <c r="S127" s="760">
        <v>0</v>
      </c>
      <c r="T127" s="760">
        <v>0</v>
      </c>
      <c r="U127" s="812">
        <f t="shared" si="10"/>
        <v>89.491200000000006</v>
      </c>
      <c r="V127" s="813"/>
      <c r="W127" s="813"/>
      <c r="X127" s="813">
        <f t="shared" si="12"/>
        <v>89.491200000000006</v>
      </c>
      <c r="Y127" s="813"/>
      <c r="Z127" s="813"/>
      <c r="AA127" s="813"/>
    </row>
    <row r="128" spans="1:27" ht="33.75">
      <c r="A128" s="781"/>
      <c r="B128" s="782" t="s">
        <v>1299</v>
      </c>
      <c r="C128" s="783" t="s">
        <v>1300</v>
      </c>
      <c r="D128" s="760">
        <v>250</v>
      </c>
      <c r="E128" s="761">
        <v>250</v>
      </c>
      <c r="F128" s="761">
        <v>0</v>
      </c>
      <c r="G128" s="761">
        <v>0</v>
      </c>
      <c r="H128" s="761">
        <v>0</v>
      </c>
      <c r="I128" s="761">
        <v>0</v>
      </c>
      <c r="J128" s="761">
        <v>250</v>
      </c>
      <c r="K128" s="761">
        <v>0</v>
      </c>
      <c r="L128" s="761">
        <v>0</v>
      </c>
      <c r="M128" s="761">
        <v>0</v>
      </c>
      <c r="N128" s="762">
        <v>194.166</v>
      </c>
      <c r="O128" s="760">
        <v>0</v>
      </c>
      <c r="P128" s="760">
        <v>0</v>
      </c>
      <c r="Q128" s="760">
        <v>194.166</v>
      </c>
      <c r="R128" s="760">
        <v>0</v>
      </c>
      <c r="S128" s="760">
        <v>0</v>
      </c>
      <c r="T128" s="760">
        <v>0</v>
      </c>
      <c r="U128" s="812">
        <f t="shared" si="10"/>
        <v>77.666399999999996</v>
      </c>
      <c r="V128" s="813"/>
      <c r="W128" s="813"/>
      <c r="X128" s="813">
        <f t="shared" si="12"/>
        <v>77.666399999999996</v>
      </c>
      <c r="Y128" s="813"/>
      <c r="Z128" s="813"/>
      <c r="AA128" s="813"/>
    </row>
    <row r="129" spans="1:27" ht="45">
      <c r="A129" s="781"/>
      <c r="B129" s="782" t="s">
        <v>1301</v>
      </c>
      <c r="C129" s="783" t="s">
        <v>1302</v>
      </c>
      <c r="D129" s="760">
        <v>400</v>
      </c>
      <c r="E129" s="761">
        <v>400</v>
      </c>
      <c r="F129" s="761">
        <v>0</v>
      </c>
      <c r="G129" s="761">
        <v>0</v>
      </c>
      <c r="H129" s="761">
        <v>0</v>
      </c>
      <c r="I129" s="761">
        <v>0</v>
      </c>
      <c r="J129" s="761">
        <v>400</v>
      </c>
      <c r="K129" s="761">
        <v>0</v>
      </c>
      <c r="L129" s="761">
        <v>0</v>
      </c>
      <c r="M129" s="761">
        <v>0</v>
      </c>
      <c r="N129" s="762">
        <v>329.54700000000003</v>
      </c>
      <c r="O129" s="760">
        <v>0</v>
      </c>
      <c r="P129" s="760">
        <v>0</v>
      </c>
      <c r="Q129" s="760">
        <v>329.54700000000003</v>
      </c>
      <c r="R129" s="760">
        <v>0</v>
      </c>
      <c r="S129" s="760">
        <v>0</v>
      </c>
      <c r="T129" s="760">
        <v>0</v>
      </c>
      <c r="U129" s="812">
        <f t="shared" si="10"/>
        <v>82.386750000000006</v>
      </c>
      <c r="V129" s="813"/>
      <c r="W129" s="813"/>
      <c r="X129" s="813">
        <f t="shared" si="12"/>
        <v>82.386750000000006</v>
      </c>
      <c r="Y129" s="813"/>
      <c r="Z129" s="813"/>
      <c r="AA129" s="813"/>
    </row>
    <row r="130" spans="1:27" ht="45">
      <c r="A130" s="781"/>
      <c r="B130" s="782">
        <v>8160852</v>
      </c>
      <c r="C130" s="783" t="s">
        <v>1303</v>
      </c>
      <c r="D130" s="760">
        <v>150</v>
      </c>
      <c r="E130" s="761">
        <v>150</v>
      </c>
      <c r="F130" s="761">
        <v>0</v>
      </c>
      <c r="G130" s="761">
        <v>0</v>
      </c>
      <c r="H130" s="761">
        <v>0</v>
      </c>
      <c r="I130" s="761">
        <v>0</v>
      </c>
      <c r="J130" s="761">
        <v>150</v>
      </c>
      <c r="K130" s="761">
        <v>0</v>
      </c>
      <c r="L130" s="761">
        <v>0</v>
      </c>
      <c r="M130" s="761">
        <v>0</v>
      </c>
      <c r="N130" s="762">
        <v>150</v>
      </c>
      <c r="O130" s="760">
        <v>0</v>
      </c>
      <c r="P130" s="760">
        <v>0</v>
      </c>
      <c r="Q130" s="760">
        <v>150</v>
      </c>
      <c r="R130" s="760">
        <v>0</v>
      </c>
      <c r="S130" s="760">
        <v>0</v>
      </c>
      <c r="T130" s="760">
        <v>0</v>
      </c>
      <c r="U130" s="812">
        <f t="shared" si="10"/>
        <v>100</v>
      </c>
      <c r="V130" s="813"/>
      <c r="W130" s="813"/>
      <c r="X130" s="813">
        <f t="shared" si="12"/>
        <v>100</v>
      </c>
      <c r="Y130" s="813"/>
      <c r="Z130" s="813"/>
      <c r="AA130" s="813"/>
    </row>
    <row r="131" spans="1:27" ht="22.5">
      <c r="A131" s="781"/>
      <c r="B131" s="782">
        <v>8160858</v>
      </c>
      <c r="C131" s="783" t="s">
        <v>1304</v>
      </c>
      <c r="D131" s="760">
        <v>200</v>
      </c>
      <c r="E131" s="761">
        <v>200</v>
      </c>
      <c r="F131" s="761">
        <v>0</v>
      </c>
      <c r="G131" s="761">
        <v>0</v>
      </c>
      <c r="H131" s="761">
        <v>0</v>
      </c>
      <c r="I131" s="761">
        <v>0</v>
      </c>
      <c r="J131" s="761">
        <v>200</v>
      </c>
      <c r="K131" s="761">
        <v>0</v>
      </c>
      <c r="L131" s="761">
        <v>0</v>
      </c>
      <c r="M131" s="761">
        <v>0</v>
      </c>
      <c r="N131" s="762">
        <v>200</v>
      </c>
      <c r="O131" s="760">
        <v>0</v>
      </c>
      <c r="P131" s="760">
        <v>0</v>
      </c>
      <c r="Q131" s="760">
        <v>200</v>
      </c>
      <c r="R131" s="760">
        <v>0</v>
      </c>
      <c r="S131" s="760">
        <v>0</v>
      </c>
      <c r="T131" s="760">
        <v>0</v>
      </c>
      <c r="U131" s="812">
        <f t="shared" si="10"/>
        <v>100</v>
      </c>
      <c r="V131" s="813"/>
      <c r="W131" s="813"/>
      <c r="X131" s="813">
        <f t="shared" si="12"/>
        <v>100</v>
      </c>
      <c r="Y131" s="813"/>
      <c r="Z131" s="813"/>
      <c r="AA131" s="813"/>
    </row>
    <row r="132" spans="1:27" ht="45">
      <c r="A132" s="781"/>
      <c r="B132" s="782">
        <v>8160599</v>
      </c>
      <c r="C132" s="783" t="s">
        <v>1305</v>
      </c>
      <c r="D132" s="760">
        <v>30</v>
      </c>
      <c r="E132" s="761">
        <v>30</v>
      </c>
      <c r="F132" s="761">
        <v>0</v>
      </c>
      <c r="G132" s="761">
        <v>0</v>
      </c>
      <c r="H132" s="761">
        <v>0</v>
      </c>
      <c r="I132" s="761">
        <v>0</v>
      </c>
      <c r="J132" s="761">
        <v>30</v>
      </c>
      <c r="K132" s="761">
        <v>0</v>
      </c>
      <c r="L132" s="761">
        <v>0</v>
      </c>
      <c r="M132" s="761">
        <v>0</v>
      </c>
      <c r="N132" s="762">
        <v>0</v>
      </c>
      <c r="O132" s="760">
        <v>0</v>
      </c>
      <c r="P132" s="760">
        <v>0</v>
      </c>
      <c r="Q132" s="760">
        <v>0</v>
      </c>
      <c r="R132" s="760">
        <v>0</v>
      </c>
      <c r="S132" s="760">
        <v>0</v>
      </c>
      <c r="T132" s="760">
        <v>0</v>
      </c>
      <c r="U132" s="812">
        <f t="shared" si="10"/>
        <v>0</v>
      </c>
      <c r="V132" s="813"/>
      <c r="W132" s="813"/>
      <c r="X132" s="813">
        <f t="shared" si="12"/>
        <v>0</v>
      </c>
      <c r="Y132" s="813"/>
      <c r="Z132" s="813"/>
      <c r="AA132" s="813"/>
    </row>
    <row r="133" spans="1:27" ht="45">
      <c r="A133" s="781"/>
      <c r="B133" s="782" t="s">
        <v>1306</v>
      </c>
      <c r="C133" s="783" t="s">
        <v>1307</v>
      </c>
      <c r="D133" s="760">
        <v>30</v>
      </c>
      <c r="E133" s="761">
        <v>30</v>
      </c>
      <c r="F133" s="761">
        <v>0</v>
      </c>
      <c r="G133" s="761">
        <v>0</v>
      </c>
      <c r="H133" s="761">
        <v>0</v>
      </c>
      <c r="I133" s="761">
        <v>0</v>
      </c>
      <c r="J133" s="761">
        <v>30</v>
      </c>
      <c r="K133" s="761">
        <v>0</v>
      </c>
      <c r="L133" s="761">
        <v>0</v>
      </c>
      <c r="M133" s="761">
        <v>0</v>
      </c>
      <c r="N133" s="762">
        <v>0</v>
      </c>
      <c r="O133" s="760">
        <v>0</v>
      </c>
      <c r="P133" s="760">
        <v>0</v>
      </c>
      <c r="Q133" s="760">
        <v>0</v>
      </c>
      <c r="R133" s="760">
        <v>0</v>
      </c>
      <c r="S133" s="760">
        <v>0</v>
      </c>
      <c r="T133" s="760">
        <v>0</v>
      </c>
      <c r="U133" s="812">
        <f t="shared" si="10"/>
        <v>0</v>
      </c>
      <c r="V133" s="813"/>
      <c r="W133" s="813"/>
      <c r="X133" s="813">
        <f t="shared" si="12"/>
        <v>0</v>
      </c>
      <c r="Y133" s="813"/>
      <c r="Z133" s="813"/>
      <c r="AA133" s="813"/>
    </row>
    <row r="134" spans="1:27" ht="33.75">
      <c r="A134" s="781"/>
      <c r="B134" s="782" t="s">
        <v>810</v>
      </c>
      <c r="C134" s="783" t="s">
        <v>811</v>
      </c>
      <c r="D134" s="760">
        <v>311</v>
      </c>
      <c r="E134" s="761">
        <v>0</v>
      </c>
      <c r="F134" s="761">
        <v>0</v>
      </c>
      <c r="G134" s="761">
        <v>311</v>
      </c>
      <c r="H134" s="761">
        <v>0</v>
      </c>
      <c r="I134" s="761">
        <v>0</v>
      </c>
      <c r="J134" s="761">
        <v>311</v>
      </c>
      <c r="K134" s="761">
        <v>0</v>
      </c>
      <c r="L134" s="761">
        <v>0</v>
      </c>
      <c r="M134" s="761">
        <v>0</v>
      </c>
      <c r="N134" s="762">
        <v>311</v>
      </c>
      <c r="O134" s="760">
        <v>0</v>
      </c>
      <c r="P134" s="760">
        <v>0</v>
      </c>
      <c r="Q134" s="760">
        <v>311</v>
      </c>
      <c r="R134" s="760">
        <v>0</v>
      </c>
      <c r="S134" s="760">
        <v>0</v>
      </c>
      <c r="T134" s="760">
        <v>0</v>
      </c>
      <c r="U134" s="812">
        <f t="shared" si="10"/>
        <v>100</v>
      </c>
      <c r="V134" s="813"/>
      <c r="W134" s="813"/>
      <c r="X134" s="813">
        <f t="shared" si="12"/>
        <v>100</v>
      </c>
      <c r="Y134" s="813"/>
      <c r="Z134" s="813"/>
      <c r="AA134" s="813"/>
    </row>
    <row r="135" spans="1:27" ht="56.25">
      <c r="A135" s="781"/>
      <c r="B135" s="782" t="s">
        <v>806</v>
      </c>
      <c r="C135" s="783" t="s">
        <v>807</v>
      </c>
      <c r="D135" s="760">
        <v>8856.7009999999991</v>
      </c>
      <c r="E135" s="761">
        <v>0</v>
      </c>
      <c r="F135" s="761">
        <v>0</v>
      </c>
      <c r="G135" s="761">
        <v>8856.7009999999991</v>
      </c>
      <c r="H135" s="761">
        <v>0</v>
      </c>
      <c r="I135" s="761">
        <v>0</v>
      </c>
      <c r="J135" s="761">
        <v>0</v>
      </c>
      <c r="K135" s="761">
        <v>0</v>
      </c>
      <c r="L135" s="761">
        <v>0</v>
      </c>
      <c r="M135" s="761">
        <v>8856.7009999999991</v>
      </c>
      <c r="N135" s="762">
        <v>8856.7009999999991</v>
      </c>
      <c r="O135" s="760">
        <v>0</v>
      </c>
      <c r="P135" s="760">
        <v>0</v>
      </c>
      <c r="Q135" s="760">
        <v>0</v>
      </c>
      <c r="R135" s="760">
        <v>0</v>
      </c>
      <c r="S135" s="760">
        <v>0</v>
      </c>
      <c r="T135" s="760">
        <v>8856.7009999999991</v>
      </c>
      <c r="U135" s="812">
        <f t="shared" si="10"/>
        <v>100</v>
      </c>
      <c r="V135" s="813"/>
      <c r="W135" s="813"/>
      <c r="X135" s="813"/>
      <c r="Y135" s="813"/>
      <c r="Z135" s="813"/>
      <c r="AA135" s="813">
        <f t="shared" si="11"/>
        <v>100</v>
      </c>
    </row>
    <row r="136" spans="1:27" ht="22.5">
      <c r="A136" s="781"/>
      <c r="B136" s="782" t="s">
        <v>1308</v>
      </c>
      <c r="C136" s="783" t="s">
        <v>1309</v>
      </c>
      <c r="D136" s="760">
        <v>828</v>
      </c>
      <c r="E136" s="761">
        <v>828</v>
      </c>
      <c r="F136" s="761">
        <v>0</v>
      </c>
      <c r="G136" s="761">
        <v>0</v>
      </c>
      <c r="H136" s="761">
        <v>0</v>
      </c>
      <c r="I136" s="761">
        <v>0</v>
      </c>
      <c r="J136" s="761">
        <v>828</v>
      </c>
      <c r="K136" s="761">
        <v>0</v>
      </c>
      <c r="L136" s="761">
        <v>0</v>
      </c>
      <c r="M136" s="761">
        <v>0</v>
      </c>
      <c r="N136" s="762">
        <v>204.88200000000001</v>
      </c>
      <c r="O136" s="760">
        <v>0</v>
      </c>
      <c r="P136" s="760">
        <v>0</v>
      </c>
      <c r="Q136" s="760">
        <v>204.88200000000001</v>
      </c>
      <c r="R136" s="760">
        <v>0</v>
      </c>
      <c r="S136" s="760">
        <v>0</v>
      </c>
      <c r="T136" s="760">
        <v>0</v>
      </c>
      <c r="U136" s="812">
        <f t="shared" si="10"/>
        <v>24.744202898550725</v>
      </c>
      <c r="V136" s="813"/>
      <c r="W136" s="813"/>
      <c r="X136" s="813">
        <f t="shared" si="12"/>
        <v>24.744202898550725</v>
      </c>
      <c r="Y136" s="813"/>
      <c r="Z136" s="813"/>
      <c r="AA136" s="813"/>
    </row>
    <row r="137" spans="1:27" ht="22.5">
      <c r="A137" s="781"/>
      <c r="B137" s="782" t="s">
        <v>1310</v>
      </c>
      <c r="C137" s="783" t="s">
        <v>1311</v>
      </c>
      <c r="D137" s="760">
        <v>1315.4985000000001</v>
      </c>
      <c r="E137" s="761">
        <v>1227.2840000000001</v>
      </c>
      <c r="F137" s="761">
        <v>88.214500000000001</v>
      </c>
      <c r="G137" s="761">
        <v>0</v>
      </c>
      <c r="H137" s="761">
        <v>0</v>
      </c>
      <c r="I137" s="761">
        <v>0</v>
      </c>
      <c r="J137" s="761">
        <v>1315.4984999999999</v>
      </c>
      <c r="K137" s="761">
        <v>0</v>
      </c>
      <c r="L137" s="761">
        <v>0</v>
      </c>
      <c r="M137" s="761">
        <v>0</v>
      </c>
      <c r="N137" s="762">
        <v>1315.498</v>
      </c>
      <c r="O137" s="760">
        <v>0</v>
      </c>
      <c r="P137" s="760">
        <v>0</v>
      </c>
      <c r="Q137" s="760">
        <v>1315.498</v>
      </c>
      <c r="R137" s="760">
        <v>0</v>
      </c>
      <c r="S137" s="760">
        <v>0</v>
      </c>
      <c r="T137" s="760">
        <v>0</v>
      </c>
      <c r="U137" s="812">
        <f t="shared" si="10"/>
        <v>99.999961991594816</v>
      </c>
      <c r="V137" s="813"/>
      <c r="W137" s="813"/>
      <c r="X137" s="813">
        <f t="shared" si="12"/>
        <v>99.99996199159483</v>
      </c>
      <c r="Y137" s="813"/>
      <c r="Z137" s="813"/>
      <c r="AA137" s="813"/>
    </row>
    <row r="138" spans="1:27" ht="22.5">
      <c r="A138" s="781"/>
      <c r="B138" s="782" t="s">
        <v>1312</v>
      </c>
      <c r="C138" s="783" t="s">
        <v>1313</v>
      </c>
      <c r="D138" s="760">
        <v>1935.2739999999999</v>
      </c>
      <c r="E138" s="761">
        <v>1935.2739999999999</v>
      </c>
      <c r="F138" s="761">
        <v>0</v>
      </c>
      <c r="G138" s="761">
        <v>0</v>
      </c>
      <c r="H138" s="761">
        <v>0</v>
      </c>
      <c r="I138" s="761">
        <v>0</v>
      </c>
      <c r="J138" s="761">
        <v>1935.2739999999999</v>
      </c>
      <c r="K138" s="761">
        <v>0</v>
      </c>
      <c r="L138" s="761">
        <v>0</v>
      </c>
      <c r="M138" s="761">
        <v>0</v>
      </c>
      <c r="N138" s="762">
        <v>1884.5896</v>
      </c>
      <c r="O138" s="760">
        <v>0</v>
      </c>
      <c r="P138" s="760">
        <v>0</v>
      </c>
      <c r="Q138" s="760">
        <v>1884.5896</v>
      </c>
      <c r="R138" s="760">
        <v>0</v>
      </c>
      <c r="S138" s="760">
        <v>0</v>
      </c>
      <c r="T138" s="760">
        <v>0</v>
      </c>
      <c r="U138" s="812">
        <f t="shared" si="10"/>
        <v>97.381022015487218</v>
      </c>
      <c r="V138" s="813"/>
      <c r="W138" s="813"/>
      <c r="X138" s="813">
        <f t="shared" si="12"/>
        <v>97.381022015487218</v>
      </c>
      <c r="Y138" s="813"/>
      <c r="Z138" s="813"/>
      <c r="AA138" s="813"/>
    </row>
    <row r="139" spans="1:27" ht="22.5">
      <c r="A139" s="781"/>
      <c r="B139" s="782" t="s">
        <v>1314</v>
      </c>
      <c r="C139" s="783" t="s">
        <v>1315</v>
      </c>
      <c r="D139" s="760">
        <v>5775</v>
      </c>
      <c r="E139" s="761">
        <v>5775</v>
      </c>
      <c r="F139" s="761">
        <v>0</v>
      </c>
      <c r="G139" s="761">
        <v>0</v>
      </c>
      <c r="H139" s="761">
        <v>0</v>
      </c>
      <c r="I139" s="761">
        <v>0</v>
      </c>
      <c r="J139" s="761">
        <v>5513</v>
      </c>
      <c r="K139" s="761">
        <v>0</v>
      </c>
      <c r="L139" s="761">
        <v>0</v>
      </c>
      <c r="M139" s="761">
        <v>262</v>
      </c>
      <c r="N139" s="762">
        <v>5635.2867759999999</v>
      </c>
      <c r="O139" s="760">
        <v>0</v>
      </c>
      <c r="P139" s="760">
        <v>0</v>
      </c>
      <c r="Q139" s="760">
        <v>5373.7856000000002</v>
      </c>
      <c r="R139" s="760">
        <v>0</v>
      </c>
      <c r="S139" s="760">
        <v>0</v>
      </c>
      <c r="T139" s="760">
        <v>261.50117599999999</v>
      </c>
      <c r="U139" s="812">
        <f t="shared" si="10"/>
        <v>97.580723393939394</v>
      </c>
      <c r="V139" s="813"/>
      <c r="W139" s="813"/>
      <c r="X139" s="813">
        <f t="shared" si="12"/>
        <v>97.474797750770904</v>
      </c>
      <c r="Y139" s="813"/>
      <c r="Z139" s="813"/>
      <c r="AA139" s="813">
        <f t="shared" si="11"/>
        <v>99.809609160305328</v>
      </c>
    </row>
    <row r="140" spans="1:27">
      <c r="A140" s="781"/>
      <c r="B140" s="782" t="s">
        <v>1316</v>
      </c>
      <c r="C140" s="783" t="s">
        <v>1317</v>
      </c>
      <c r="D140" s="760">
        <v>280</v>
      </c>
      <c r="E140" s="761">
        <v>280</v>
      </c>
      <c r="F140" s="761">
        <v>0</v>
      </c>
      <c r="G140" s="761">
        <v>0</v>
      </c>
      <c r="H140" s="761">
        <v>0</v>
      </c>
      <c r="I140" s="761">
        <v>0</v>
      </c>
      <c r="J140" s="761">
        <v>280</v>
      </c>
      <c r="K140" s="761">
        <v>0</v>
      </c>
      <c r="L140" s="761">
        <v>0</v>
      </c>
      <c r="M140" s="761">
        <v>0</v>
      </c>
      <c r="N140" s="762">
        <v>136.80000000000001</v>
      </c>
      <c r="O140" s="760">
        <v>0</v>
      </c>
      <c r="P140" s="760">
        <v>0</v>
      </c>
      <c r="Q140" s="760">
        <v>136.80000000000001</v>
      </c>
      <c r="R140" s="760">
        <v>0</v>
      </c>
      <c r="S140" s="760">
        <v>0</v>
      </c>
      <c r="T140" s="760">
        <v>0</v>
      </c>
      <c r="U140" s="812">
        <f t="shared" si="10"/>
        <v>48.857142857142861</v>
      </c>
      <c r="V140" s="813"/>
      <c r="W140" s="813"/>
      <c r="X140" s="813">
        <f t="shared" si="12"/>
        <v>48.857142857142861</v>
      </c>
      <c r="Y140" s="813"/>
      <c r="Z140" s="813"/>
      <c r="AA140" s="813"/>
    </row>
    <row r="141" spans="1:27">
      <c r="A141" s="781"/>
      <c r="B141" s="782">
        <v>7359085</v>
      </c>
      <c r="C141" s="783" t="s">
        <v>1318</v>
      </c>
      <c r="D141" s="760">
        <v>300</v>
      </c>
      <c r="E141" s="761">
        <v>300</v>
      </c>
      <c r="F141" s="761">
        <v>0</v>
      </c>
      <c r="G141" s="761">
        <v>0</v>
      </c>
      <c r="H141" s="761">
        <v>0</v>
      </c>
      <c r="I141" s="761">
        <v>0</v>
      </c>
      <c r="J141" s="761">
        <v>300</v>
      </c>
      <c r="K141" s="761">
        <v>0</v>
      </c>
      <c r="L141" s="761">
        <v>0</v>
      </c>
      <c r="M141" s="761">
        <v>0</v>
      </c>
      <c r="N141" s="762">
        <v>300</v>
      </c>
      <c r="O141" s="760">
        <v>0</v>
      </c>
      <c r="P141" s="760">
        <v>0</v>
      </c>
      <c r="Q141" s="760">
        <v>300</v>
      </c>
      <c r="R141" s="760">
        <v>0</v>
      </c>
      <c r="S141" s="760">
        <v>0</v>
      </c>
      <c r="T141" s="760">
        <v>0</v>
      </c>
      <c r="U141" s="812">
        <f t="shared" si="10"/>
        <v>100</v>
      </c>
      <c r="V141" s="813"/>
      <c r="W141" s="813"/>
      <c r="X141" s="813">
        <f t="shared" si="12"/>
        <v>100</v>
      </c>
      <c r="Y141" s="813"/>
      <c r="Z141" s="813"/>
      <c r="AA141" s="813"/>
    </row>
    <row r="142" spans="1:27" ht="22.5">
      <c r="A142" s="781"/>
      <c r="B142" s="782" t="s">
        <v>1319</v>
      </c>
      <c r="C142" s="783" t="s">
        <v>1320</v>
      </c>
      <c r="D142" s="760">
        <v>300</v>
      </c>
      <c r="E142" s="761">
        <v>300</v>
      </c>
      <c r="F142" s="761">
        <v>0</v>
      </c>
      <c r="G142" s="761">
        <v>0</v>
      </c>
      <c r="H142" s="761">
        <v>0</v>
      </c>
      <c r="I142" s="761">
        <v>300</v>
      </c>
      <c r="J142" s="761">
        <v>0</v>
      </c>
      <c r="K142" s="761">
        <v>0</v>
      </c>
      <c r="L142" s="761">
        <v>0</v>
      </c>
      <c r="M142" s="761">
        <v>0</v>
      </c>
      <c r="N142" s="762">
        <v>0</v>
      </c>
      <c r="O142" s="760">
        <v>0</v>
      </c>
      <c r="P142" s="760">
        <v>0</v>
      </c>
      <c r="Q142" s="760">
        <v>0</v>
      </c>
      <c r="R142" s="760">
        <v>0</v>
      </c>
      <c r="S142" s="760">
        <v>0</v>
      </c>
      <c r="T142" s="760">
        <v>0</v>
      </c>
      <c r="U142" s="812">
        <f t="shared" si="10"/>
        <v>0</v>
      </c>
      <c r="V142" s="813"/>
      <c r="W142" s="813">
        <f t="shared" si="15"/>
        <v>0</v>
      </c>
      <c r="X142" s="813"/>
      <c r="Y142" s="813"/>
      <c r="Z142" s="813"/>
      <c r="AA142" s="813"/>
    </row>
    <row r="143" spans="1:27" ht="22.5">
      <c r="A143" s="781"/>
      <c r="B143" s="782">
        <v>7394492</v>
      </c>
      <c r="C143" s="783" t="s">
        <v>1313</v>
      </c>
      <c r="D143" s="760">
        <v>3800</v>
      </c>
      <c r="E143" s="761">
        <v>3800</v>
      </c>
      <c r="F143" s="761">
        <v>0</v>
      </c>
      <c r="G143" s="761">
        <v>0</v>
      </c>
      <c r="H143" s="761">
        <v>0</v>
      </c>
      <c r="I143" s="761">
        <v>0</v>
      </c>
      <c r="J143" s="761">
        <v>3800</v>
      </c>
      <c r="K143" s="761">
        <v>0</v>
      </c>
      <c r="L143" s="761">
        <v>0</v>
      </c>
      <c r="M143" s="761">
        <v>0</v>
      </c>
      <c r="N143" s="762">
        <v>3799.67</v>
      </c>
      <c r="O143" s="760">
        <v>0</v>
      </c>
      <c r="P143" s="760">
        <v>0</v>
      </c>
      <c r="Q143" s="760">
        <v>3799.67</v>
      </c>
      <c r="R143" s="760">
        <v>0</v>
      </c>
      <c r="S143" s="760">
        <v>0</v>
      </c>
      <c r="T143" s="760">
        <v>0</v>
      </c>
      <c r="U143" s="812">
        <f t="shared" si="10"/>
        <v>99.991315789473688</v>
      </c>
      <c r="V143" s="813"/>
      <c r="W143" s="813"/>
      <c r="X143" s="813">
        <f t="shared" si="12"/>
        <v>99.991315789473688</v>
      </c>
      <c r="Y143" s="813"/>
      <c r="Z143" s="813"/>
      <c r="AA143" s="813"/>
    </row>
    <row r="144" spans="1:27" ht="22.5">
      <c r="A144" s="781"/>
      <c r="B144" s="782" t="s">
        <v>1321</v>
      </c>
      <c r="C144" s="783" t="s">
        <v>1322</v>
      </c>
      <c r="D144" s="760">
        <v>200</v>
      </c>
      <c r="E144" s="761">
        <v>200</v>
      </c>
      <c r="F144" s="761">
        <v>0</v>
      </c>
      <c r="G144" s="761">
        <v>0</v>
      </c>
      <c r="H144" s="761">
        <v>0</v>
      </c>
      <c r="I144" s="761">
        <v>0</v>
      </c>
      <c r="J144" s="761">
        <v>200</v>
      </c>
      <c r="K144" s="761">
        <v>0</v>
      </c>
      <c r="L144" s="761">
        <v>0</v>
      </c>
      <c r="M144" s="761">
        <v>0</v>
      </c>
      <c r="N144" s="762">
        <v>0</v>
      </c>
      <c r="O144" s="760">
        <v>0</v>
      </c>
      <c r="P144" s="760">
        <v>0</v>
      </c>
      <c r="Q144" s="760">
        <v>0</v>
      </c>
      <c r="R144" s="760">
        <v>0</v>
      </c>
      <c r="S144" s="760">
        <v>0</v>
      </c>
      <c r="T144" s="760">
        <v>0</v>
      </c>
      <c r="U144" s="812">
        <f t="shared" ref="U144:U207" si="16">N144/D144*100</f>
        <v>0</v>
      </c>
      <c r="V144" s="813"/>
      <c r="W144" s="813"/>
      <c r="X144" s="813">
        <f t="shared" ref="X144:X207" si="17">Q144/J144*100</f>
        <v>0</v>
      </c>
      <c r="Y144" s="813"/>
      <c r="Z144" s="813"/>
      <c r="AA144" s="813"/>
    </row>
    <row r="145" spans="1:27" ht="33.75">
      <c r="A145" s="781"/>
      <c r="B145" s="782">
        <v>8086494</v>
      </c>
      <c r="C145" s="783" t="s">
        <v>1323</v>
      </c>
      <c r="D145" s="760">
        <v>251</v>
      </c>
      <c r="E145" s="761">
        <v>251</v>
      </c>
      <c r="F145" s="761">
        <v>0</v>
      </c>
      <c r="G145" s="761">
        <v>0</v>
      </c>
      <c r="H145" s="761">
        <v>0</v>
      </c>
      <c r="I145" s="761">
        <v>0</v>
      </c>
      <c r="J145" s="761">
        <v>251</v>
      </c>
      <c r="K145" s="761">
        <v>0</v>
      </c>
      <c r="L145" s="761">
        <v>0</v>
      </c>
      <c r="M145" s="761">
        <v>0</v>
      </c>
      <c r="N145" s="762">
        <v>250.66200000000001</v>
      </c>
      <c r="O145" s="760">
        <v>0</v>
      </c>
      <c r="P145" s="760">
        <v>0</v>
      </c>
      <c r="Q145" s="760">
        <v>250.66200000000001</v>
      </c>
      <c r="R145" s="760">
        <v>0</v>
      </c>
      <c r="S145" s="760">
        <v>0</v>
      </c>
      <c r="T145" s="760">
        <v>0</v>
      </c>
      <c r="U145" s="812">
        <f t="shared" si="16"/>
        <v>99.865338645418333</v>
      </c>
      <c r="V145" s="813"/>
      <c r="W145" s="813"/>
      <c r="X145" s="813">
        <f t="shared" si="17"/>
        <v>99.865338645418333</v>
      </c>
      <c r="Y145" s="813"/>
      <c r="Z145" s="813"/>
      <c r="AA145" s="813"/>
    </row>
    <row r="146" spans="1:27" ht="33.75">
      <c r="A146" s="781"/>
      <c r="B146" s="782">
        <v>8086495</v>
      </c>
      <c r="C146" s="783" t="s">
        <v>1324</v>
      </c>
      <c r="D146" s="760">
        <v>818</v>
      </c>
      <c r="E146" s="761">
        <v>818</v>
      </c>
      <c r="F146" s="761">
        <v>0</v>
      </c>
      <c r="G146" s="761">
        <v>0</v>
      </c>
      <c r="H146" s="761">
        <v>0</v>
      </c>
      <c r="I146" s="761">
        <v>0</v>
      </c>
      <c r="J146" s="761">
        <v>818</v>
      </c>
      <c r="K146" s="761">
        <v>0</v>
      </c>
      <c r="L146" s="761">
        <v>0</v>
      </c>
      <c r="M146" s="761">
        <v>0</v>
      </c>
      <c r="N146" s="762">
        <v>817.96100000000001</v>
      </c>
      <c r="O146" s="760">
        <v>0</v>
      </c>
      <c r="P146" s="760">
        <v>0</v>
      </c>
      <c r="Q146" s="760">
        <v>817.96100000000001</v>
      </c>
      <c r="R146" s="760">
        <v>0</v>
      </c>
      <c r="S146" s="760">
        <v>0</v>
      </c>
      <c r="T146" s="760">
        <v>0</v>
      </c>
      <c r="U146" s="812">
        <f t="shared" si="16"/>
        <v>99.995232273838624</v>
      </c>
      <c r="V146" s="813"/>
      <c r="W146" s="813"/>
      <c r="X146" s="813">
        <f t="shared" si="17"/>
        <v>99.995232273838624</v>
      </c>
      <c r="Y146" s="813"/>
      <c r="Z146" s="813"/>
      <c r="AA146" s="813"/>
    </row>
    <row r="147" spans="1:27" ht="33.75">
      <c r="A147" s="781"/>
      <c r="B147" s="782" t="s">
        <v>1325</v>
      </c>
      <c r="C147" s="783" t="s">
        <v>1326</v>
      </c>
      <c r="D147" s="760">
        <v>312</v>
      </c>
      <c r="E147" s="761">
        <v>312</v>
      </c>
      <c r="F147" s="761">
        <v>0</v>
      </c>
      <c r="G147" s="761">
        <v>0</v>
      </c>
      <c r="H147" s="761">
        <v>0</v>
      </c>
      <c r="I147" s="761">
        <v>0</v>
      </c>
      <c r="J147" s="761">
        <v>312</v>
      </c>
      <c r="K147" s="761">
        <v>0</v>
      </c>
      <c r="L147" s="761">
        <v>0</v>
      </c>
      <c r="M147" s="761">
        <v>0</v>
      </c>
      <c r="N147" s="762">
        <v>311.06897400000003</v>
      </c>
      <c r="O147" s="760">
        <v>0</v>
      </c>
      <c r="P147" s="760">
        <v>0</v>
      </c>
      <c r="Q147" s="760">
        <v>311.06897400000003</v>
      </c>
      <c r="R147" s="760">
        <v>0</v>
      </c>
      <c r="S147" s="760">
        <v>0</v>
      </c>
      <c r="T147" s="760">
        <v>0</v>
      </c>
      <c r="U147" s="812">
        <f t="shared" si="16"/>
        <v>99.701594230769246</v>
      </c>
      <c r="V147" s="813"/>
      <c r="W147" s="813"/>
      <c r="X147" s="813">
        <f t="shared" si="17"/>
        <v>99.701594230769246</v>
      </c>
      <c r="Y147" s="813"/>
      <c r="Z147" s="813"/>
      <c r="AA147" s="813"/>
    </row>
    <row r="148" spans="1:27" ht="45">
      <c r="A148" s="781"/>
      <c r="B148" s="782">
        <v>8156771</v>
      </c>
      <c r="C148" s="783" t="s">
        <v>1327</v>
      </c>
      <c r="D148" s="760">
        <v>1133</v>
      </c>
      <c r="E148" s="761">
        <v>1133</v>
      </c>
      <c r="F148" s="761">
        <v>0</v>
      </c>
      <c r="G148" s="761">
        <v>0</v>
      </c>
      <c r="H148" s="761">
        <v>0</v>
      </c>
      <c r="I148" s="761">
        <v>0</v>
      </c>
      <c r="J148" s="761">
        <v>1133</v>
      </c>
      <c r="K148" s="761">
        <v>0</v>
      </c>
      <c r="L148" s="761">
        <v>0</v>
      </c>
      <c r="M148" s="761">
        <v>0</v>
      </c>
      <c r="N148" s="762">
        <v>1133</v>
      </c>
      <c r="O148" s="760">
        <v>0</v>
      </c>
      <c r="P148" s="760">
        <v>0</v>
      </c>
      <c r="Q148" s="760">
        <v>1133</v>
      </c>
      <c r="R148" s="760">
        <v>0</v>
      </c>
      <c r="S148" s="760">
        <v>0</v>
      </c>
      <c r="T148" s="760">
        <v>0</v>
      </c>
      <c r="U148" s="812">
        <f t="shared" si="16"/>
        <v>100</v>
      </c>
      <c r="V148" s="813"/>
      <c r="W148" s="813"/>
      <c r="X148" s="813">
        <f t="shared" si="17"/>
        <v>100</v>
      </c>
      <c r="Y148" s="813"/>
      <c r="Z148" s="813"/>
      <c r="AA148" s="813"/>
    </row>
    <row r="149" spans="1:27" ht="45">
      <c r="A149" s="781"/>
      <c r="B149" s="782">
        <v>8157371</v>
      </c>
      <c r="C149" s="783" t="s">
        <v>1328</v>
      </c>
      <c r="D149" s="760">
        <v>715</v>
      </c>
      <c r="E149" s="761">
        <v>715</v>
      </c>
      <c r="F149" s="761">
        <v>0</v>
      </c>
      <c r="G149" s="761">
        <v>0</v>
      </c>
      <c r="H149" s="761">
        <v>0</v>
      </c>
      <c r="I149" s="761">
        <v>0</v>
      </c>
      <c r="J149" s="761">
        <v>715</v>
      </c>
      <c r="K149" s="761">
        <v>0</v>
      </c>
      <c r="L149" s="761">
        <v>0</v>
      </c>
      <c r="M149" s="761">
        <v>0</v>
      </c>
      <c r="N149" s="762">
        <v>714.8</v>
      </c>
      <c r="O149" s="760">
        <v>0</v>
      </c>
      <c r="P149" s="760">
        <v>0</v>
      </c>
      <c r="Q149" s="760">
        <v>714.8</v>
      </c>
      <c r="R149" s="760">
        <v>0</v>
      </c>
      <c r="S149" s="760">
        <v>0</v>
      </c>
      <c r="T149" s="760">
        <v>0</v>
      </c>
      <c r="U149" s="812">
        <f t="shared" si="16"/>
        <v>99.972027972027959</v>
      </c>
      <c r="V149" s="813"/>
      <c r="W149" s="813"/>
      <c r="X149" s="813">
        <f t="shared" si="17"/>
        <v>99.972027972027959</v>
      </c>
      <c r="Y149" s="813"/>
      <c r="Z149" s="813"/>
      <c r="AA149" s="813"/>
    </row>
    <row r="150" spans="1:27" ht="33.75">
      <c r="A150" s="781"/>
      <c r="B150" s="782" t="s">
        <v>1329</v>
      </c>
      <c r="C150" s="783" t="s">
        <v>1330</v>
      </c>
      <c r="D150" s="760">
        <v>6171.7820000000002</v>
      </c>
      <c r="E150" s="761">
        <v>6171.7820000000002</v>
      </c>
      <c r="F150" s="761">
        <v>0</v>
      </c>
      <c r="G150" s="761">
        <v>0</v>
      </c>
      <c r="H150" s="761">
        <v>0</v>
      </c>
      <c r="I150" s="761">
        <v>2847.9409999999998</v>
      </c>
      <c r="J150" s="761">
        <v>0</v>
      </c>
      <c r="K150" s="761">
        <v>0</v>
      </c>
      <c r="L150" s="761">
        <v>500</v>
      </c>
      <c r="M150" s="761">
        <v>2823.8409999999999</v>
      </c>
      <c r="N150" s="762">
        <v>6171.7819999999992</v>
      </c>
      <c r="O150" s="760">
        <v>0</v>
      </c>
      <c r="P150" s="760">
        <v>2847.9409999999998</v>
      </c>
      <c r="Q150" s="760">
        <v>0</v>
      </c>
      <c r="R150" s="760">
        <v>0</v>
      </c>
      <c r="S150" s="760">
        <v>500</v>
      </c>
      <c r="T150" s="760">
        <v>2823.8409999999999</v>
      </c>
      <c r="U150" s="812">
        <f t="shared" si="16"/>
        <v>99.999999999999986</v>
      </c>
      <c r="V150" s="812"/>
      <c r="W150" s="813">
        <f t="shared" ref="W150:W204" si="18">P150/I150*100</f>
        <v>100</v>
      </c>
      <c r="X150" s="813"/>
      <c r="Y150" s="813"/>
      <c r="Z150" s="813">
        <f t="shared" ref="Z150:Z197" si="19">S150/L150*100</f>
        <v>100</v>
      </c>
      <c r="AA150" s="813">
        <f t="shared" ref="AA150:AA206" si="20">T150/M150*100</f>
        <v>100</v>
      </c>
    </row>
    <row r="151" spans="1:27" ht="22.5">
      <c r="A151" s="781"/>
      <c r="B151" s="782" t="s">
        <v>1331</v>
      </c>
      <c r="C151" s="783" t="s">
        <v>1332</v>
      </c>
      <c r="D151" s="760">
        <v>742.43337499999996</v>
      </c>
      <c r="E151" s="761">
        <v>689</v>
      </c>
      <c r="F151" s="761">
        <v>53.433374999999998</v>
      </c>
      <c r="G151" s="761">
        <v>0</v>
      </c>
      <c r="H151" s="761">
        <v>0</v>
      </c>
      <c r="I151" s="761">
        <v>0</v>
      </c>
      <c r="J151" s="761">
        <v>0</v>
      </c>
      <c r="K151" s="761">
        <v>0</v>
      </c>
      <c r="L151" s="761">
        <v>689</v>
      </c>
      <c r="M151" s="761">
        <v>53.433374999999998</v>
      </c>
      <c r="N151" s="762">
        <v>21.896999999999998</v>
      </c>
      <c r="O151" s="760">
        <v>0</v>
      </c>
      <c r="P151" s="760">
        <v>0</v>
      </c>
      <c r="Q151" s="760">
        <v>0</v>
      </c>
      <c r="R151" s="760">
        <v>0</v>
      </c>
      <c r="S151" s="760">
        <v>0</v>
      </c>
      <c r="T151" s="760">
        <v>21.896999999999998</v>
      </c>
      <c r="U151" s="812">
        <f t="shared" si="16"/>
        <v>2.9493555566518004</v>
      </c>
      <c r="V151" s="813"/>
      <c r="W151" s="813"/>
      <c r="X151" s="813"/>
      <c r="Y151" s="813"/>
      <c r="Z151" s="813">
        <f t="shared" si="19"/>
        <v>0</v>
      </c>
      <c r="AA151" s="813">
        <f t="shared" si="20"/>
        <v>40.980005474106775</v>
      </c>
    </row>
    <row r="152" spans="1:27" ht="33.75">
      <c r="A152" s="781"/>
      <c r="B152" s="782" t="s">
        <v>1333</v>
      </c>
      <c r="C152" s="783" t="s">
        <v>1334</v>
      </c>
      <c r="D152" s="760">
        <v>608.08183299999996</v>
      </c>
      <c r="E152" s="761">
        <v>510</v>
      </c>
      <c r="F152" s="761">
        <v>98.081833000000003</v>
      </c>
      <c r="G152" s="761">
        <v>0</v>
      </c>
      <c r="H152" s="761">
        <v>0</v>
      </c>
      <c r="I152" s="761">
        <v>0</v>
      </c>
      <c r="J152" s="761">
        <v>0</v>
      </c>
      <c r="K152" s="761">
        <v>0</v>
      </c>
      <c r="L152" s="761">
        <v>510</v>
      </c>
      <c r="M152" s="761">
        <v>98.081833000000003</v>
      </c>
      <c r="N152" s="762">
        <v>62.216999999999999</v>
      </c>
      <c r="O152" s="760">
        <v>0</v>
      </c>
      <c r="P152" s="760">
        <v>0</v>
      </c>
      <c r="Q152" s="760">
        <v>0</v>
      </c>
      <c r="R152" s="760">
        <v>0</v>
      </c>
      <c r="S152" s="760">
        <v>0</v>
      </c>
      <c r="T152" s="760">
        <v>62.216999999999999</v>
      </c>
      <c r="U152" s="812">
        <f t="shared" si="16"/>
        <v>10.231682090065007</v>
      </c>
      <c r="V152" s="813"/>
      <c r="W152" s="813"/>
      <c r="X152" s="813"/>
      <c r="Y152" s="813"/>
      <c r="Z152" s="813">
        <f t="shared" si="19"/>
        <v>0</v>
      </c>
      <c r="AA152" s="813">
        <f t="shared" si="20"/>
        <v>63.433765557786828</v>
      </c>
    </row>
    <row r="153" spans="1:27" ht="33.75">
      <c r="A153" s="781"/>
      <c r="B153" s="782">
        <v>8101775</v>
      </c>
      <c r="C153" s="783" t="s">
        <v>1335</v>
      </c>
      <c r="D153" s="760">
        <v>223.69</v>
      </c>
      <c r="E153" s="761">
        <v>223.69</v>
      </c>
      <c r="F153" s="761">
        <v>0</v>
      </c>
      <c r="G153" s="761">
        <v>0</v>
      </c>
      <c r="H153" s="761">
        <v>0</v>
      </c>
      <c r="I153" s="761">
        <v>0</v>
      </c>
      <c r="J153" s="761">
        <v>0</v>
      </c>
      <c r="K153" s="761">
        <v>0</v>
      </c>
      <c r="L153" s="761">
        <v>0</v>
      </c>
      <c r="M153" s="761">
        <v>223.69</v>
      </c>
      <c r="N153" s="762">
        <v>173.64250000000001</v>
      </c>
      <c r="O153" s="760">
        <v>0</v>
      </c>
      <c r="P153" s="760">
        <v>0</v>
      </c>
      <c r="Q153" s="760">
        <v>0</v>
      </c>
      <c r="R153" s="760">
        <v>0</v>
      </c>
      <c r="S153" s="760">
        <v>0</v>
      </c>
      <c r="T153" s="760">
        <v>173.64250000000001</v>
      </c>
      <c r="U153" s="812">
        <f t="shared" si="16"/>
        <v>77.62640261075596</v>
      </c>
      <c r="V153" s="813"/>
      <c r="W153" s="813"/>
      <c r="X153" s="813"/>
      <c r="Y153" s="813"/>
      <c r="Z153" s="813"/>
      <c r="AA153" s="813">
        <f t="shared" si="20"/>
        <v>77.62640261075596</v>
      </c>
    </row>
    <row r="154" spans="1:27" ht="22.5">
      <c r="A154" s="781"/>
      <c r="B154" s="782">
        <v>8101776</v>
      </c>
      <c r="C154" s="783" t="s">
        <v>1336</v>
      </c>
      <c r="D154" s="760">
        <v>121</v>
      </c>
      <c r="E154" s="761">
        <v>121</v>
      </c>
      <c r="F154" s="761">
        <v>0</v>
      </c>
      <c r="G154" s="761">
        <v>0</v>
      </c>
      <c r="H154" s="761">
        <v>0</v>
      </c>
      <c r="I154" s="761">
        <v>0</v>
      </c>
      <c r="J154" s="761">
        <v>0</v>
      </c>
      <c r="K154" s="761">
        <v>0</v>
      </c>
      <c r="L154" s="761">
        <v>0</v>
      </c>
      <c r="M154" s="761">
        <v>121</v>
      </c>
      <c r="N154" s="762">
        <v>88</v>
      </c>
      <c r="O154" s="760">
        <v>0</v>
      </c>
      <c r="P154" s="760">
        <v>0</v>
      </c>
      <c r="Q154" s="760">
        <v>0</v>
      </c>
      <c r="R154" s="760">
        <v>0</v>
      </c>
      <c r="S154" s="760">
        <v>0</v>
      </c>
      <c r="T154" s="760">
        <v>88</v>
      </c>
      <c r="U154" s="812">
        <f t="shared" si="16"/>
        <v>72.727272727272734</v>
      </c>
      <c r="V154" s="813"/>
      <c r="W154" s="813"/>
      <c r="X154" s="813"/>
      <c r="Y154" s="813"/>
      <c r="Z154" s="813"/>
      <c r="AA154" s="813">
        <f t="shared" si="20"/>
        <v>72.727272727272734</v>
      </c>
    </row>
    <row r="155" spans="1:27" ht="33.75">
      <c r="A155" s="781"/>
      <c r="B155" s="782">
        <v>8101777</v>
      </c>
      <c r="C155" s="783" t="s">
        <v>1337</v>
      </c>
      <c r="D155" s="760">
        <v>398.09500000000003</v>
      </c>
      <c r="E155" s="761">
        <v>398.09500000000003</v>
      </c>
      <c r="F155" s="761">
        <v>0</v>
      </c>
      <c r="G155" s="761">
        <v>0</v>
      </c>
      <c r="H155" s="761">
        <v>0</v>
      </c>
      <c r="I155" s="761">
        <v>0</v>
      </c>
      <c r="J155" s="761">
        <v>0</v>
      </c>
      <c r="K155" s="761">
        <v>0</v>
      </c>
      <c r="L155" s="761">
        <v>0</v>
      </c>
      <c r="M155" s="761">
        <v>398.09500000000003</v>
      </c>
      <c r="N155" s="762">
        <v>346.93900000000002</v>
      </c>
      <c r="O155" s="760">
        <v>0</v>
      </c>
      <c r="P155" s="760">
        <v>0</v>
      </c>
      <c r="Q155" s="760">
        <v>0</v>
      </c>
      <c r="R155" s="760">
        <v>0</v>
      </c>
      <c r="S155" s="760">
        <v>0</v>
      </c>
      <c r="T155" s="760">
        <v>346.93900000000002</v>
      </c>
      <c r="U155" s="812">
        <f t="shared" si="16"/>
        <v>87.149800926914438</v>
      </c>
      <c r="V155" s="813"/>
      <c r="W155" s="813"/>
      <c r="X155" s="813"/>
      <c r="Y155" s="813"/>
      <c r="Z155" s="813"/>
      <c r="AA155" s="813">
        <f t="shared" si="20"/>
        <v>87.149800926914438</v>
      </c>
    </row>
    <row r="156" spans="1:27" ht="33.75">
      <c r="A156" s="781"/>
      <c r="B156" s="782" t="s">
        <v>1338</v>
      </c>
      <c r="C156" s="783" t="s">
        <v>1339</v>
      </c>
      <c r="D156" s="760">
        <v>1025</v>
      </c>
      <c r="E156" s="761">
        <v>1025</v>
      </c>
      <c r="F156" s="761">
        <v>0</v>
      </c>
      <c r="G156" s="761">
        <v>0</v>
      </c>
      <c r="H156" s="761">
        <v>0</v>
      </c>
      <c r="I156" s="761">
        <v>0</v>
      </c>
      <c r="J156" s="761">
        <v>0</v>
      </c>
      <c r="K156" s="761">
        <v>0</v>
      </c>
      <c r="L156" s="761">
        <v>1025</v>
      </c>
      <c r="M156" s="761">
        <v>0</v>
      </c>
      <c r="N156" s="762">
        <v>888.69500000000005</v>
      </c>
      <c r="O156" s="760">
        <v>0</v>
      </c>
      <c r="P156" s="760">
        <v>0</v>
      </c>
      <c r="Q156" s="760">
        <v>0</v>
      </c>
      <c r="R156" s="760">
        <v>0</v>
      </c>
      <c r="S156" s="760">
        <v>888.69500000000005</v>
      </c>
      <c r="T156" s="760">
        <v>0</v>
      </c>
      <c r="U156" s="812">
        <f t="shared" si="16"/>
        <v>86.701951219512196</v>
      </c>
      <c r="V156" s="813"/>
      <c r="W156" s="813"/>
      <c r="X156" s="813"/>
      <c r="Y156" s="813"/>
      <c r="Z156" s="813">
        <f t="shared" si="19"/>
        <v>86.701951219512196</v>
      </c>
      <c r="AA156" s="813"/>
    </row>
    <row r="157" spans="1:27" ht="33.75">
      <c r="A157" s="781"/>
      <c r="B157" s="782" t="s">
        <v>1340</v>
      </c>
      <c r="C157" s="783" t="s">
        <v>1341</v>
      </c>
      <c r="D157" s="760">
        <v>1478</v>
      </c>
      <c r="E157" s="761">
        <v>1478</v>
      </c>
      <c r="F157" s="761">
        <v>0</v>
      </c>
      <c r="G157" s="761">
        <v>0</v>
      </c>
      <c r="H157" s="761">
        <v>0</v>
      </c>
      <c r="I157" s="761">
        <v>0</v>
      </c>
      <c r="J157" s="761">
        <v>0</v>
      </c>
      <c r="K157" s="761">
        <v>0</v>
      </c>
      <c r="L157" s="761">
        <v>1478</v>
      </c>
      <c r="M157" s="761">
        <v>0</v>
      </c>
      <c r="N157" s="762">
        <v>1289.48</v>
      </c>
      <c r="O157" s="760">
        <v>0</v>
      </c>
      <c r="P157" s="760">
        <v>0</v>
      </c>
      <c r="Q157" s="760">
        <v>0</v>
      </c>
      <c r="R157" s="760">
        <v>0</v>
      </c>
      <c r="S157" s="760">
        <v>1289.48</v>
      </c>
      <c r="T157" s="760">
        <v>0</v>
      </c>
      <c r="U157" s="812">
        <f t="shared" si="16"/>
        <v>87.24492557510149</v>
      </c>
      <c r="V157" s="813"/>
      <c r="W157" s="813"/>
      <c r="X157" s="813"/>
      <c r="Y157" s="813"/>
      <c r="Z157" s="813">
        <f t="shared" si="19"/>
        <v>87.24492557510149</v>
      </c>
      <c r="AA157" s="813"/>
    </row>
    <row r="158" spans="1:27" ht="33.75">
      <c r="A158" s="781"/>
      <c r="B158" s="782" t="s">
        <v>1342</v>
      </c>
      <c r="C158" s="783" t="s">
        <v>1343</v>
      </c>
      <c r="D158" s="760">
        <v>253</v>
      </c>
      <c r="E158" s="761">
        <v>253</v>
      </c>
      <c r="F158" s="761">
        <v>0</v>
      </c>
      <c r="G158" s="761">
        <v>0</v>
      </c>
      <c r="H158" s="761">
        <v>0</v>
      </c>
      <c r="I158" s="761">
        <v>0</v>
      </c>
      <c r="J158" s="761">
        <v>0</v>
      </c>
      <c r="K158" s="761">
        <v>0</v>
      </c>
      <c r="L158" s="761">
        <v>253</v>
      </c>
      <c r="M158" s="761">
        <v>0</v>
      </c>
      <c r="N158" s="762">
        <v>154.78800000000001</v>
      </c>
      <c r="O158" s="760">
        <v>0</v>
      </c>
      <c r="P158" s="760">
        <v>0</v>
      </c>
      <c r="Q158" s="760">
        <v>0</v>
      </c>
      <c r="R158" s="760">
        <v>0</v>
      </c>
      <c r="S158" s="760">
        <v>154.78800000000001</v>
      </c>
      <c r="T158" s="760">
        <v>0</v>
      </c>
      <c r="U158" s="812">
        <f t="shared" si="16"/>
        <v>61.181027667984189</v>
      </c>
      <c r="V158" s="813"/>
      <c r="W158" s="813"/>
      <c r="X158" s="813"/>
      <c r="Y158" s="813"/>
      <c r="Z158" s="813">
        <f t="shared" si="19"/>
        <v>61.181027667984189</v>
      </c>
      <c r="AA158" s="813"/>
    </row>
    <row r="159" spans="1:27" ht="56.25">
      <c r="A159" s="781"/>
      <c r="B159" s="782">
        <v>8099221</v>
      </c>
      <c r="C159" s="783" t="s">
        <v>1344</v>
      </c>
      <c r="D159" s="760">
        <v>112</v>
      </c>
      <c r="E159" s="761">
        <v>112</v>
      </c>
      <c r="F159" s="761">
        <v>0</v>
      </c>
      <c r="G159" s="761">
        <v>0</v>
      </c>
      <c r="H159" s="761">
        <v>0</v>
      </c>
      <c r="I159" s="761">
        <v>0</v>
      </c>
      <c r="J159" s="761">
        <v>112</v>
      </c>
      <c r="K159" s="761">
        <v>0</v>
      </c>
      <c r="L159" s="761">
        <v>0</v>
      </c>
      <c r="M159" s="761">
        <v>0</v>
      </c>
      <c r="N159" s="762">
        <v>68.334999999999994</v>
      </c>
      <c r="O159" s="760">
        <v>0</v>
      </c>
      <c r="P159" s="760">
        <v>0</v>
      </c>
      <c r="Q159" s="760">
        <v>68.334999999999994</v>
      </c>
      <c r="R159" s="760">
        <v>0</v>
      </c>
      <c r="S159" s="760">
        <v>0</v>
      </c>
      <c r="T159" s="760">
        <v>0</v>
      </c>
      <c r="U159" s="812">
        <f t="shared" si="16"/>
        <v>61.013392857142854</v>
      </c>
      <c r="V159" s="813"/>
      <c r="W159" s="813"/>
      <c r="X159" s="813">
        <f t="shared" si="17"/>
        <v>61.013392857142854</v>
      </c>
      <c r="Y159" s="813"/>
      <c r="Z159" s="813"/>
      <c r="AA159" s="813"/>
    </row>
    <row r="160" spans="1:27" ht="22.5">
      <c r="A160" s="781"/>
      <c r="B160" s="782" t="s">
        <v>1345</v>
      </c>
      <c r="C160" s="783" t="s">
        <v>1346</v>
      </c>
      <c r="D160" s="760">
        <v>184</v>
      </c>
      <c r="E160" s="761">
        <v>184</v>
      </c>
      <c r="F160" s="761">
        <v>0</v>
      </c>
      <c r="G160" s="761">
        <v>0</v>
      </c>
      <c r="H160" s="761">
        <v>0</v>
      </c>
      <c r="I160" s="761">
        <v>184</v>
      </c>
      <c r="J160" s="761">
        <v>0</v>
      </c>
      <c r="K160" s="761">
        <v>0</v>
      </c>
      <c r="L160" s="761">
        <v>0</v>
      </c>
      <c r="M160" s="761">
        <v>0</v>
      </c>
      <c r="N160" s="762">
        <v>138.47200000000001</v>
      </c>
      <c r="O160" s="760">
        <v>0</v>
      </c>
      <c r="P160" s="760">
        <v>138.47200000000001</v>
      </c>
      <c r="Q160" s="760">
        <v>0</v>
      </c>
      <c r="R160" s="760">
        <v>0</v>
      </c>
      <c r="S160" s="760">
        <v>0</v>
      </c>
      <c r="T160" s="760">
        <v>0</v>
      </c>
      <c r="U160" s="812">
        <f t="shared" si="16"/>
        <v>75.256521739130449</v>
      </c>
      <c r="V160" s="813"/>
      <c r="W160" s="813">
        <f t="shared" si="18"/>
        <v>75.256521739130449</v>
      </c>
      <c r="X160" s="813"/>
      <c r="Y160" s="813"/>
      <c r="Z160" s="813"/>
      <c r="AA160" s="813"/>
    </row>
    <row r="161" spans="1:27">
      <c r="A161" s="781"/>
      <c r="B161" s="782" t="s">
        <v>1347</v>
      </c>
      <c r="C161" s="783" t="s">
        <v>1348</v>
      </c>
      <c r="D161" s="760">
        <v>2580.3319999999999</v>
      </c>
      <c r="E161" s="761">
        <v>2580.3319999999999</v>
      </c>
      <c r="F161" s="761">
        <v>0</v>
      </c>
      <c r="G161" s="761">
        <v>0</v>
      </c>
      <c r="H161" s="761">
        <v>0</v>
      </c>
      <c r="I161" s="761">
        <v>2580.3319999999999</v>
      </c>
      <c r="J161" s="761">
        <v>0</v>
      </c>
      <c r="K161" s="761">
        <v>0</v>
      </c>
      <c r="L161" s="761">
        <v>0</v>
      </c>
      <c r="M161" s="761">
        <v>0</v>
      </c>
      <c r="N161" s="762">
        <v>2580.3319999999999</v>
      </c>
      <c r="O161" s="760">
        <v>0</v>
      </c>
      <c r="P161" s="760">
        <v>2580.3319999999999</v>
      </c>
      <c r="Q161" s="760">
        <v>0</v>
      </c>
      <c r="R161" s="760">
        <v>0</v>
      </c>
      <c r="S161" s="760">
        <v>0</v>
      </c>
      <c r="T161" s="760">
        <v>0</v>
      </c>
      <c r="U161" s="812">
        <f t="shared" si="16"/>
        <v>100</v>
      </c>
      <c r="V161" s="813"/>
      <c r="W161" s="813">
        <f t="shared" si="18"/>
        <v>100</v>
      </c>
      <c r="X161" s="813"/>
      <c r="Y161" s="813"/>
      <c r="Z161" s="813"/>
      <c r="AA161" s="813"/>
    </row>
    <row r="162" spans="1:27">
      <c r="A162" s="781"/>
      <c r="B162" s="782" t="s">
        <v>1349</v>
      </c>
      <c r="C162" s="783" t="s">
        <v>1350</v>
      </c>
      <c r="D162" s="760">
        <v>200</v>
      </c>
      <c r="E162" s="761">
        <v>200</v>
      </c>
      <c r="F162" s="761">
        <v>0</v>
      </c>
      <c r="G162" s="761">
        <v>0</v>
      </c>
      <c r="H162" s="761">
        <v>0</v>
      </c>
      <c r="I162" s="761">
        <v>200</v>
      </c>
      <c r="J162" s="761">
        <v>0</v>
      </c>
      <c r="K162" s="761">
        <v>0</v>
      </c>
      <c r="L162" s="761">
        <v>0</v>
      </c>
      <c r="M162" s="761">
        <v>0</v>
      </c>
      <c r="N162" s="762">
        <v>199.99199999999999</v>
      </c>
      <c r="O162" s="760">
        <v>0</v>
      </c>
      <c r="P162" s="760">
        <v>199.99199999999999</v>
      </c>
      <c r="Q162" s="760">
        <v>0</v>
      </c>
      <c r="R162" s="760">
        <v>0</v>
      </c>
      <c r="S162" s="760">
        <v>0</v>
      </c>
      <c r="T162" s="760">
        <v>0</v>
      </c>
      <c r="U162" s="812">
        <f t="shared" si="16"/>
        <v>99.995999999999995</v>
      </c>
      <c r="V162" s="813"/>
      <c r="W162" s="813">
        <f t="shared" si="18"/>
        <v>99.995999999999995</v>
      </c>
      <c r="X162" s="813"/>
      <c r="Y162" s="813"/>
      <c r="Z162" s="813"/>
      <c r="AA162" s="813"/>
    </row>
    <row r="163" spans="1:27">
      <c r="A163" s="781"/>
      <c r="B163" s="782">
        <v>7353455</v>
      </c>
      <c r="C163" s="783" t="s">
        <v>1351</v>
      </c>
      <c r="D163" s="760">
        <v>3000</v>
      </c>
      <c r="E163" s="761">
        <v>2800</v>
      </c>
      <c r="F163" s="761">
        <v>200</v>
      </c>
      <c r="G163" s="761">
        <v>0</v>
      </c>
      <c r="H163" s="761">
        <v>0</v>
      </c>
      <c r="I163" s="761">
        <v>3000</v>
      </c>
      <c r="J163" s="761">
        <v>0</v>
      </c>
      <c r="K163" s="761">
        <v>0</v>
      </c>
      <c r="L163" s="761">
        <v>0</v>
      </c>
      <c r="M163" s="761">
        <v>0</v>
      </c>
      <c r="N163" s="762">
        <v>1493.2950000000001</v>
      </c>
      <c r="O163" s="760">
        <v>0</v>
      </c>
      <c r="P163" s="760">
        <v>1493.2950000000001</v>
      </c>
      <c r="Q163" s="760">
        <v>0</v>
      </c>
      <c r="R163" s="760">
        <v>0</v>
      </c>
      <c r="S163" s="760">
        <v>0</v>
      </c>
      <c r="T163" s="760">
        <v>0</v>
      </c>
      <c r="U163" s="812">
        <f t="shared" si="16"/>
        <v>49.776499999999999</v>
      </c>
      <c r="V163" s="813"/>
      <c r="W163" s="813">
        <f t="shared" si="18"/>
        <v>49.776499999999999</v>
      </c>
      <c r="X163" s="813"/>
      <c r="Y163" s="813"/>
      <c r="Z163" s="813"/>
      <c r="AA163" s="813"/>
    </row>
    <row r="164" spans="1:27" ht="22.5">
      <c r="A164" s="781"/>
      <c r="B164" s="782" t="s">
        <v>1352</v>
      </c>
      <c r="C164" s="783" t="s">
        <v>1313</v>
      </c>
      <c r="D164" s="760">
        <v>1715</v>
      </c>
      <c r="E164" s="761">
        <v>1715</v>
      </c>
      <c r="F164" s="761">
        <v>0</v>
      </c>
      <c r="G164" s="761">
        <v>0</v>
      </c>
      <c r="H164" s="761">
        <v>0</v>
      </c>
      <c r="I164" s="761">
        <v>1715</v>
      </c>
      <c r="J164" s="761">
        <v>0</v>
      </c>
      <c r="K164" s="761">
        <v>0</v>
      </c>
      <c r="L164" s="761">
        <v>0</v>
      </c>
      <c r="M164" s="761">
        <v>0</v>
      </c>
      <c r="N164" s="762">
        <v>1610.87</v>
      </c>
      <c r="O164" s="760">
        <v>0</v>
      </c>
      <c r="P164" s="760">
        <v>1610.87</v>
      </c>
      <c r="Q164" s="760">
        <v>0</v>
      </c>
      <c r="R164" s="760">
        <v>0</v>
      </c>
      <c r="S164" s="760">
        <v>0</v>
      </c>
      <c r="T164" s="760">
        <v>0</v>
      </c>
      <c r="U164" s="812">
        <f t="shared" si="16"/>
        <v>93.928279883381919</v>
      </c>
      <c r="V164" s="813"/>
      <c r="W164" s="813">
        <f t="shared" si="18"/>
        <v>93.928279883381919</v>
      </c>
      <c r="X164" s="813"/>
      <c r="Y164" s="813"/>
      <c r="Z164" s="813"/>
      <c r="AA164" s="813"/>
    </row>
    <row r="165" spans="1:27" ht="30.75" customHeight="1">
      <c r="A165" s="769">
        <v>18</v>
      </c>
      <c r="B165" s="944" t="s">
        <v>1135</v>
      </c>
      <c r="C165" s="944" t="s">
        <v>323</v>
      </c>
      <c r="D165" s="755">
        <v>9436756.0716449972</v>
      </c>
      <c r="E165" s="755">
        <v>6879416.3261079974</v>
      </c>
      <c r="F165" s="755">
        <v>931633.439671</v>
      </c>
      <c r="G165" s="755">
        <v>1625706.3058659986</v>
      </c>
      <c r="H165" s="755">
        <v>0</v>
      </c>
      <c r="I165" s="755">
        <v>6048104.7046350027</v>
      </c>
      <c r="J165" s="755">
        <v>1403514.9108189996</v>
      </c>
      <c r="K165" s="755">
        <v>26787.503221999999</v>
      </c>
      <c r="L165" s="755">
        <v>1132574.7534240007</v>
      </c>
      <c r="M165" s="755">
        <v>825774.36161299993</v>
      </c>
      <c r="N165" s="756">
        <v>5124045.6756890025</v>
      </c>
      <c r="O165" s="755">
        <v>0</v>
      </c>
      <c r="P165" s="755">
        <v>3178692.4959540023</v>
      </c>
      <c r="Q165" s="755">
        <v>726687.56088400027</v>
      </c>
      <c r="R165" s="755">
        <v>5293.8422330000003</v>
      </c>
      <c r="S165" s="755">
        <v>542340.38475700025</v>
      </c>
      <c r="T165" s="755">
        <v>671031.39186100045</v>
      </c>
      <c r="U165" s="812">
        <f t="shared" si="16"/>
        <v>54.298803919340777</v>
      </c>
      <c r="V165" s="812"/>
      <c r="W165" s="812">
        <f t="shared" si="18"/>
        <v>52.556836417167041</v>
      </c>
      <c r="X165" s="812">
        <f t="shared" si="17"/>
        <v>51.776262245760741</v>
      </c>
      <c r="Y165" s="812">
        <f t="shared" ref="Y165:Y185" si="21">R165/K165*100</f>
        <v>19.76235780217203</v>
      </c>
      <c r="Z165" s="812">
        <f t="shared" si="19"/>
        <v>47.885614889206778</v>
      </c>
      <c r="AA165" s="812">
        <f t="shared" si="20"/>
        <v>81.260865322854386</v>
      </c>
    </row>
    <row r="166" spans="1:27" ht="45">
      <c r="A166" s="784"/>
      <c r="B166" s="777" t="s">
        <v>851</v>
      </c>
      <c r="C166" s="778" t="s">
        <v>1353</v>
      </c>
      <c r="D166" s="757">
        <v>10000</v>
      </c>
      <c r="E166" s="758">
        <v>10000</v>
      </c>
      <c r="F166" s="758">
        <v>0</v>
      </c>
      <c r="G166" s="758">
        <v>0</v>
      </c>
      <c r="H166" s="758">
        <v>0</v>
      </c>
      <c r="I166" s="758">
        <v>0</v>
      </c>
      <c r="J166" s="758">
        <v>8000</v>
      </c>
      <c r="K166" s="758">
        <v>2000</v>
      </c>
      <c r="L166" s="758">
        <v>0</v>
      </c>
      <c r="M166" s="758">
        <v>0</v>
      </c>
      <c r="N166" s="759">
        <v>9750</v>
      </c>
      <c r="O166" s="757">
        <v>0</v>
      </c>
      <c r="P166" s="757">
        <v>0</v>
      </c>
      <c r="Q166" s="757">
        <v>8000</v>
      </c>
      <c r="R166" s="757">
        <v>1750</v>
      </c>
      <c r="S166" s="757">
        <v>0</v>
      </c>
      <c r="T166" s="757">
        <v>0</v>
      </c>
      <c r="U166" s="812">
        <f t="shared" si="16"/>
        <v>97.5</v>
      </c>
      <c r="V166" s="813"/>
      <c r="W166" s="813"/>
      <c r="X166" s="813">
        <f t="shared" si="17"/>
        <v>100</v>
      </c>
      <c r="Y166" s="813">
        <f t="shared" si="21"/>
        <v>87.5</v>
      </c>
      <c r="Z166" s="813"/>
      <c r="AA166" s="813"/>
    </row>
    <row r="167" spans="1:27" ht="33.75">
      <c r="A167" s="779"/>
      <c r="B167" s="777">
        <v>8171864</v>
      </c>
      <c r="C167" s="778" t="s">
        <v>1354</v>
      </c>
      <c r="D167" s="757">
        <v>100</v>
      </c>
      <c r="E167" s="758">
        <v>100</v>
      </c>
      <c r="F167" s="758">
        <v>0</v>
      </c>
      <c r="G167" s="758">
        <v>0</v>
      </c>
      <c r="H167" s="758">
        <v>0</v>
      </c>
      <c r="I167" s="758">
        <v>0</v>
      </c>
      <c r="J167" s="758">
        <v>100</v>
      </c>
      <c r="K167" s="758">
        <v>0</v>
      </c>
      <c r="L167" s="758">
        <v>0</v>
      </c>
      <c r="M167" s="758">
        <v>0</v>
      </c>
      <c r="N167" s="759">
        <v>100</v>
      </c>
      <c r="O167" s="757">
        <v>0</v>
      </c>
      <c r="P167" s="757">
        <v>0</v>
      </c>
      <c r="Q167" s="757">
        <v>100</v>
      </c>
      <c r="R167" s="757">
        <v>0</v>
      </c>
      <c r="S167" s="757">
        <v>0</v>
      </c>
      <c r="T167" s="757">
        <v>0</v>
      </c>
      <c r="U167" s="812">
        <f t="shared" si="16"/>
        <v>100</v>
      </c>
      <c r="V167" s="813"/>
      <c r="W167" s="813"/>
      <c r="X167" s="813">
        <f t="shared" si="17"/>
        <v>100</v>
      </c>
      <c r="Y167" s="813"/>
      <c r="Z167" s="813"/>
      <c r="AA167" s="813"/>
    </row>
    <row r="168" spans="1:27" ht="22.5">
      <c r="A168" s="779"/>
      <c r="B168" s="777">
        <v>8171866</v>
      </c>
      <c r="C168" s="778" t="s">
        <v>1355</v>
      </c>
      <c r="D168" s="757">
        <v>100</v>
      </c>
      <c r="E168" s="758">
        <v>100</v>
      </c>
      <c r="F168" s="758">
        <v>0</v>
      </c>
      <c r="G168" s="758">
        <v>0</v>
      </c>
      <c r="H168" s="758">
        <v>0</v>
      </c>
      <c r="I168" s="758">
        <v>0</v>
      </c>
      <c r="J168" s="758">
        <v>100</v>
      </c>
      <c r="K168" s="758">
        <v>0</v>
      </c>
      <c r="L168" s="758">
        <v>0</v>
      </c>
      <c r="M168" s="758">
        <v>0</v>
      </c>
      <c r="N168" s="759">
        <v>100</v>
      </c>
      <c r="O168" s="757">
        <v>0</v>
      </c>
      <c r="P168" s="757">
        <v>0</v>
      </c>
      <c r="Q168" s="757">
        <v>100</v>
      </c>
      <c r="R168" s="757">
        <v>0</v>
      </c>
      <c r="S168" s="757">
        <v>0</v>
      </c>
      <c r="T168" s="757">
        <v>0</v>
      </c>
      <c r="U168" s="812">
        <f t="shared" si="16"/>
        <v>100</v>
      </c>
      <c r="V168" s="813"/>
      <c r="W168" s="813"/>
      <c r="X168" s="813">
        <f t="shared" si="17"/>
        <v>100</v>
      </c>
      <c r="Y168" s="813"/>
      <c r="Z168" s="813"/>
      <c r="AA168" s="813"/>
    </row>
    <row r="169" spans="1:27" ht="22.5">
      <c r="A169" s="779"/>
      <c r="B169" s="777" t="s">
        <v>1356</v>
      </c>
      <c r="C169" s="778" t="s">
        <v>1357</v>
      </c>
      <c r="D169" s="757">
        <v>23167.316999999999</v>
      </c>
      <c r="E169" s="758">
        <v>23167.316999999999</v>
      </c>
      <c r="F169" s="758">
        <v>0</v>
      </c>
      <c r="G169" s="758">
        <v>0</v>
      </c>
      <c r="H169" s="758">
        <v>0</v>
      </c>
      <c r="I169" s="758">
        <v>12464</v>
      </c>
      <c r="J169" s="758">
        <v>0</v>
      </c>
      <c r="K169" s="758">
        <v>0</v>
      </c>
      <c r="L169" s="758">
        <v>10703.316999999999</v>
      </c>
      <c r="M169" s="758">
        <v>0</v>
      </c>
      <c r="N169" s="759">
        <v>2040.451</v>
      </c>
      <c r="O169" s="757">
        <v>0</v>
      </c>
      <c r="P169" s="757">
        <v>2040.451</v>
      </c>
      <c r="Q169" s="757">
        <v>0</v>
      </c>
      <c r="R169" s="757">
        <v>0</v>
      </c>
      <c r="S169" s="757">
        <v>0</v>
      </c>
      <c r="T169" s="757">
        <v>0</v>
      </c>
      <c r="U169" s="812">
        <f t="shared" si="16"/>
        <v>8.8074549159058861</v>
      </c>
      <c r="V169" s="813"/>
      <c r="W169" s="813">
        <f t="shared" si="18"/>
        <v>16.370755776636713</v>
      </c>
      <c r="X169" s="813"/>
      <c r="Y169" s="813"/>
      <c r="Z169" s="813">
        <f t="shared" si="19"/>
        <v>0</v>
      </c>
      <c r="AA169" s="813"/>
    </row>
    <row r="170" spans="1:27">
      <c r="A170" s="779"/>
      <c r="B170" s="777" t="s">
        <v>1358</v>
      </c>
      <c r="C170" s="778" t="s">
        <v>554</v>
      </c>
      <c r="D170" s="757">
        <v>9140.9349999999995</v>
      </c>
      <c r="E170" s="758">
        <v>0</v>
      </c>
      <c r="F170" s="758">
        <v>6885</v>
      </c>
      <c r="G170" s="758">
        <v>2255.9349999999999</v>
      </c>
      <c r="H170" s="758">
        <v>0</v>
      </c>
      <c r="I170" s="758">
        <v>0</v>
      </c>
      <c r="J170" s="758">
        <v>6790.9350000000004</v>
      </c>
      <c r="K170" s="758">
        <v>2350</v>
      </c>
      <c r="L170" s="758">
        <v>0</v>
      </c>
      <c r="M170" s="758">
        <v>0</v>
      </c>
      <c r="N170" s="759">
        <v>6344.4816769999998</v>
      </c>
      <c r="O170" s="757">
        <v>0</v>
      </c>
      <c r="P170" s="757">
        <v>0</v>
      </c>
      <c r="Q170" s="757">
        <v>4539.5159999999996</v>
      </c>
      <c r="R170" s="757">
        <v>1804.9656769999999</v>
      </c>
      <c r="S170" s="757">
        <v>0</v>
      </c>
      <c r="T170" s="757">
        <v>0</v>
      </c>
      <c r="U170" s="812">
        <f t="shared" si="16"/>
        <v>69.407360155170124</v>
      </c>
      <c r="V170" s="813"/>
      <c r="W170" s="813"/>
      <c r="X170" s="813">
        <f t="shared" si="17"/>
        <v>66.84670078567973</v>
      </c>
      <c r="Y170" s="813">
        <f t="shared" si="21"/>
        <v>76.807050085106383</v>
      </c>
      <c r="Z170" s="813"/>
      <c r="AA170" s="813"/>
    </row>
    <row r="171" spans="1:27" ht="22.5">
      <c r="A171" s="779"/>
      <c r="B171" s="777" t="s">
        <v>555</v>
      </c>
      <c r="C171" s="778" t="s">
        <v>1359</v>
      </c>
      <c r="D171" s="757">
        <v>5016.4103949999999</v>
      </c>
      <c r="E171" s="758">
        <v>0</v>
      </c>
      <c r="F171" s="758">
        <v>4843</v>
      </c>
      <c r="G171" s="758">
        <v>173.41039499999999</v>
      </c>
      <c r="H171" s="758">
        <v>0</v>
      </c>
      <c r="I171" s="758">
        <v>0</v>
      </c>
      <c r="J171" s="758">
        <v>5016.4103949999999</v>
      </c>
      <c r="K171" s="758">
        <v>0</v>
      </c>
      <c r="L171" s="758">
        <v>0</v>
      </c>
      <c r="M171" s="758">
        <v>0</v>
      </c>
      <c r="N171" s="759">
        <v>4773.119796</v>
      </c>
      <c r="O171" s="757">
        <v>0</v>
      </c>
      <c r="P171" s="757">
        <v>0</v>
      </c>
      <c r="Q171" s="757">
        <v>4773.119796</v>
      </c>
      <c r="R171" s="757">
        <v>0</v>
      </c>
      <c r="S171" s="757">
        <v>0</v>
      </c>
      <c r="T171" s="757">
        <v>0</v>
      </c>
      <c r="U171" s="812">
        <f t="shared" si="16"/>
        <v>95.15010575605028</v>
      </c>
      <c r="V171" s="813"/>
      <c r="W171" s="813"/>
      <c r="X171" s="813">
        <f t="shared" si="17"/>
        <v>95.15010575605028</v>
      </c>
      <c r="Y171" s="813"/>
      <c r="Z171" s="813"/>
      <c r="AA171" s="813"/>
    </row>
    <row r="172" spans="1:27" ht="22.5">
      <c r="A172" s="779"/>
      <c r="B172" s="777" t="s">
        <v>563</v>
      </c>
      <c r="C172" s="778" t="s">
        <v>1360</v>
      </c>
      <c r="D172" s="757">
        <v>12011.215221999999</v>
      </c>
      <c r="E172" s="758">
        <v>4000</v>
      </c>
      <c r="F172" s="758">
        <v>777</v>
      </c>
      <c r="G172" s="758">
        <v>7234.2152219999998</v>
      </c>
      <c r="H172" s="758">
        <v>0</v>
      </c>
      <c r="I172" s="758">
        <v>0</v>
      </c>
      <c r="J172" s="758">
        <v>0</v>
      </c>
      <c r="K172" s="758">
        <v>12011.215222000001</v>
      </c>
      <c r="L172" s="758">
        <v>0</v>
      </c>
      <c r="M172" s="758">
        <v>0</v>
      </c>
      <c r="N172" s="759">
        <v>0</v>
      </c>
      <c r="O172" s="757">
        <v>0</v>
      </c>
      <c r="P172" s="757">
        <v>0</v>
      </c>
      <c r="Q172" s="757">
        <v>0</v>
      </c>
      <c r="R172" s="757">
        <v>0</v>
      </c>
      <c r="S172" s="757">
        <v>0</v>
      </c>
      <c r="T172" s="757">
        <v>0</v>
      </c>
      <c r="U172" s="812">
        <f t="shared" si="16"/>
        <v>0</v>
      </c>
      <c r="V172" s="813"/>
      <c r="W172" s="813"/>
      <c r="X172" s="813"/>
      <c r="Y172" s="813">
        <f t="shared" si="21"/>
        <v>0</v>
      </c>
      <c r="Z172" s="813"/>
      <c r="AA172" s="813"/>
    </row>
    <row r="173" spans="1:27" ht="45">
      <c r="A173" s="779"/>
      <c r="B173" s="777">
        <v>7894006</v>
      </c>
      <c r="C173" s="778" t="s">
        <v>1361</v>
      </c>
      <c r="D173" s="757">
        <v>187</v>
      </c>
      <c r="E173" s="758">
        <v>187</v>
      </c>
      <c r="F173" s="758">
        <v>0</v>
      </c>
      <c r="G173" s="758">
        <v>0</v>
      </c>
      <c r="H173" s="758">
        <v>0</v>
      </c>
      <c r="I173" s="758">
        <v>0</v>
      </c>
      <c r="J173" s="758">
        <v>187</v>
      </c>
      <c r="K173" s="758">
        <v>0</v>
      </c>
      <c r="L173" s="758">
        <v>0</v>
      </c>
      <c r="M173" s="758">
        <v>0</v>
      </c>
      <c r="N173" s="759">
        <v>187</v>
      </c>
      <c r="O173" s="757">
        <v>0</v>
      </c>
      <c r="P173" s="757">
        <v>0</v>
      </c>
      <c r="Q173" s="757">
        <v>187</v>
      </c>
      <c r="R173" s="757">
        <v>0</v>
      </c>
      <c r="S173" s="757">
        <v>0</v>
      </c>
      <c r="T173" s="757">
        <v>0</v>
      </c>
      <c r="U173" s="812">
        <f t="shared" si="16"/>
        <v>100</v>
      </c>
      <c r="V173" s="813"/>
      <c r="W173" s="813"/>
      <c r="X173" s="813">
        <f t="shared" si="17"/>
        <v>100</v>
      </c>
      <c r="Y173" s="813"/>
      <c r="Z173" s="813"/>
      <c r="AA173" s="813"/>
    </row>
    <row r="174" spans="1:27" ht="22.5">
      <c r="A174" s="779"/>
      <c r="B174" s="777">
        <v>7953149</v>
      </c>
      <c r="C174" s="778" t="s">
        <v>1362</v>
      </c>
      <c r="D174" s="757">
        <v>703</v>
      </c>
      <c r="E174" s="758">
        <v>703</v>
      </c>
      <c r="F174" s="758">
        <v>0</v>
      </c>
      <c r="G174" s="758">
        <v>0</v>
      </c>
      <c r="H174" s="758">
        <v>0</v>
      </c>
      <c r="I174" s="758">
        <v>600</v>
      </c>
      <c r="J174" s="758">
        <v>103</v>
      </c>
      <c r="K174" s="758">
        <v>0</v>
      </c>
      <c r="L174" s="758">
        <v>0</v>
      </c>
      <c r="M174" s="758">
        <v>0</v>
      </c>
      <c r="N174" s="759">
        <v>315.98400000000004</v>
      </c>
      <c r="O174" s="757">
        <v>0</v>
      </c>
      <c r="P174" s="757">
        <v>228.346</v>
      </c>
      <c r="Q174" s="757">
        <v>87.638000000000005</v>
      </c>
      <c r="R174" s="757">
        <v>0</v>
      </c>
      <c r="S174" s="757">
        <v>0</v>
      </c>
      <c r="T174" s="757">
        <v>0</v>
      </c>
      <c r="U174" s="812">
        <f t="shared" si="16"/>
        <v>44.94793741109531</v>
      </c>
      <c r="V174" s="813"/>
      <c r="W174" s="813">
        <f t="shared" si="18"/>
        <v>38.05766666666667</v>
      </c>
      <c r="X174" s="813">
        <f t="shared" si="17"/>
        <v>85.085436893203891</v>
      </c>
      <c r="Y174" s="813"/>
      <c r="Z174" s="813"/>
      <c r="AA174" s="813"/>
    </row>
    <row r="175" spans="1:27" ht="33.75">
      <c r="A175" s="779"/>
      <c r="B175" s="777">
        <v>7983087</v>
      </c>
      <c r="C175" s="778" t="s">
        <v>1363</v>
      </c>
      <c r="D175" s="757">
        <v>3820</v>
      </c>
      <c r="E175" s="758">
        <v>3820</v>
      </c>
      <c r="F175" s="758">
        <v>0</v>
      </c>
      <c r="G175" s="758">
        <v>0</v>
      </c>
      <c r="H175" s="758">
        <v>0</v>
      </c>
      <c r="I175" s="758">
        <v>1130</v>
      </c>
      <c r="J175" s="758">
        <v>400</v>
      </c>
      <c r="K175" s="758">
        <v>0</v>
      </c>
      <c r="L175" s="758">
        <v>2290</v>
      </c>
      <c r="M175" s="758">
        <v>0</v>
      </c>
      <c r="N175" s="759">
        <v>2825.0230000000001</v>
      </c>
      <c r="O175" s="757">
        <v>0</v>
      </c>
      <c r="P175" s="757">
        <v>430</v>
      </c>
      <c r="Q175" s="757">
        <v>342</v>
      </c>
      <c r="R175" s="757">
        <v>0</v>
      </c>
      <c r="S175" s="757">
        <v>2053.0230000000001</v>
      </c>
      <c r="T175" s="757">
        <v>0</v>
      </c>
      <c r="U175" s="812">
        <f t="shared" si="16"/>
        <v>73.95348167539268</v>
      </c>
      <c r="V175" s="813"/>
      <c r="W175" s="813">
        <f t="shared" si="18"/>
        <v>38.053097345132741</v>
      </c>
      <c r="X175" s="813">
        <f t="shared" si="17"/>
        <v>85.5</v>
      </c>
      <c r="Y175" s="813"/>
      <c r="Z175" s="813">
        <f t="shared" si="19"/>
        <v>89.651659388646294</v>
      </c>
      <c r="AA175" s="813"/>
    </row>
    <row r="176" spans="1:27" ht="22.5">
      <c r="A176" s="779"/>
      <c r="B176" s="777" t="s">
        <v>561</v>
      </c>
      <c r="C176" s="778" t="s">
        <v>562</v>
      </c>
      <c r="D176" s="757">
        <v>556</v>
      </c>
      <c r="E176" s="758">
        <v>0</v>
      </c>
      <c r="F176" s="758">
        <v>556</v>
      </c>
      <c r="G176" s="758">
        <v>0</v>
      </c>
      <c r="H176" s="758">
        <v>0</v>
      </c>
      <c r="I176" s="758">
        <v>0</v>
      </c>
      <c r="J176" s="758">
        <v>556</v>
      </c>
      <c r="K176" s="758">
        <v>0</v>
      </c>
      <c r="L176" s="758">
        <v>0</v>
      </c>
      <c r="M176" s="758">
        <v>0</v>
      </c>
      <c r="N176" s="759">
        <v>480.69358699999998</v>
      </c>
      <c r="O176" s="757">
        <v>0</v>
      </c>
      <c r="P176" s="757">
        <v>0</v>
      </c>
      <c r="Q176" s="757">
        <v>480.69358699999998</v>
      </c>
      <c r="R176" s="757">
        <v>0</v>
      </c>
      <c r="S176" s="757">
        <v>0</v>
      </c>
      <c r="T176" s="757">
        <v>0</v>
      </c>
      <c r="U176" s="812">
        <f t="shared" si="16"/>
        <v>86.455681115107907</v>
      </c>
      <c r="V176" s="813"/>
      <c r="W176" s="813"/>
      <c r="X176" s="813">
        <f t="shared" si="17"/>
        <v>86.455681115107907</v>
      </c>
      <c r="Y176" s="813"/>
      <c r="Z176" s="813"/>
      <c r="AA176" s="813"/>
    </row>
    <row r="177" spans="1:27" ht="33.75">
      <c r="A177" s="779"/>
      <c r="B177" s="777" t="s">
        <v>1364</v>
      </c>
      <c r="C177" s="778" t="s">
        <v>1365</v>
      </c>
      <c r="D177" s="757">
        <v>7090</v>
      </c>
      <c r="E177" s="758">
        <v>7090</v>
      </c>
      <c r="F177" s="758">
        <v>0</v>
      </c>
      <c r="G177" s="758">
        <v>0</v>
      </c>
      <c r="H177" s="758">
        <v>0</v>
      </c>
      <c r="I177" s="758">
        <v>4500</v>
      </c>
      <c r="J177" s="758">
        <v>790</v>
      </c>
      <c r="K177" s="758">
        <v>0</v>
      </c>
      <c r="L177" s="758">
        <v>1800</v>
      </c>
      <c r="M177" s="758">
        <v>0</v>
      </c>
      <c r="N177" s="759">
        <v>7090</v>
      </c>
      <c r="O177" s="757">
        <v>0</v>
      </c>
      <c r="P177" s="757">
        <v>4500</v>
      </c>
      <c r="Q177" s="757">
        <v>790</v>
      </c>
      <c r="R177" s="757">
        <v>0</v>
      </c>
      <c r="S177" s="757">
        <v>1800</v>
      </c>
      <c r="T177" s="757">
        <v>0</v>
      </c>
      <c r="U177" s="812">
        <f t="shared" si="16"/>
        <v>100</v>
      </c>
      <c r="V177" s="813"/>
      <c r="W177" s="813">
        <f t="shared" si="18"/>
        <v>100</v>
      </c>
      <c r="X177" s="813">
        <f t="shared" si="17"/>
        <v>100</v>
      </c>
      <c r="Y177" s="813"/>
      <c r="Z177" s="813">
        <f t="shared" si="19"/>
        <v>100</v>
      </c>
      <c r="AA177" s="813"/>
    </row>
    <row r="178" spans="1:27" ht="33.75">
      <c r="A178" s="779"/>
      <c r="B178" s="777" t="s">
        <v>1366</v>
      </c>
      <c r="C178" s="778" t="s">
        <v>1367</v>
      </c>
      <c r="D178" s="757">
        <v>2719.3087420000002</v>
      </c>
      <c r="E178" s="758">
        <v>2719.3087420000002</v>
      </c>
      <c r="F178" s="758">
        <v>0</v>
      </c>
      <c r="G178" s="758">
        <v>0</v>
      </c>
      <c r="H178" s="758">
        <v>0</v>
      </c>
      <c r="I178" s="758">
        <v>0</v>
      </c>
      <c r="J178" s="758">
        <v>719.30874200000005</v>
      </c>
      <c r="K178" s="758">
        <v>0</v>
      </c>
      <c r="L178" s="758">
        <v>2000</v>
      </c>
      <c r="M178" s="758">
        <v>0</v>
      </c>
      <c r="N178" s="759">
        <v>2719.308</v>
      </c>
      <c r="O178" s="757">
        <v>0</v>
      </c>
      <c r="P178" s="757">
        <v>0</v>
      </c>
      <c r="Q178" s="757">
        <v>719.30799999999999</v>
      </c>
      <c r="R178" s="757">
        <v>0</v>
      </c>
      <c r="S178" s="757">
        <v>2000</v>
      </c>
      <c r="T178" s="757">
        <v>0</v>
      </c>
      <c r="U178" s="812">
        <f t="shared" si="16"/>
        <v>99.999972713653705</v>
      </c>
      <c r="V178" s="813"/>
      <c r="W178" s="813"/>
      <c r="X178" s="813">
        <f t="shared" si="17"/>
        <v>99.999896845407719</v>
      </c>
      <c r="Y178" s="813"/>
      <c r="Z178" s="813">
        <f t="shared" si="19"/>
        <v>100</v>
      </c>
      <c r="AA178" s="813"/>
    </row>
    <row r="179" spans="1:27" ht="45">
      <c r="A179" s="779"/>
      <c r="B179" s="777" t="s">
        <v>1368</v>
      </c>
      <c r="C179" s="778" t="s">
        <v>1369</v>
      </c>
      <c r="D179" s="757">
        <v>3289</v>
      </c>
      <c r="E179" s="758">
        <v>2889</v>
      </c>
      <c r="F179" s="758">
        <v>0</v>
      </c>
      <c r="G179" s="758">
        <v>400</v>
      </c>
      <c r="H179" s="758">
        <v>0</v>
      </c>
      <c r="I179" s="758">
        <v>1300</v>
      </c>
      <c r="J179" s="758">
        <v>389</v>
      </c>
      <c r="K179" s="758">
        <v>0</v>
      </c>
      <c r="L179" s="758">
        <v>1600</v>
      </c>
      <c r="M179" s="758">
        <v>0</v>
      </c>
      <c r="N179" s="759">
        <v>3182.5879999999997</v>
      </c>
      <c r="O179" s="757">
        <v>0</v>
      </c>
      <c r="P179" s="757">
        <v>1300</v>
      </c>
      <c r="Q179" s="757">
        <v>382.58800000000002</v>
      </c>
      <c r="R179" s="757">
        <v>0</v>
      </c>
      <c r="S179" s="757">
        <v>1500</v>
      </c>
      <c r="T179" s="757">
        <v>0</v>
      </c>
      <c r="U179" s="812">
        <f t="shared" si="16"/>
        <v>96.764609303739732</v>
      </c>
      <c r="V179" s="813"/>
      <c r="W179" s="813">
        <f t="shared" si="18"/>
        <v>100</v>
      </c>
      <c r="X179" s="813">
        <f t="shared" si="17"/>
        <v>98.351670951156819</v>
      </c>
      <c r="Y179" s="813"/>
      <c r="Z179" s="813">
        <f t="shared" si="19"/>
        <v>93.75</v>
      </c>
      <c r="AA179" s="813"/>
    </row>
    <row r="180" spans="1:27" ht="45">
      <c r="A180" s="779"/>
      <c r="B180" s="777">
        <v>8089508</v>
      </c>
      <c r="C180" s="778" t="s">
        <v>1370</v>
      </c>
      <c r="D180" s="757">
        <v>4560</v>
      </c>
      <c r="E180" s="758">
        <v>3960</v>
      </c>
      <c r="F180" s="758">
        <v>0</v>
      </c>
      <c r="G180" s="758">
        <v>600</v>
      </c>
      <c r="H180" s="758">
        <v>0</v>
      </c>
      <c r="I180" s="758">
        <v>2562</v>
      </c>
      <c r="J180" s="758">
        <v>1198</v>
      </c>
      <c r="K180" s="758">
        <v>0</v>
      </c>
      <c r="L180" s="758">
        <v>800</v>
      </c>
      <c r="M180" s="758">
        <v>0</v>
      </c>
      <c r="N180" s="759">
        <v>4509.0200000000004</v>
      </c>
      <c r="O180" s="757">
        <v>0</v>
      </c>
      <c r="P180" s="757">
        <v>2562</v>
      </c>
      <c r="Q180" s="757">
        <v>1147.02</v>
      </c>
      <c r="R180" s="757">
        <v>0</v>
      </c>
      <c r="S180" s="757">
        <v>800</v>
      </c>
      <c r="T180" s="757">
        <v>0</v>
      </c>
      <c r="U180" s="812">
        <f t="shared" si="16"/>
        <v>98.882017543859661</v>
      </c>
      <c r="V180" s="813"/>
      <c r="W180" s="813">
        <f t="shared" si="18"/>
        <v>100</v>
      </c>
      <c r="X180" s="813">
        <f t="shared" si="17"/>
        <v>95.744574290484138</v>
      </c>
      <c r="Y180" s="813"/>
      <c r="Z180" s="813">
        <f t="shared" si="19"/>
        <v>100</v>
      </c>
      <c r="AA180" s="813"/>
    </row>
    <row r="181" spans="1:27" ht="22.5">
      <c r="A181" s="779"/>
      <c r="B181" s="777">
        <v>8094046</v>
      </c>
      <c r="C181" s="778" t="s">
        <v>1371</v>
      </c>
      <c r="D181" s="757">
        <v>7618</v>
      </c>
      <c r="E181" s="758">
        <v>6668</v>
      </c>
      <c r="F181" s="758">
        <v>0</v>
      </c>
      <c r="G181" s="758">
        <v>950</v>
      </c>
      <c r="H181" s="758">
        <v>0</v>
      </c>
      <c r="I181" s="758">
        <v>6218</v>
      </c>
      <c r="J181" s="758">
        <v>1400</v>
      </c>
      <c r="K181" s="758">
        <v>0</v>
      </c>
      <c r="L181" s="758">
        <v>0</v>
      </c>
      <c r="M181" s="758">
        <v>0</v>
      </c>
      <c r="N181" s="759">
        <v>7618</v>
      </c>
      <c r="O181" s="757">
        <v>0</v>
      </c>
      <c r="P181" s="757">
        <v>6218</v>
      </c>
      <c r="Q181" s="757">
        <v>1400</v>
      </c>
      <c r="R181" s="757">
        <v>0</v>
      </c>
      <c r="S181" s="757">
        <v>0</v>
      </c>
      <c r="T181" s="757">
        <v>0</v>
      </c>
      <c r="U181" s="812">
        <f t="shared" si="16"/>
        <v>100</v>
      </c>
      <c r="V181" s="813"/>
      <c r="W181" s="813">
        <f t="shared" si="18"/>
        <v>100</v>
      </c>
      <c r="X181" s="813">
        <f t="shared" si="17"/>
        <v>100</v>
      </c>
      <c r="Y181" s="813"/>
      <c r="Z181" s="813"/>
      <c r="AA181" s="813"/>
    </row>
    <row r="182" spans="1:27" ht="22.5">
      <c r="A182" s="779"/>
      <c r="B182" s="777" t="s">
        <v>1372</v>
      </c>
      <c r="C182" s="778" t="s">
        <v>1373</v>
      </c>
      <c r="D182" s="757">
        <v>4060</v>
      </c>
      <c r="E182" s="758">
        <v>4060</v>
      </c>
      <c r="F182" s="758">
        <v>0</v>
      </c>
      <c r="G182" s="758">
        <v>0</v>
      </c>
      <c r="H182" s="758">
        <v>0</v>
      </c>
      <c r="I182" s="758">
        <v>4000</v>
      </c>
      <c r="J182" s="758">
        <v>60</v>
      </c>
      <c r="K182" s="758">
        <v>0</v>
      </c>
      <c r="L182" s="758">
        <v>0</v>
      </c>
      <c r="M182" s="758">
        <v>0</v>
      </c>
      <c r="N182" s="759">
        <v>3147.5039999999999</v>
      </c>
      <c r="O182" s="757">
        <v>0</v>
      </c>
      <c r="P182" s="757">
        <v>3107.5039999999999</v>
      </c>
      <c r="Q182" s="757">
        <v>40</v>
      </c>
      <c r="R182" s="757">
        <v>0</v>
      </c>
      <c r="S182" s="757">
        <v>0</v>
      </c>
      <c r="T182" s="757">
        <v>0</v>
      </c>
      <c r="U182" s="812">
        <f t="shared" si="16"/>
        <v>77.524729064039406</v>
      </c>
      <c r="V182" s="813"/>
      <c r="W182" s="813">
        <f t="shared" si="18"/>
        <v>77.687600000000003</v>
      </c>
      <c r="X182" s="813">
        <f t="shared" si="17"/>
        <v>66.666666666666657</v>
      </c>
      <c r="Y182" s="813"/>
      <c r="Z182" s="813"/>
      <c r="AA182" s="813"/>
    </row>
    <row r="183" spans="1:27" ht="33.75">
      <c r="A183" s="779"/>
      <c r="B183" s="777">
        <v>8131772</v>
      </c>
      <c r="C183" s="778" t="s">
        <v>1374</v>
      </c>
      <c r="D183" s="757">
        <v>1065.7840000000001</v>
      </c>
      <c r="E183" s="758">
        <v>1065.7840000000001</v>
      </c>
      <c r="F183" s="758">
        <v>0</v>
      </c>
      <c r="G183" s="758">
        <v>0</v>
      </c>
      <c r="H183" s="758">
        <v>0</v>
      </c>
      <c r="I183" s="758">
        <v>88.45</v>
      </c>
      <c r="J183" s="758">
        <v>977.33399999999995</v>
      </c>
      <c r="K183" s="758">
        <v>0</v>
      </c>
      <c r="L183" s="758">
        <v>0</v>
      </c>
      <c r="M183" s="758">
        <v>0</v>
      </c>
      <c r="N183" s="759">
        <v>677.33399999999995</v>
      </c>
      <c r="O183" s="757">
        <v>0</v>
      </c>
      <c r="P183" s="757">
        <v>0</v>
      </c>
      <c r="Q183" s="757">
        <v>677.33399999999995</v>
      </c>
      <c r="R183" s="757">
        <v>0</v>
      </c>
      <c r="S183" s="757">
        <v>0</v>
      </c>
      <c r="T183" s="757">
        <v>0</v>
      </c>
      <c r="U183" s="812">
        <f t="shared" si="16"/>
        <v>63.552652319794625</v>
      </c>
      <c r="V183" s="813"/>
      <c r="W183" s="813">
        <f t="shared" si="18"/>
        <v>0</v>
      </c>
      <c r="X183" s="813">
        <f t="shared" si="17"/>
        <v>69.304250133526509</v>
      </c>
      <c r="Y183" s="813"/>
      <c r="Z183" s="813"/>
      <c r="AA183" s="813"/>
    </row>
    <row r="184" spans="1:27" ht="33.75">
      <c r="A184" s="779"/>
      <c r="B184" s="777">
        <v>8153478</v>
      </c>
      <c r="C184" s="778" t="s">
        <v>1375</v>
      </c>
      <c r="D184" s="757">
        <v>2974</v>
      </c>
      <c r="E184" s="758">
        <v>2974</v>
      </c>
      <c r="F184" s="758">
        <v>0</v>
      </c>
      <c r="G184" s="758">
        <v>0</v>
      </c>
      <c r="H184" s="758">
        <v>0</v>
      </c>
      <c r="I184" s="758">
        <v>422</v>
      </c>
      <c r="J184" s="758">
        <v>2552</v>
      </c>
      <c r="K184" s="758">
        <v>0</v>
      </c>
      <c r="L184" s="758">
        <v>0</v>
      </c>
      <c r="M184" s="758">
        <v>0</v>
      </c>
      <c r="N184" s="759">
        <v>1845.9789860000001</v>
      </c>
      <c r="O184" s="757">
        <v>0</v>
      </c>
      <c r="P184" s="757">
        <v>416.94996600000002</v>
      </c>
      <c r="Q184" s="757">
        <v>1429.0290199999999</v>
      </c>
      <c r="R184" s="757">
        <v>0</v>
      </c>
      <c r="S184" s="757">
        <v>0</v>
      </c>
      <c r="T184" s="757">
        <v>0</v>
      </c>
      <c r="U184" s="812">
        <f t="shared" si="16"/>
        <v>62.070577874915941</v>
      </c>
      <c r="V184" s="813"/>
      <c r="W184" s="813">
        <f t="shared" si="18"/>
        <v>98.803309478672986</v>
      </c>
      <c r="X184" s="813">
        <f t="shared" si="17"/>
        <v>55.996434952978056</v>
      </c>
      <c r="Y184" s="813"/>
      <c r="Z184" s="813"/>
      <c r="AA184" s="813"/>
    </row>
    <row r="185" spans="1:27" ht="22.5">
      <c r="A185" s="779"/>
      <c r="B185" s="777" t="s">
        <v>783</v>
      </c>
      <c r="C185" s="778" t="s">
        <v>1376</v>
      </c>
      <c r="D185" s="757">
        <v>10000</v>
      </c>
      <c r="E185" s="758">
        <v>10000</v>
      </c>
      <c r="F185" s="758">
        <v>0</v>
      </c>
      <c r="G185" s="758">
        <v>0</v>
      </c>
      <c r="H185" s="758">
        <v>0</v>
      </c>
      <c r="I185" s="758">
        <v>0</v>
      </c>
      <c r="J185" s="758">
        <v>0</v>
      </c>
      <c r="K185" s="758">
        <v>10000</v>
      </c>
      <c r="L185" s="758">
        <v>0</v>
      </c>
      <c r="M185" s="758">
        <v>0</v>
      </c>
      <c r="N185" s="759">
        <v>1738.8765559999999</v>
      </c>
      <c r="O185" s="757">
        <v>0</v>
      </c>
      <c r="P185" s="757">
        <v>0</v>
      </c>
      <c r="Q185" s="757">
        <v>0</v>
      </c>
      <c r="R185" s="757">
        <v>1738.8765559999999</v>
      </c>
      <c r="S185" s="757">
        <v>0</v>
      </c>
      <c r="T185" s="757">
        <v>0</v>
      </c>
      <c r="U185" s="812">
        <f t="shared" si="16"/>
        <v>17.38876556</v>
      </c>
      <c r="V185" s="813"/>
      <c r="W185" s="813"/>
      <c r="X185" s="813"/>
      <c r="Y185" s="813">
        <f t="shared" si="21"/>
        <v>17.38876556</v>
      </c>
      <c r="Z185" s="813"/>
      <c r="AA185" s="813"/>
    </row>
    <row r="186" spans="1:27">
      <c r="A186" s="779"/>
      <c r="B186" s="777" t="s">
        <v>1377</v>
      </c>
      <c r="C186" s="778" t="s">
        <v>560</v>
      </c>
      <c r="D186" s="757">
        <v>531</v>
      </c>
      <c r="E186" s="758">
        <v>0</v>
      </c>
      <c r="F186" s="758">
        <v>531</v>
      </c>
      <c r="G186" s="758">
        <v>0</v>
      </c>
      <c r="H186" s="758">
        <v>0</v>
      </c>
      <c r="I186" s="758">
        <v>0</v>
      </c>
      <c r="J186" s="758">
        <v>0</v>
      </c>
      <c r="K186" s="758">
        <v>0</v>
      </c>
      <c r="L186" s="758">
        <v>0</v>
      </c>
      <c r="M186" s="758">
        <v>531</v>
      </c>
      <c r="N186" s="759">
        <v>380.698937</v>
      </c>
      <c r="O186" s="757">
        <v>0</v>
      </c>
      <c r="P186" s="757">
        <v>0</v>
      </c>
      <c r="Q186" s="757">
        <v>0</v>
      </c>
      <c r="R186" s="757">
        <v>0</v>
      </c>
      <c r="S186" s="757">
        <v>0</v>
      </c>
      <c r="T186" s="757">
        <v>380.698937</v>
      </c>
      <c r="U186" s="812">
        <f t="shared" si="16"/>
        <v>71.694715065913371</v>
      </c>
      <c r="V186" s="813"/>
      <c r="W186" s="813"/>
      <c r="X186" s="813"/>
      <c r="Y186" s="813"/>
      <c r="Z186" s="813"/>
      <c r="AA186" s="813">
        <f t="shared" si="20"/>
        <v>71.694715065913371</v>
      </c>
    </row>
    <row r="187" spans="1:27" ht="22.5">
      <c r="A187" s="779"/>
      <c r="B187" s="777">
        <v>7953900</v>
      </c>
      <c r="C187" s="778" t="s">
        <v>1378</v>
      </c>
      <c r="D187" s="757">
        <v>810</v>
      </c>
      <c r="E187" s="758">
        <v>810</v>
      </c>
      <c r="F187" s="758">
        <v>0</v>
      </c>
      <c r="G187" s="758">
        <v>0</v>
      </c>
      <c r="H187" s="758">
        <v>0</v>
      </c>
      <c r="I187" s="758">
        <v>0</v>
      </c>
      <c r="J187" s="758">
        <v>0</v>
      </c>
      <c r="K187" s="758">
        <v>0</v>
      </c>
      <c r="L187" s="758">
        <v>810</v>
      </c>
      <c r="M187" s="758">
        <v>0</v>
      </c>
      <c r="N187" s="759">
        <v>810</v>
      </c>
      <c r="O187" s="757">
        <v>0</v>
      </c>
      <c r="P187" s="757">
        <v>0</v>
      </c>
      <c r="Q187" s="757">
        <v>0</v>
      </c>
      <c r="R187" s="757">
        <v>0</v>
      </c>
      <c r="S187" s="757">
        <v>810</v>
      </c>
      <c r="T187" s="757">
        <v>0</v>
      </c>
      <c r="U187" s="812">
        <f t="shared" si="16"/>
        <v>100</v>
      </c>
      <c r="V187" s="813"/>
      <c r="W187" s="813"/>
      <c r="X187" s="813"/>
      <c r="Y187" s="813"/>
      <c r="Z187" s="813">
        <f t="shared" si="19"/>
        <v>100</v>
      </c>
      <c r="AA187" s="813"/>
    </row>
    <row r="188" spans="1:27" ht="56.25">
      <c r="A188" s="779"/>
      <c r="B188" s="777">
        <v>7957025</v>
      </c>
      <c r="C188" s="778" t="s">
        <v>1379</v>
      </c>
      <c r="D188" s="757">
        <v>1630.82</v>
      </c>
      <c r="E188" s="758">
        <v>1137</v>
      </c>
      <c r="F188" s="758">
        <v>0</v>
      </c>
      <c r="G188" s="758">
        <v>493.82</v>
      </c>
      <c r="H188" s="758">
        <v>0</v>
      </c>
      <c r="I188" s="758">
        <v>443</v>
      </c>
      <c r="J188" s="758">
        <v>0</v>
      </c>
      <c r="K188" s="758">
        <v>0</v>
      </c>
      <c r="L188" s="758">
        <v>1187.82</v>
      </c>
      <c r="M188" s="758">
        <v>0</v>
      </c>
      <c r="N188" s="759">
        <v>284.81700000000001</v>
      </c>
      <c r="O188" s="757">
        <v>0</v>
      </c>
      <c r="P188" s="757">
        <v>0</v>
      </c>
      <c r="Q188" s="757">
        <v>0</v>
      </c>
      <c r="R188" s="757">
        <v>0</v>
      </c>
      <c r="S188" s="757">
        <v>284.81700000000001</v>
      </c>
      <c r="T188" s="757">
        <v>0</v>
      </c>
      <c r="U188" s="812">
        <f t="shared" si="16"/>
        <v>17.464649685434321</v>
      </c>
      <c r="V188" s="813"/>
      <c r="W188" s="813">
        <f t="shared" si="18"/>
        <v>0</v>
      </c>
      <c r="X188" s="813"/>
      <c r="Y188" s="813"/>
      <c r="Z188" s="813">
        <f t="shared" si="19"/>
        <v>23.978127999191798</v>
      </c>
      <c r="AA188" s="813"/>
    </row>
    <row r="189" spans="1:27" ht="33.75">
      <c r="A189" s="779"/>
      <c r="B189" s="777">
        <v>8027100</v>
      </c>
      <c r="C189" s="778" t="s">
        <v>1380</v>
      </c>
      <c r="D189" s="757">
        <v>7016</v>
      </c>
      <c r="E189" s="758">
        <v>7016</v>
      </c>
      <c r="F189" s="758">
        <v>0</v>
      </c>
      <c r="G189" s="758">
        <v>0</v>
      </c>
      <c r="H189" s="758">
        <v>0</v>
      </c>
      <c r="I189" s="758">
        <v>5624</v>
      </c>
      <c r="J189" s="758">
        <v>0</v>
      </c>
      <c r="K189" s="758">
        <v>0</v>
      </c>
      <c r="L189" s="758">
        <v>1392</v>
      </c>
      <c r="M189" s="758">
        <v>0</v>
      </c>
      <c r="N189" s="759">
        <v>6542</v>
      </c>
      <c r="O189" s="757">
        <v>0</v>
      </c>
      <c r="P189" s="757">
        <v>5150</v>
      </c>
      <c r="Q189" s="757">
        <v>0</v>
      </c>
      <c r="R189" s="757">
        <v>0</v>
      </c>
      <c r="S189" s="757">
        <v>1392</v>
      </c>
      <c r="T189" s="757">
        <v>0</v>
      </c>
      <c r="U189" s="812">
        <f t="shared" si="16"/>
        <v>93.244013683010266</v>
      </c>
      <c r="V189" s="813"/>
      <c r="W189" s="813">
        <f t="shared" si="18"/>
        <v>91.571834992887631</v>
      </c>
      <c r="X189" s="813"/>
      <c r="Y189" s="813"/>
      <c r="Z189" s="813">
        <f t="shared" si="19"/>
        <v>100</v>
      </c>
      <c r="AA189" s="813"/>
    </row>
    <row r="190" spans="1:27">
      <c r="A190" s="779"/>
      <c r="B190" s="777">
        <v>8091578</v>
      </c>
      <c r="C190" s="778" t="s">
        <v>1381</v>
      </c>
      <c r="D190" s="757">
        <v>6500</v>
      </c>
      <c r="E190" s="758">
        <v>6500</v>
      </c>
      <c r="F190" s="758">
        <v>0</v>
      </c>
      <c r="G190" s="758">
        <v>0</v>
      </c>
      <c r="H190" s="758">
        <v>0</v>
      </c>
      <c r="I190" s="758">
        <v>0</v>
      </c>
      <c r="J190" s="758">
        <v>0</v>
      </c>
      <c r="K190" s="758">
        <v>0</v>
      </c>
      <c r="L190" s="758">
        <v>6500</v>
      </c>
      <c r="M190" s="758">
        <v>0</v>
      </c>
      <c r="N190" s="759">
        <v>1133.2449999999999</v>
      </c>
      <c r="O190" s="757">
        <v>0</v>
      </c>
      <c r="P190" s="757">
        <v>0</v>
      </c>
      <c r="Q190" s="757">
        <v>0</v>
      </c>
      <c r="R190" s="757">
        <v>0</v>
      </c>
      <c r="S190" s="757">
        <v>1133.2449999999999</v>
      </c>
      <c r="T190" s="757">
        <v>0</v>
      </c>
      <c r="U190" s="812">
        <f t="shared" si="16"/>
        <v>17.434538461538459</v>
      </c>
      <c r="V190" s="813"/>
      <c r="W190" s="813"/>
      <c r="X190" s="813"/>
      <c r="Y190" s="813"/>
      <c r="Z190" s="813">
        <f t="shared" si="19"/>
        <v>17.434538461538459</v>
      </c>
      <c r="AA190" s="813"/>
    </row>
    <row r="191" spans="1:27" ht="33.75">
      <c r="A191" s="779"/>
      <c r="B191" s="777">
        <v>8101153</v>
      </c>
      <c r="C191" s="778" t="s">
        <v>1382</v>
      </c>
      <c r="D191" s="757">
        <v>2510</v>
      </c>
      <c r="E191" s="758">
        <v>2510</v>
      </c>
      <c r="F191" s="758">
        <v>0</v>
      </c>
      <c r="G191" s="758">
        <v>0</v>
      </c>
      <c r="H191" s="758">
        <v>0</v>
      </c>
      <c r="I191" s="758">
        <v>510</v>
      </c>
      <c r="J191" s="758">
        <v>0</v>
      </c>
      <c r="K191" s="758">
        <v>0</v>
      </c>
      <c r="L191" s="758">
        <v>2000</v>
      </c>
      <c r="M191" s="758">
        <v>0</v>
      </c>
      <c r="N191" s="759">
        <v>2510</v>
      </c>
      <c r="O191" s="757">
        <v>0</v>
      </c>
      <c r="P191" s="757">
        <v>510</v>
      </c>
      <c r="Q191" s="757">
        <v>0</v>
      </c>
      <c r="R191" s="757">
        <v>0</v>
      </c>
      <c r="S191" s="757">
        <v>2000</v>
      </c>
      <c r="T191" s="757">
        <v>0</v>
      </c>
      <c r="U191" s="812">
        <f t="shared" si="16"/>
        <v>100</v>
      </c>
      <c r="V191" s="813"/>
      <c r="W191" s="813">
        <f t="shared" si="18"/>
        <v>100</v>
      </c>
      <c r="X191" s="813"/>
      <c r="Y191" s="813"/>
      <c r="Z191" s="813">
        <f t="shared" si="19"/>
        <v>100</v>
      </c>
      <c r="AA191" s="813"/>
    </row>
    <row r="192" spans="1:27" ht="22.5">
      <c r="A192" s="779"/>
      <c r="B192" s="777" t="s">
        <v>1383</v>
      </c>
      <c r="C192" s="778" t="s">
        <v>1384</v>
      </c>
      <c r="D192" s="757">
        <v>9334.7669999999998</v>
      </c>
      <c r="E192" s="758">
        <v>8083</v>
      </c>
      <c r="F192" s="758">
        <v>0</v>
      </c>
      <c r="G192" s="758">
        <v>1251.7670000000001</v>
      </c>
      <c r="H192" s="758">
        <v>0</v>
      </c>
      <c r="I192" s="758">
        <v>8831.232</v>
      </c>
      <c r="J192" s="758">
        <v>0</v>
      </c>
      <c r="K192" s="758">
        <v>0</v>
      </c>
      <c r="L192" s="758">
        <v>503.53500000000003</v>
      </c>
      <c r="M192" s="758">
        <v>0</v>
      </c>
      <c r="N192" s="759">
        <v>7385.4340000000002</v>
      </c>
      <c r="O192" s="757">
        <v>0</v>
      </c>
      <c r="P192" s="757">
        <v>6881.8990000000003</v>
      </c>
      <c r="Q192" s="757">
        <v>0</v>
      </c>
      <c r="R192" s="757">
        <v>0</v>
      </c>
      <c r="S192" s="757">
        <v>503.53500000000003</v>
      </c>
      <c r="T192" s="757">
        <v>0</v>
      </c>
      <c r="U192" s="812">
        <f t="shared" si="16"/>
        <v>79.117496987337759</v>
      </c>
      <c r="V192" s="813"/>
      <c r="W192" s="813">
        <f t="shared" si="18"/>
        <v>77.926828329275011</v>
      </c>
      <c r="X192" s="813"/>
      <c r="Y192" s="813"/>
      <c r="Z192" s="813">
        <f t="shared" si="19"/>
        <v>100</v>
      </c>
      <c r="AA192" s="813"/>
    </row>
    <row r="193" spans="1:27" ht="33.75">
      <c r="A193" s="779"/>
      <c r="B193" s="777" t="s">
        <v>1385</v>
      </c>
      <c r="C193" s="778" t="s">
        <v>1386</v>
      </c>
      <c r="D193" s="757">
        <v>274</v>
      </c>
      <c r="E193" s="758">
        <v>274</v>
      </c>
      <c r="F193" s="758">
        <v>0</v>
      </c>
      <c r="G193" s="758">
        <v>0</v>
      </c>
      <c r="H193" s="758">
        <v>0</v>
      </c>
      <c r="I193" s="758">
        <v>0</v>
      </c>
      <c r="J193" s="758">
        <v>0</v>
      </c>
      <c r="K193" s="758">
        <v>0</v>
      </c>
      <c r="L193" s="758">
        <v>274</v>
      </c>
      <c r="M193" s="758">
        <v>0</v>
      </c>
      <c r="N193" s="759">
        <v>24</v>
      </c>
      <c r="O193" s="757">
        <v>0</v>
      </c>
      <c r="P193" s="757">
        <v>0</v>
      </c>
      <c r="Q193" s="757">
        <v>0</v>
      </c>
      <c r="R193" s="757">
        <v>0</v>
      </c>
      <c r="S193" s="757">
        <v>24</v>
      </c>
      <c r="T193" s="757">
        <v>0</v>
      </c>
      <c r="U193" s="812">
        <f t="shared" si="16"/>
        <v>8.7591240875912408</v>
      </c>
      <c r="V193" s="813"/>
      <c r="W193" s="813"/>
      <c r="X193" s="813"/>
      <c r="Y193" s="813"/>
      <c r="Z193" s="813">
        <f t="shared" si="19"/>
        <v>8.7591240875912408</v>
      </c>
      <c r="AA193" s="813"/>
    </row>
    <row r="194" spans="1:27" ht="22.5">
      <c r="A194" s="779"/>
      <c r="B194" s="777">
        <v>8116020</v>
      </c>
      <c r="C194" s="778" t="s">
        <v>1387</v>
      </c>
      <c r="D194" s="757">
        <v>1722.693</v>
      </c>
      <c r="E194" s="758">
        <v>300</v>
      </c>
      <c r="F194" s="758">
        <v>856.69299999999998</v>
      </c>
      <c r="G194" s="758">
        <v>566</v>
      </c>
      <c r="H194" s="758">
        <v>0</v>
      </c>
      <c r="I194" s="758">
        <v>1422.693</v>
      </c>
      <c r="J194" s="758">
        <v>0</v>
      </c>
      <c r="K194" s="758">
        <v>0</v>
      </c>
      <c r="L194" s="758">
        <v>300</v>
      </c>
      <c r="M194" s="758">
        <v>0</v>
      </c>
      <c r="N194" s="759">
        <v>1722.693</v>
      </c>
      <c r="O194" s="757">
        <v>0</v>
      </c>
      <c r="P194" s="757">
        <v>1422.693</v>
      </c>
      <c r="Q194" s="757">
        <v>0</v>
      </c>
      <c r="R194" s="757">
        <v>0</v>
      </c>
      <c r="S194" s="757">
        <v>300</v>
      </c>
      <c r="T194" s="757">
        <v>0</v>
      </c>
      <c r="U194" s="812">
        <f t="shared" si="16"/>
        <v>100</v>
      </c>
      <c r="V194" s="813"/>
      <c r="W194" s="813">
        <f t="shared" si="18"/>
        <v>100</v>
      </c>
      <c r="X194" s="813"/>
      <c r="Y194" s="813"/>
      <c r="Z194" s="813">
        <f t="shared" si="19"/>
        <v>100</v>
      </c>
      <c r="AA194" s="813"/>
    </row>
    <row r="195" spans="1:27" ht="22.5">
      <c r="A195" s="779"/>
      <c r="B195" s="777" t="s">
        <v>1388</v>
      </c>
      <c r="C195" s="778" t="s">
        <v>1389</v>
      </c>
      <c r="D195" s="757">
        <v>782</v>
      </c>
      <c r="E195" s="758">
        <v>782</v>
      </c>
      <c r="F195" s="758">
        <v>0</v>
      </c>
      <c r="G195" s="758">
        <v>0</v>
      </c>
      <c r="H195" s="758">
        <v>0</v>
      </c>
      <c r="I195" s="758">
        <v>0</v>
      </c>
      <c r="J195" s="758">
        <v>782</v>
      </c>
      <c r="K195" s="758">
        <v>0</v>
      </c>
      <c r="L195" s="758">
        <v>0</v>
      </c>
      <c r="M195" s="758">
        <v>0</v>
      </c>
      <c r="N195" s="759">
        <v>0</v>
      </c>
      <c r="O195" s="757">
        <v>0</v>
      </c>
      <c r="P195" s="757">
        <v>0</v>
      </c>
      <c r="Q195" s="757">
        <v>0</v>
      </c>
      <c r="R195" s="757">
        <v>0</v>
      </c>
      <c r="S195" s="757">
        <v>0</v>
      </c>
      <c r="T195" s="757">
        <v>0</v>
      </c>
      <c r="U195" s="812">
        <f t="shared" si="16"/>
        <v>0</v>
      </c>
      <c r="V195" s="813"/>
      <c r="W195" s="813"/>
      <c r="X195" s="813">
        <f t="shared" si="17"/>
        <v>0</v>
      </c>
      <c r="Y195" s="813"/>
      <c r="Z195" s="813"/>
      <c r="AA195" s="813"/>
    </row>
    <row r="196" spans="1:27" ht="22.5">
      <c r="A196" s="779"/>
      <c r="B196" s="777">
        <v>8116021</v>
      </c>
      <c r="C196" s="778" t="s">
        <v>1390</v>
      </c>
      <c r="D196" s="757">
        <v>1375.606</v>
      </c>
      <c r="E196" s="758">
        <v>200</v>
      </c>
      <c r="F196" s="758">
        <v>705.60599999999999</v>
      </c>
      <c r="G196" s="758">
        <v>470</v>
      </c>
      <c r="H196" s="758">
        <v>0</v>
      </c>
      <c r="I196" s="758">
        <v>1175.606</v>
      </c>
      <c r="J196" s="758">
        <v>0</v>
      </c>
      <c r="K196" s="758">
        <v>0</v>
      </c>
      <c r="L196" s="758">
        <v>200</v>
      </c>
      <c r="M196" s="758">
        <v>0</v>
      </c>
      <c r="N196" s="759">
        <v>1375.606</v>
      </c>
      <c r="O196" s="757">
        <v>0</v>
      </c>
      <c r="P196" s="757">
        <v>1175.606</v>
      </c>
      <c r="Q196" s="757">
        <v>0</v>
      </c>
      <c r="R196" s="757">
        <v>0</v>
      </c>
      <c r="S196" s="757">
        <v>200</v>
      </c>
      <c r="T196" s="757">
        <v>0</v>
      </c>
      <c r="U196" s="812">
        <f t="shared" si="16"/>
        <v>100</v>
      </c>
      <c r="V196" s="813"/>
      <c r="W196" s="813">
        <f t="shared" si="18"/>
        <v>100</v>
      </c>
      <c r="X196" s="813"/>
      <c r="Y196" s="813"/>
      <c r="Z196" s="813">
        <f t="shared" si="19"/>
        <v>100</v>
      </c>
      <c r="AA196" s="813"/>
    </row>
    <row r="197" spans="1:27" ht="22.5">
      <c r="A197" s="779"/>
      <c r="B197" s="777" t="s">
        <v>1391</v>
      </c>
      <c r="C197" s="778" t="s">
        <v>1392</v>
      </c>
      <c r="D197" s="757">
        <v>1564.8589999999999</v>
      </c>
      <c r="E197" s="758">
        <v>705</v>
      </c>
      <c r="F197" s="758">
        <v>65.858999999999995</v>
      </c>
      <c r="G197" s="758">
        <v>794</v>
      </c>
      <c r="H197" s="758">
        <v>0</v>
      </c>
      <c r="I197" s="758">
        <v>859.85900000000004</v>
      </c>
      <c r="J197" s="758">
        <v>305</v>
      </c>
      <c r="K197" s="758">
        <v>0</v>
      </c>
      <c r="L197" s="758">
        <v>400</v>
      </c>
      <c r="M197" s="758">
        <v>0</v>
      </c>
      <c r="N197" s="759">
        <v>1234</v>
      </c>
      <c r="O197" s="757">
        <v>0</v>
      </c>
      <c r="P197" s="757">
        <v>834</v>
      </c>
      <c r="Q197" s="757">
        <v>0</v>
      </c>
      <c r="R197" s="757">
        <v>0</v>
      </c>
      <c r="S197" s="757">
        <v>400</v>
      </c>
      <c r="T197" s="757">
        <v>0</v>
      </c>
      <c r="U197" s="812">
        <f t="shared" si="16"/>
        <v>78.856944938809193</v>
      </c>
      <c r="V197" s="813"/>
      <c r="W197" s="813">
        <f t="shared" si="18"/>
        <v>96.992646468781501</v>
      </c>
      <c r="X197" s="813">
        <f t="shared" si="17"/>
        <v>0</v>
      </c>
      <c r="Y197" s="813"/>
      <c r="Z197" s="813">
        <f t="shared" si="19"/>
        <v>100</v>
      </c>
      <c r="AA197" s="813"/>
    </row>
    <row r="198" spans="1:27" ht="22.5">
      <c r="A198" s="779"/>
      <c r="B198" s="777">
        <v>7791172</v>
      </c>
      <c r="C198" s="778" t="s">
        <v>1393</v>
      </c>
      <c r="D198" s="757">
        <v>161</v>
      </c>
      <c r="E198" s="758">
        <v>161</v>
      </c>
      <c r="F198" s="758">
        <v>0</v>
      </c>
      <c r="G198" s="758">
        <v>0</v>
      </c>
      <c r="H198" s="758">
        <v>0</v>
      </c>
      <c r="I198" s="758">
        <v>161</v>
      </c>
      <c r="J198" s="758">
        <v>0</v>
      </c>
      <c r="K198" s="758">
        <v>0</v>
      </c>
      <c r="L198" s="758">
        <v>0</v>
      </c>
      <c r="M198" s="758">
        <v>0</v>
      </c>
      <c r="N198" s="759">
        <v>160.05199999999999</v>
      </c>
      <c r="O198" s="757">
        <v>0</v>
      </c>
      <c r="P198" s="757">
        <v>160.05199999999999</v>
      </c>
      <c r="Q198" s="757">
        <v>0</v>
      </c>
      <c r="R198" s="757">
        <v>0</v>
      </c>
      <c r="S198" s="757">
        <v>0</v>
      </c>
      <c r="T198" s="757">
        <v>0</v>
      </c>
      <c r="U198" s="812">
        <f t="shared" si="16"/>
        <v>99.411180124223591</v>
      </c>
      <c r="V198" s="813"/>
      <c r="W198" s="813">
        <f t="shared" si="18"/>
        <v>99.411180124223591</v>
      </c>
      <c r="X198" s="813"/>
      <c r="Y198" s="813"/>
      <c r="Z198" s="813"/>
      <c r="AA198" s="813"/>
    </row>
    <row r="199" spans="1:27" ht="22.5">
      <c r="A199" s="779"/>
      <c r="B199" s="777">
        <v>7815273</v>
      </c>
      <c r="C199" s="778" t="s">
        <v>1394</v>
      </c>
      <c r="D199" s="757">
        <v>22</v>
      </c>
      <c r="E199" s="758">
        <v>22</v>
      </c>
      <c r="F199" s="758">
        <v>0</v>
      </c>
      <c r="G199" s="758">
        <v>0</v>
      </c>
      <c r="H199" s="758">
        <v>0</v>
      </c>
      <c r="I199" s="758">
        <v>22</v>
      </c>
      <c r="J199" s="758">
        <v>0</v>
      </c>
      <c r="K199" s="758">
        <v>0</v>
      </c>
      <c r="L199" s="758">
        <v>0</v>
      </c>
      <c r="M199" s="758">
        <v>0</v>
      </c>
      <c r="N199" s="759">
        <v>22</v>
      </c>
      <c r="O199" s="757">
        <v>0</v>
      </c>
      <c r="P199" s="757">
        <v>22</v>
      </c>
      <c r="Q199" s="757">
        <v>0</v>
      </c>
      <c r="R199" s="757">
        <v>0</v>
      </c>
      <c r="S199" s="757">
        <v>0</v>
      </c>
      <c r="T199" s="757">
        <v>0</v>
      </c>
      <c r="U199" s="812">
        <f t="shared" si="16"/>
        <v>100</v>
      </c>
      <c r="V199" s="813"/>
      <c r="W199" s="813">
        <f t="shared" si="18"/>
        <v>100</v>
      </c>
      <c r="X199" s="813"/>
      <c r="Y199" s="813"/>
      <c r="Z199" s="813"/>
      <c r="AA199" s="813"/>
    </row>
    <row r="200" spans="1:27" ht="22.5">
      <c r="A200" s="779"/>
      <c r="B200" s="777">
        <v>7791171</v>
      </c>
      <c r="C200" s="778" t="s">
        <v>1395</v>
      </c>
      <c r="D200" s="757">
        <v>100</v>
      </c>
      <c r="E200" s="758">
        <v>100</v>
      </c>
      <c r="F200" s="758">
        <v>0</v>
      </c>
      <c r="G200" s="758">
        <v>0</v>
      </c>
      <c r="H200" s="758">
        <v>0</v>
      </c>
      <c r="I200" s="758">
        <v>100</v>
      </c>
      <c r="J200" s="758">
        <v>0</v>
      </c>
      <c r="K200" s="758">
        <v>0</v>
      </c>
      <c r="L200" s="758">
        <v>0</v>
      </c>
      <c r="M200" s="758">
        <v>0</v>
      </c>
      <c r="N200" s="759">
        <v>90.539000000000001</v>
      </c>
      <c r="O200" s="757">
        <v>0</v>
      </c>
      <c r="P200" s="757">
        <v>90.539000000000001</v>
      </c>
      <c r="Q200" s="757">
        <v>0</v>
      </c>
      <c r="R200" s="757">
        <v>0</v>
      </c>
      <c r="S200" s="757">
        <v>0</v>
      </c>
      <c r="T200" s="757">
        <v>0</v>
      </c>
      <c r="U200" s="812">
        <f t="shared" si="16"/>
        <v>90.539000000000001</v>
      </c>
      <c r="V200" s="813"/>
      <c r="W200" s="813">
        <f t="shared" si="18"/>
        <v>90.539000000000001</v>
      </c>
      <c r="X200" s="813"/>
      <c r="Y200" s="813"/>
      <c r="Z200" s="813"/>
      <c r="AA200" s="813"/>
    </row>
    <row r="201" spans="1:27" ht="45">
      <c r="A201" s="779"/>
      <c r="B201" s="777" t="s">
        <v>1396</v>
      </c>
      <c r="C201" s="778" t="s">
        <v>1397</v>
      </c>
      <c r="D201" s="757">
        <v>189</v>
      </c>
      <c r="E201" s="758">
        <v>189</v>
      </c>
      <c r="F201" s="758">
        <v>0</v>
      </c>
      <c r="G201" s="758">
        <v>0</v>
      </c>
      <c r="H201" s="758">
        <v>0</v>
      </c>
      <c r="I201" s="758">
        <v>189</v>
      </c>
      <c r="J201" s="758">
        <v>0</v>
      </c>
      <c r="K201" s="758">
        <v>0</v>
      </c>
      <c r="L201" s="758">
        <v>0</v>
      </c>
      <c r="M201" s="758">
        <v>0</v>
      </c>
      <c r="N201" s="759">
        <v>189</v>
      </c>
      <c r="O201" s="757">
        <v>0</v>
      </c>
      <c r="P201" s="757">
        <v>189</v>
      </c>
      <c r="Q201" s="757">
        <v>0</v>
      </c>
      <c r="R201" s="757">
        <v>0</v>
      </c>
      <c r="S201" s="757">
        <v>0</v>
      </c>
      <c r="T201" s="757">
        <v>0</v>
      </c>
      <c r="U201" s="812">
        <f t="shared" si="16"/>
        <v>100</v>
      </c>
      <c r="V201" s="813"/>
      <c r="W201" s="813">
        <f t="shared" si="18"/>
        <v>100</v>
      </c>
      <c r="X201" s="813"/>
      <c r="Y201" s="813"/>
      <c r="Z201" s="813"/>
      <c r="AA201" s="813"/>
    </row>
    <row r="202" spans="1:27" ht="45">
      <c r="A202" s="779"/>
      <c r="B202" s="777">
        <v>8027652</v>
      </c>
      <c r="C202" s="778" t="s">
        <v>1398</v>
      </c>
      <c r="D202" s="757">
        <v>1202</v>
      </c>
      <c r="E202" s="758">
        <v>1202</v>
      </c>
      <c r="F202" s="758">
        <v>0</v>
      </c>
      <c r="G202" s="758">
        <v>0</v>
      </c>
      <c r="H202" s="758">
        <v>0</v>
      </c>
      <c r="I202" s="758">
        <v>1202</v>
      </c>
      <c r="J202" s="758">
        <v>0</v>
      </c>
      <c r="K202" s="758">
        <v>0</v>
      </c>
      <c r="L202" s="758">
        <v>0</v>
      </c>
      <c r="M202" s="758">
        <v>0</v>
      </c>
      <c r="N202" s="759">
        <v>885.76700000000005</v>
      </c>
      <c r="O202" s="757">
        <v>0</v>
      </c>
      <c r="P202" s="757">
        <v>885.76700000000005</v>
      </c>
      <c r="Q202" s="757">
        <v>0</v>
      </c>
      <c r="R202" s="757">
        <v>0</v>
      </c>
      <c r="S202" s="757">
        <v>0</v>
      </c>
      <c r="T202" s="757">
        <v>0</v>
      </c>
      <c r="U202" s="812">
        <f t="shared" si="16"/>
        <v>73.691098169717137</v>
      </c>
      <c r="V202" s="813"/>
      <c r="W202" s="813">
        <f t="shared" si="18"/>
        <v>73.691098169717137</v>
      </c>
      <c r="X202" s="813"/>
      <c r="Y202" s="813"/>
      <c r="Z202" s="813"/>
      <c r="AA202" s="813"/>
    </row>
    <row r="203" spans="1:27" ht="22.5">
      <c r="A203" s="779"/>
      <c r="B203" s="777">
        <v>8034988</v>
      </c>
      <c r="C203" s="778" t="s">
        <v>1399</v>
      </c>
      <c r="D203" s="757">
        <v>834</v>
      </c>
      <c r="E203" s="758">
        <v>834</v>
      </c>
      <c r="F203" s="758">
        <v>0</v>
      </c>
      <c r="G203" s="758">
        <v>0</v>
      </c>
      <c r="H203" s="758">
        <v>0</v>
      </c>
      <c r="I203" s="758">
        <v>834</v>
      </c>
      <c r="J203" s="758">
        <v>0</v>
      </c>
      <c r="K203" s="758">
        <v>0</v>
      </c>
      <c r="L203" s="758">
        <v>0</v>
      </c>
      <c r="M203" s="758">
        <v>0</v>
      </c>
      <c r="N203" s="759">
        <v>822.60900000000004</v>
      </c>
      <c r="O203" s="757">
        <v>0</v>
      </c>
      <c r="P203" s="757">
        <v>822.60900000000004</v>
      </c>
      <c r="Q203" s="757">
        <v>0</v>
      </c>
      <c r="R203" s="757">
        <v>0</v>
      </c>
      <c r="S203" s="757">
        <v>0</v>
      </c>
      <c r="T203" s="757">
        <v>0</v>
      </c>
      <c r="U203" s="812">
        <f t="shared" si="16"/>
        <v>98.634172661870508</v>
      </c>
      <c r="V203" s="813"/>
      <c r="W203" s="813">
        <f t="shared" si="18"/>
        <v>98.634172661870508</v>
      </c>
      <c r="X203" s="813"/>
      <c r="Y203" s="813"/>
      <c r="Z203" s="813"/>
      <c r="AA203" s="813"/>
    </row>
    <row r="204" spans="1:27" ht="22.5">
      <c r="A204" s="779"/>
      <c r="B204" s="777">
        <v>8089846</v>
      </c>
      <c r="C204" s="778" t="s">
        <v>1400</v>
      </c>
      <c r="D204" s="757">
        <v>154</v>
      </c>
      <c r="E204" s="758">
        <v>154</v>
      </c>
      <c r="F204" s="758">
        <v>0</v>
      </c>
      <c r="G204" s="758">
        <v>0</v>
      </c>
      <c r="H204" s="758">
        <v>0</v>
      </c>
      <c r="I204" s="758">
        <v>154</v>
      </c>
      <c r="J204" s="758">
        <v>0</v>
      </c>
      <c r="K204" s="758">
        <v>0</v>
      </c>
      <c r="L204" s="758">
        <v>0</v>
      </c>
      <c r="M204" s="758">
        <v>0</v>
      </c>
      <c r="N204" s="759">
        <v>154</v>
      </c>
      <c r="O204" s="757">
        <v>0</v>
      </c>
      <c r="P204" s="757">
        <v>154</v>
      </c>
      <c r="Q204" s="757">
        <v>0</v>
      </c>
      <c r="R204" s="757">
        <v>0</v>
      </c>
      <c r="S204" s="757">
        <v>0</v>
      </c>
      <c r="T204" s="757">
        <v>0</v>
      </c>
      <c r="U204" s="812">
        <f t="shared" si="16"/>
        <v>100</v>
      </c>
      <c r="V204" s="813"/>
      <c r="W204" s="813">
        <f t="shared" si="18"/>
        <v>100</v>
      </c>
      <c r="X204" s="813"/>
      <c r="Y204" s="813"/>
      <c r="Z204" s="813"/>
      <c r="AA204" s="813"/>
    </row>
    <row r="205" spans="1:27" ht="22.5">
      <c r="A205" s="779"/>
      <c r="B205" s="777" t="s">
        <v>1401</v>
      </c>
      <c r="C205" s="778" t="s">
        <v>1402</v>
      </c>
      <c r="D205" s="757">
        <v>50</v>
      </c>
      <c r="E205" s="758">
        <v>50</v>
      </c>
      <c r="F205" s="758">
        <v>0</v>
      </c>
      <c r="G205" s="758">
        <v>0</v>
      </c>
      <c r="H205" s="758">
        <v>0</v>
      </c>
      <c r="I205" s="758">
        <v>0</v>
      </c>
      <c r="J205" s="758">
        <v>50</v>
      </c>
      <c r="K205" s="758">
        <v>0</v>
      </c>
      <c r="L205" s="758">
        <v>0</v>
      </c>
      <c r="M205" s="758">
        <v>0</v>
      </c>
      <c r="N205" s="759">
        <v>13.7</v>
      </c>
      <c r="O205" s="757">
        <v>0</v>
      </c>
      <c r="P205" s="757">
        <v>0</v>
      </c>
      <c r="Q205" s="757">
        <v>13.7</v>
      </c>
      <c r="R205" s="757">
        <v>0</v>
      </c>
      <c r="S205" s="757">
        <v>0</v>
      </c>
      <c r="T205" s="757">
        <v>0</v>
      </c>
      <c r="U205" s="812">
        <f t="shared" si="16"/>
        <v>27.399999999999995</v>
      </c>
      <c r="V205" s="813"/>
      <c r="W205" s="813"/>
      <c r="X205" s="813">
        <f t="shared" si="17"/>
        <v>27.399999999999995</v>
      </c>
      <c r="Y205" s="813"/>
      <c r="Z205" s="813"/>
      <c r="AA205" s="813"/>
    </row>
    <row r="206" spans="1:27" ht="22.5">
      <c r="A206" s="779"/>
      <c r="B206" s="777">
        <v>8122420</v>
      </c>
      <c r="C206" s="778" t="s">
        <v>1403</v>
      </c>
      <c r="D206" s="757">
        <v>6159</v>
      </c>
      <c r="E206" s="758">
        <v>5859</v>
      </c>
      <c r="F206" s="758">
        <v>300</v>
      </c>
      <c r="G206" s="758">
        <v>0</v>
      </c>
      <c r="H206" s="758">
        <v>0</v>
      </c>
      <c r="I206" s="758">
        <v>0</v>
      </c>
      <c r="J206" s="758">
        <v>433</v>
      </c>
      <c r="K206" s="758">
        <v>0</v>
      </c>
      <c r="L206" s="758">
        <v>0</v>
      </c>
      <c r="M206" s="758">
        <v>5726</v>
      </c>
      <c r="N206" s="759">
        <v>452.15499999999997</v>
      </c>
      <c r="O206" s="757">
        <v>0</v>
      </c>
      <c r="P206" s="757">
        <v>0</v>
      </c>
      <c r="Q206" s="757">
        <v>0</v>
      </c>
      <c r="R206" s="757">
        <v>0</v>
      </c>
      <c r="S206" s="757">
        <v>0</v>
      </c>
      <c r="T206" s="757">
        <v>452.15499999999997</v>
      </c>
      <c r="U206" s="812">
        <f t="shared" si="16"/>
        <v>7.341370352329923</v>
      </c>
      <c r="V206" s="813"/>
      <c r="W206" s="813"/>
      <c r="X206" s="813">
        <f t="shared" si="17"/>
        <v>0</v>
      </c>
      <c r="Y206" s="813"/>
      <c r="Z206" s="813"/>
      <c r="AA206" s="813">
        <f t="shared" si="20"/>
        <v>7.896524624519734</v>
      </c>
    </row>
    <row r="207" spans="1:27" ht="22.5">
      <c r="A207" s="779"/>
      <c r="B207" s="777">
        <v>7911757</v>
      </c>
      <c r="C207" s="778" t="s">
        <v>568</v>
      </c>
      <c r="D207" s="757">
        <v>88.198999999999998</v>
      </c>
      <c r="E207" s="758">
        <v>0</v>
      </c>
      <c r="F207" s="758">
        <v>0</v>
      </c>
      <c r="G207" s="758">
        <v>88.198999999999998</v>
      </c>
      <c r="H207" s="758">
        <v>0</v>
      </c>
      <c r="I207" s="758">
        <v>0</v>
      </c>
      <c r="J207" s="758">
        <v>88.198999999999998</v>
      </c>
      <c r="K207" s="758">
        <v>0</v>
      </c>
      <c r="L207" s="758">
        <v>0</v>
      </c>
      <c r="M207" s="758">
        <v>0</v>
      </c>
      <c r="N207" s="759">
        <v>0</v>
      </c>
      <c r="O207" s="757">
        <v>0</v>
      </c>
      <c r="P207" s="757">
        <v>0</v>
      </c>
      <c r="Q207" s="757">
        <v>0</v>
      </c>
      <c r="R207" s="757">
        <v>0</v>
      </c>
      <c r="S207" s="757">
        <v>0</v>
      </c>
      <c r="T207" s="757">
        <v>0</v>
      </c>
      <c r="U207" s="812">
        <f t="shared" si="16"/>
        <v>0</v>
      </c>
      <c r="V207" s="813"/>
      <c r="W207" s="813"/>
      <c r="X207" s="813">
        <f t="shared" si="17"/>
        <v>0</v>
      </c>
      <c r="Y207" s="813"/>
      <c r="Z207" s="813"/>
      <c r="AA207" s="813"/>
    </row>
    <row r="208" spans="1:27" ht="22.5">
      <c r="A208" s="779"/>
      <c r="B208" s="777">
        <v>7911749</v>
      </c>
      <c r="C208" s="778" t="s">
        <v>1404</v>
      </c>
      <c r="D208" s="757">
        <v>400</v>
      </c>
      <c r="E208" s="758">
        <v>0</v>
      </c>
      <c r="F208" s="758">
        <v>0</v>
      </c>
      <c r="G208" s="758">
        <v>400</v>
      </c>
      <c r="H208" s="758">
        <v>0</v>
      </c>
      <c r="I208" s="758">
        <v>0</v>
      </c>
      <c r="J208" s="758">
        <v>400</v>
      </c>
      <c r="K208" s="758">
        <v>0</v>
      </c>
      <c r="L208" s="758">
        <v>0</v>
      </c>
      <c r="M208" s="758">
        <v>0</v>
      </c>
      <c r="N208" s="759">
        <v>0</v>
      </c>
      <c r="O208" s="757">
        <v>0</v>
      </c>
      <c r="P208" s="757">
        <v>0</v>
      </c>
      <c r="Q208" s="757">
        <v>0</v>
      </c>
      <c r="R208" s="757">
        <v>0</v>
      </c>
      <c r="S208" s="757">
        <v>0</v>
      </c>
      <c r="T208" s="757">
        <v>0</v>
      </c>
      <c r="U208" s="812">
        <f t="shared" ref="U208:U271" si="22">N208/D208*100</f>
        <v>0</v>
      </c>
      <c r="V208" s="813"/>
      <c r="W208" s="813"/>
      <c r="X208" s="813">
        <f t="shared" ref="X208:X271" si="23">Q208/J208*100</f>
        <v>0</v>
      </c>
      <c r="Y208" s="813"/>
      <c r="Z208" s="813"/>
      <c r="AA208" s="813"/>
    </row>
    <row r="209" spans="1:27" ht="45">
      <c r="A209" s="779"/>
      <c r="B209" s="777" t="s">
        <v>552</v>
      </c>
      <c r="C209" s="778" t="s">
        <v>553</v>
      </c>
      <c r="D209" s="757">
        <v>426.28800000000001</v>
      </c>
      <c r="E209" s="758">
        <v>0</v>
      </c>
      <c r="F209" s="758">
        <v>0</v>
      </c>
      <c r="G209" s="758">
        <v>426.28800000000001</v>
      </c>
      <c r="H209" s="758">
        <v>0</v>
      </c>
      <c r="I209" s="758">
        <v>0</v>
      </c>
      <c r="J209" s="758">
        <v>0</v>
      </c>
      <c r="K209" s="758">
        <v>426.28800000000001</v>
      </c>
      <c r="L209" s="758">
        <v>0</v>
      </c>
      <c r="M209" s="758">
        <v>0</v>
      </c>
      <c r="N209" s="759">
        <v>0</v>
      </c>
      <c r="O209" s="757">
        <v>0</v>
      </c>
      <c r="P209" s="757">
        <v>0</v>
      </c>
      <c r="Q209" s="757">
        <v>0</v>
      </c>
      <c r="R209" s="757">
        <v>0</v>
      </c>
      <c r="S209" s="757">
        <v>0</v>
      </c>
      <c r="T209" s="757">
        <v>0</v>
      </c>
      <c r="U209" s="812">
        <f t="shared" si="22"/>
        <v>0</v>
      </c>
      <c r="V209" s="813"/>
      <c r="W209" s="813"/>
      <c r="X209" s="813"/>
      <c r="Y209" s="813">
        <f t="shared" ref="Y209" si="24">R209/K209*100</f>
        <v>0</v>
      </c>
      <c r="Z209" s="813"/>
      <c r="AA209" s="813"/>
    </row>
    <row r="210" spans="1:27" ht="33.75">
      <c r="A210" s="779"/>
      <c r="B210" s="777" t="s">
        <v>1405</v>
      </c>
      <c r="C210" s="778" t="s">
        <v>1406</v>
      </c>
      <c r="D210" s="757">
        <v>22.440999999999999</v>
      </c>
      <c r="E210" s="758">
        <v>0</v>
      </c>
      <c r="F210" s="758">
        <v>22.440999999999999</v>
      </c>
      <c r="G210" s="758">
        <v>0</v>
      </c>
      <c r="H210" s="758">
        <v>0</v>
      </c>
      <c r="I210" s="758">
        <v>0</v>
      </c>
      <c r="J210" s="758">
        <v>0</v>
      </c>
      <c r="K210" s="758">
        <v>0</v>
      </c>
      <c r="L210" s="758">
        <v>22.440999999999999</v>
      </c>
      <c r="M210" s="758">
        <v>0</v>
      </c>
      <c r="N210" s="759">
        <v>0</v>
      </c>
      <c r="O210" s="757">
        <v>0</v>
      </c>
      <c r="P210" s="757">
        <v>0</v>
      </c>
      <c r="Q210" s="757">
        <v>0</v>
      </c>
      <c r="R210" s="757">
        <v>0</v>
      </c>
      <c r="S210" s="757">
        <v>0</v>
      </c>
      <c r="T210" s="757">
        <v>0</v>
      </c>
      <c r="U210" s="812">
        <f t="shared" si="22"/>
        <v>0</v>
      </c>
      <c r="V210" s="813"/>
      <c r="W210" s="813"/>
      <c r="X210" s="813"/>
      <c r="Y210" s="813"/>
      <c r="Z210" s="813">
        <f t="shared" ref="Z210:Z239" si="25">S210/L210*100</f>
        <v>0</v>
      </c>
      <c r="AA210" s="813"/>
    </row>
    <row r="211" spans="1:27">
      <c r="A211" s="779"/>
      <c r="B211" s="777">
        <v>7777851</v>
      </c>
      <c r="C211" s="778" t="s">
        <v>1407</v>
      </c>
      <c r="D211" s="757">
        <v>141.72</v>
      </c>
      <c r="E211" s="758">
        <v>0</v>
      </c>
      <c r="F211" s="758">
        <v>50</v>
      </c>
      <c r="G211" s="758">
        <v>91.72</v>
      </c>
      <c r="H211" s="758">
        <v>0</v>
      </c>
      <c r="I211" s="758">
        <v>0</v>
      </c>
      <c r="J211" s="758">
        <v>0</v>
      </c>
      <c r="K211" s="758">
        <v>0</v>
      </c>
      <c r="L211" s="758">
        <v>141.72</v>
      </c>
      <c r="M211" s="758">
        <v>0</v>
      </c>
      <c r="N211" s="759">
        <v>141.05000000000001</v>
      </c>
      <c r="O211" s="757">
        <v>0</v>
      </c>
      <c r="P211" s="757">
        <v>0</v>
      </c>
      <c r="Q211" s="757">
        <v>0</v>
      </c>
      <c r="R211" s="757">
        <v>0</v>
      </c>
      <c r="S211" s="757">
        <v>141.05000000000001</v>
      </c>
      <c r="T211" s="757">
        <v>0</v>
      </c>
      <c r="U211" s="812">
        <f t="shared" si="22"/>
        <v>99.527236804967558</v>
      </c>
      <c r="V211" s="813"/>
      <c r="W211" s="813"/>
      <c r="X211" s="813"/>
      <c r="Y211" s="813"/>
      <c r="Z211" s="813">
        <f t="shared" si="25"/>
        <v>99.527236804967558</v>
      </c>
      <c r="AA211" s="813"/>
    </row>
    <row r="212" spans="1:27" ht="45">
      <c r="A212" s="779"/>
      <c r="B212" s="777">
        <v>8023271</v>
      </c>
      <c r="C212" s="778" t="s">
        <v>1408</v>
      </c>
      <c r="D212" s="757">
        <v>733</v>
      </c>
      <c r="E212" s="758">
        <v>733</v>
      </c>
      <c r="F212" s="758">
        <v>0</v>
      </c>
      <c r="G212" s="758">
        <v>0</v>
      </c>
      <c r="H212" s="758">
        <v>0</v>
      </c>
      <c r="I212" s="758">
        <v>733</v>
      </c>
      <c r="J212" s="758">
        <v>0</v>
      </c>
      <c r="K212" s="758">
        <v>0</v>
      </c>
      <c r="L212" s="758">
        <v>0</v>
      </c>
      <c r="M212" s="758">
        <v>0</v>
      </c>
      <c r="N212" s="759">
        <v>664.92158700000005</v>
      </c>
      <c r="O212" s="757">
        <v>0</v>
      </c>
      <c r="P212" s="757">
        <v>664.92158700000005</v>
      </c>
      <c r="Q212" s="757">
        <v>0</v>
      </c>
      <c r="R212" s="757">
        <v>0</v>
      </c>
      <c r="S212" s="757">
        <v>0</v>
      </c>
      <c r="T212" s="757">
        <v>0</v>
      </c>
      <c r="U212" s="812">
        <f t="shared" si="22"/>
        <v>90.712358390177357</v>
      </c>
      <c r="V212" s="813"/>
      <c r="W212" s="813">
        <f t="shared" ref="W212:W240" si="26">P212/I212*100</f>
        <v>90.712358390177357</v>
      </c>
      <c r="X212" s="813"/>
      <c r="Y212" s="813"/>
      <c r="Z212" s="813"/>
      <c r="AA212" s="813"/>
    </row>
    <row r="213" spans="1:27" ht="33.75">
      <c r="A213" s="779"/>
      <c r="B213" s="777">
        <v>8173451</v>
      </c>
      <c r="C213" s="778" t="s">
        <v>1409</v>
      </c>
      <c r="D213" s="757">
        <v>100</v>
      </c>
      <c r="E213" s="758">
        <v>100</v>
      </c>
      <c r="F213" s="758">
        <v>0</v>
      </c>
      <c r="G213" s="758">
        <v>0</v>
      </c>
      <c r="H213" s="758">
        <v>0</v>
      </c>
      <c r="I213" s="758">
        <v>0</v>
      </c>
      <c r="J213" s="758">
        <v>100</v>
      </c>
      <c r="K213" s="758">
        <v>0</v>
      </c>
      <c r="L213" s="758">
        <v>0</v>
      </c>
      <c r="M213" s="758">
        <v>0</v>
      </c>
      <c r="N213" s="759">
        <v>79.2</v>
      </c>
      <c r="O213" s="757">
        <v>0</v>
      </c>
      <c r="P213" s="757">
        <v>0</v>
      </c>
      <c r="Q213" s="757">
        <v>79.2</v>
      </c>
      <c r="R213" s="757">
        <v>0</v>
      </c>
      <c r="S213" s="757">
        <v>0</v>
      </c>
      <c r="T213" s="757">
        <v>0</v>
      </c>
      <c r="U213" s="812">
        <f t="shared" si="22"/>
        <v>79.2</v>
      </c>
      <c r="V213" s="813"/>
      <c r="W213" s="813"/>
      <c r="X213" s="813">
        <f t="shared" si="23"/>
        <v>79.2</v>
      </c>
      <c r="Y213" s="813"/>
      <c r="Z213" s="813"/>
      <c r="AA213" s="813"/>
    </row>
    <row r="214" spans="1:27" ht="22.5">
      <c r="A214" s="779"/>
      <c r="B214" s="777">
        <v>8171863</v>
      </c>
      <c r="C214" s="778" t="s">
        <v>1410</v>
      </c>
      <c r="D214" s="757">
        <v>100</v>
      </c>
      <c r="E214" s="758">
        <v>100</v>
      </c>
      <c r="F214" s="758">
        <v>0</v>
      </c>
      <c r="G214" s="758">
        <v>0</v>
      </c>
      <c r="H214" s="758">
        <v>0</v>
      </c>
      <c r="I214" s="758">
        <v>0</v>
      </c>
      <c r="J214" s="758">
        <v>100</v>
      </c>
      <c r="K214" s="758">
        <v>0</v>
      </c>
      <c r="L214" s="758">
        <v>0</v>
      </c>
      <c r="M214" s="758">
        <v>0</v>
      </c>
      <c r="N214" s="759">
        <v>90</v>
      </c>
      <c r="O214" s="757">
        <v>0</v>
      </c>
      <c r="P214" s="757">
        <v>0</v>
      </c>
      <c r="Q214" s="757">
        <v>90</v>
      </c>
      <c r="R214" s="757">
        <v>0</v>
      </c>
      <c r="S214" s="757">
        <v>0</v>
      </c>
      <c r="T214" s="757">
        <v>0</v>
      </c>
      <c r="U214" s="812">
        <f t="shared" si="22"/>
        <v>90</v>
      </c>
      <c r="V214" s="813"/>
      <c r="W214" s="813"/>
      <c r="X214" s="813">
        <f t="shared" si="23"/>
        <v>90</v>
      </c>
      <c r="Y214" s="813"/>
      <c r="Z214" s="813"/>
      <c r="AA214" s="813"/>
    </row>
    <row r="215" spans="1:27" ht="22.5">
      <c r="A215" s="779"/>
      <c r="B215" s="777" t="s">
        <v>1411</v>
      </c>
      <c r="C215" s="778" t="s">
        <v>1412</v>
      </c>
      <c r="D215" s="757">
        <v>342</v>
      </c>
      <c r="E215" s="758">
        <v>342</v>
      </c>
      <c r="F215" s="758">
        <v>0</v>
      </c>
      <c r="G215" s="758">
        <v>0</v>
      </c>
      <c r="H215" s="758">
        <v>0</v>
      </c>
      <c r="I215" s="758">
        <v>0</v>
      </c>
      <c r="J215" s="758">
        <v>342</v>
      </c>
      <c r="K215" s="758">
        <v>0</v>
      </c>
      <c r="L215" s="758">
        <v>0</v>
      </c>
      <c r="M215" s="758">
        <v>0</v>
      </c>
      <c r="N215" s="759">
        <v>259.50599999999997</v>
      </c>
      <c r="O215" s="757">
        <v>0</v>
      </c>
      <c r="P215" s="757">
        <v>0</v>
      </c>
      <c r="Q215" s="757">
        <v>259.50599999999997</v>
      </c>
      <c r="R215" s="757">
        <v>0</v>
      </c>
      <c r="S215" s="757">
        <v>0</v>
      </c>
      <c r="T215" s="757">
        <v>0</v>
      </c>
      <c r="U215" s="812">
        <f t="shared" si="22"/>
        <v>75.878947368421052</v>
      </c>
      <c r="V215" s="813"/>
      <c r="W215" s="813"/>
      <c r="X215" s="813">
        <f t="shared" si="23"/>
        <v>75.878947368421052</v>
      </c>
      <c r="Y215" s="813"/>
      <c r="Z215" s="813"/>
      <c r="AA215" s="813"/>
    </row>
    <row r="216" spans="1:27">
      <c r="A216" s="779"/>
      <c r="B216" s="777">
        <v>8090475</v>
      </c>
      <c r="C216" s="778" t="s">
        <v>1413</v>
      </c>
      <c r="D216" s="757">
        <v>1479</v>
      </c>
      <c r="E216" s="758">
        <v>1479</v>
      </c>
      <c r="F216" s="758">
        <v>0</v>
      </c>
      <c r="G216" s="758">
        <v>0</v>
      </c>
      <c r="H216" s="758">
        <v>0</v>
      </c>
      <c r="I216" s="758">
        <v>607</v>
      </c>
      <c r="J216" s="758">
        <v>0</v>
      </c>
      <c r="K216" s="758">
        <v>0</v>
      </c>
      <c r="L216" s="758">
        <v>200</v>
      </c>
      <c r="M216" s="758">
        <v>672</v>
      </c>
      <c r="N216" s="759">
        <v>484.363</v>
      </c>
      <c r="O216" s="757">
        <v>0</v>
      </c>
      <c r="P216" s="757">
        <v>0</v>
      </c>
      <c r="Q216" s="757">
        <v>0</v>
      </c>
      <c r="R216" s="757">
        <v>0</v>
      </c>
      <c r="S216" s="757">
        <v>103.992</v>
      </c>
      <c r="T216" s="757">
        <v>380.37099999999998</v>
      </c>
      <c r="U216" s="812">
        <f>N216/D216*100</f>
        <v>32.749357674104125</v>
      </c>
      <c r="V216" s="813"/>
      <c r="W216" s="813">
        <f t="shared" si="26"/>
        <v>0</v>
      </c>
      <c r="X216" s="813"/>
      <c r="Y216" s="813"/>
      <c r="Z216" s="813">
        <f>S216/L216*100</f>
        <v>51.995999999999995</v>
      </c>
      <c r="AA216" s="813">
        <f t="shared" ref="AA216:AA237" si="27">T216/M216*100</f>
        <v>56.602827380952384</v>
      </c>
    </row>
    <row r="217" spans="1:27" ht="22.5">
      <c r="A217" s="779"/>
      <c r="B217" s="777" t="s">
        <v>1414</v>
      </c>
      <c r="C217" s="778" t="s">
        <v>1415</v>
      </c>
      <c r="D217" s="757">
        <v>15.548999999999999</v>
      </c>
      <c r="E217" s="758">
        <v>0</v>
      </c>
      <c r="F217" s="758">
        <v>15.548999999999999</v>
      </c>
      <c r="G217" s="758">
        <v>0</v>
      </c>
      <c r="H217" s="758">
        <v>0</v>
      </c>
      <c r="I217" s="758">
        <v>0</v>
      </c>
      <c r="J217" s="758">
        <v>0</v>
      </c>
      <c r="K217" s="758">
        <v>0</v>
      </c>
      <c r="L217" s="758">
        <v>15.548999999999999</v>
      </c>
      <c r="M217" s="758">
        <v>0</v>
      </c>
      <c r="N217" s="759">
        <v>0</v>
      </c>
      <c r="O217" s="757">
        <v>0</v>
      </c>
      <c r="P217" s="757">
        <v>0</v>
      </c>
      <c r="Q217" s="757">
        <v>0</v>
      </c>
      <c r="R217" s="757">
        <v>0</v>
      </c>
      <c r="S217" s="757">
        <v>0</v>
      </c>
      <c r="T217" s="757">
        <v>0</v>
      </c>
      <c r="U217" s="812">
        <f t="shared" si="22"/>
        <v>0</v>
      </c>
      <c r="V217" s="813"/>
      <c r="W217" s="813"/>
      <c r="X217" s="813"/>
      <c r="Y217" s="813"/>
      <c r="Z217" s="813">
        <f t="shared" si="25"/>
        <v>0</v>
      </c>
      <c r="AA217" s="813"/>
    </row>
    <row r="218" spans="1:27" ht="33.75">
      <c r="A218" s="779"/>
      <c r="B218" s="777">
        <v>8003746</v>
      </c>
      <c r="C218" s="778" t="s">
        <v>1416</v>
      </c>
      <c r="D218" s="757">
        <v>28395.509241</v>
      </c>
      <c r="E218" s="758">
        <v>20014</v>
      </c>
      <c r="F218" s="758">
        <v>0</v>
      </c>
      <c r="G218" s="758">
        <v>8381.5092409999997</v>
      </c>
      <c r="H218" s="758">
        <v>0</v>
      </c>
      <c r="I218" s="758">
        <v>0</v>
      </c>
      <c r="J218" s="758">
        <v>23240.509241</v>
      </c>
      <c r="K218" s="758">
        <v>0</v>
      </c>
      <c r="L218" s="758">
        <v>3625</v>
      </c>
      <c r="M218" s="758">
        <v>1530</v>
      </c>
      <c r="N218" s="759">
        <v>15010.096000000001</v>
      </c>
      <c r="O218" s="757">
        <v>0</v>
      </c>
      <c r="P218" s="757">
        <v>0</v>
      </c>
      <c r="Q218" s="757">
        <v>10622.394</v>
      </c>
      <c r="R218" s="757">
        <v>0</v>
      </c>
      <c r="S218" s="757">
        <v>2857.7020000000002</v>
      </c>
      <c r="T218" s="757">
        <v>1530</v>
      </c>
      <c r="U218" s="812">
        <f t="shared" si="22"/>
        <v>52.86080933645335</v>
      </c>
      <c r="V218" s="813"/>
      <c r="W218" s="813"/>
      <c r="X218" s="813">
        <f t="shared" si="23"/>
        <v>45.70637368504984</v>
      </c>
      <c r="Y218" s="813"/>
      <c r="Z218" s="813">
        <f t="shared" si="25"/>
        <v>78.833158620689659</v>
      </c>
      <c r="AA218" s="813">
        <f t="shared" si="27"/>
        <v>100</v>
      </c>
    </row>
    <row r="219" spans="1:27" ht="33.75">
      <c r="A219" s="779"/>
      <c r="B219" s="777">
        <v>8128560</v>
      </c>
      <c r="C219" s="778" t="s">
        <v>1417</v>
      </c>
      <c r="D219" s="757">
        <v>128</v>
      </c>
      <c r="E219" s="758">
        <v>128</v>
      </c>
      <c r="F219" s="758">
        <v>0</v>
      </c>
      <c r="G219" s="758">
        <v>0</v>
      </c>
      <c r="H219" s="758">
        <v>0</v>
      </c>
      <c r="I219" s="758">
        <v>0</v>
      </c>
      <c r="J219" s="758">
        <v>0</v>
      </c>
      <c r="K219" s="758">
        <v>0</v>
      </c>
      <c r="L219" s="758">
        <v>128</v>
      </c>
      <c r="M219" s="758">
        <v>0</v>
      </c>
      <c r="N219" s="759">
        <v>113.319</v>
      </c>
      <c r="O219" s="757">
        <v>0</v>
      </c>
      <c r="P219" s="757">
        <v>0</v>
      </c>
      <c r="Q219" s="757">
        <v>0</v>
      </c>
      <c r="R219" s="757">
        <v>0</v>
      </c>
      <c r="S219" s="757">
        <v>113.319</v>
      </c>
      <c r="T219" s="757">
        <v>0</v>
      </c>
      <c r="U219" s="812">
        <f t="shared" si="22"/>
        <v>88.530468749999997</v>
      </c>
      <c r="V219" s="813"/>
      <c r="W219" s="813"/>
      <c r="X219" s="813"/>
      <c r="Y219" s="813"/>
      <c r="Z219" s="813">
        <f t="shared" si="25"/>
        <v>88.530468749999997</v>
      </c>
      <c r="AA219" s="813"/>
    </row>
    <row r="220" spans="1:27" ht="22.5">
      <c r="A220" s="779"/>
      <c r="B220" s="777">
        <v>7829468</v>
      </c>
      <c r="C220" s="778" t="s">
        <v>1418</v>
      </c>
      <c r="D220" s="757">
        <v>117</v>
      </c>
      <c r="E220" s="758">
        <v>117</v>
      </c>
      <c r="F220" s="758">
        <v>0</v>
      </c>
      <c r="G220" s="758">
        <v>0</v>
      </c>
      <c r="H220" s="758">
        <v>0</v>
      </c>
      <c r="I220" s="758">
        <v>117</v>
      </c>
      <c r="J220" s="758">
        <v>0</v>
      </c>
      <c r="K220" s="758">
        <v>0</v>
      </c>
      <c r="L220" s="758">
        <v>0</v>
      </c>
      <c r="M220" s="758">
        <v>0</v>
      </c>
      <c r="N220" s="759">
        <v>117</v>
      </c>
      <c r="O220" s="757">
        <v>0</v>
      </c>
      <c r="P220" s="757">
        <v>117</v>
      </c>
      <c r="Q220" s="757">
        <v>0</v>
      </c>
      <c r="R220" s="757">
        <v>0</v>
      </c>
      <c r="S220" s="757">
        <v>0</v>
      </c>
      <c r="T220" s="757">
        <v>0</v>
      </c>
      <c r="U220" s="812">
        <f t="shared" si="22"/>
        <v>100</v>
      </c>
      <c r="V220" s="813"/>
      <c r="W220" s="813">
        <f t="shared" si="26"/>
        <v>100</v>
      </c>
      <c r="X220" s="813"/>
      <c r="Y220" s="813"/>
      <c r="Z220" s="813"/>
      <c r="AA220" s="813"/>
    </row>
    <row r="221" spans="1:27" ht="22.5">
      <c r="A221" s="779"/>
      <c r="B221" s="777">
        <v>8027099</v>
      </c>
      <c r="C221" s="778" t="s">
        <v>1419</v>
      </c>
      <c r="D221" s="757">
        <v>1959</v>
      </c>
      <c r="E221" s="758">
        <v>1959</v>
      </c>
      <c r="F221" s="758">
        <v>0</v>
      </c>
      <c r="G221" s="758">
        <v>0</v>
      </c>
      <c r="H221" s="758">
        <v>0</v>
      </c>
      <c r="I221" s="758">
        <v>1959</v>
      </c>
      <c r="J221" s="758">
        <v>0</v>
      </c>
      <c r="K221" s="758">
        <v>0</v>
      </c>
      <c r="L221" s="758">
        <v>0</v>
      </c>
      <c r="M221" s="758">
        <v>0</v>
      </c>
      <c r="N221" s="759">
        <v>1933.5</v>
      </c>
      <c r="O221" s="757">
        <v>0</v>
      </c>
      <c r="P221" s="757">
        <v>1933.5</v>
      </c>
      <c r="Q221" s="757">
        <v>0</v>
      </c>
      <c r="R221" s="757">
        <v>0</v>
      </c>
      <c r="S221" s="757">
        <v>0</v>
      </c>
      <c r="T221" s="757">
        <v>0</v>
      </c>
      <c r="U221" s="812">
        <f t="shared" si="22"/>
        <v>98.698315467075034</v>
      </c>
      <c r="V221" s="813"/>
      <c r="W221" s="813">
        <f t="shared" si="26"/>
        <v>98.698315467075034</v>
      </c>
      <c r="X221" s="813"/>
      <c r="Y221" s="813"/>
      <c r="Z221" s="813"/>
      <c r="AA221" s="813"/>
    </row>
    <row r="222" spans="1:27" ht="33.75">
      <c r="A222" s="779"/>
      <c r="B222" s="777">
        <v>8155756</v>
      </c>
      <c r="C222" s="778" t="s">
        <v>1420</v>
      </c>
      <c r="D222" s="757">
        <v>159</v>
      </c>
      <c r="E222" s="758">
        <v>159</v>
      </c>
      <c r="F222" s="758">
        <v>0</v>
      </c>
      <c r="G222" s="758">
        <v>0</v>
      </c>
      <c r="H222" s="758">
        <v>0</v>
      </c>
      <c r="I222" s="758">
        <v>159</v>
      </c>
      <c r="J222" s="758">
        <v>0</v>
      </c>
      <c r="K222" s="758">
        <v>0</v>
      </c>
      <c r="L222" s="758">
        <v>0</v>
      </c>
      <c r="M222" s="758">
        <v>0</v>
      </c>
      <c r="N222" s="759">
        <v>145.47999999999999</v>
      </c>
      <c r="O222" s="757">
        <v>0</v>
      </c>
      <c r="P222" s="757">
        <v>145.47999999999999</v>
      </c>
      <c r="Q222" s="757">
        <v>0</v>
      </c>
      <c r="R222" s="757">
        <v>0</v>
      </c>
      <c r="S222" s="757">
        <v>0</v>
      </c>
      <c r="T222" s="757">
        <v>0</v>
      </c>
      <c r="U222" s="812">
        <f t="shared" si="22"/>
        <v>91.496855345911939</v>
      </c>
      <c r="V222" s="813"/>
      <c r="W222" s="813">
        <f t="shared" si="26"/>
        <v>91.496855345911939</v>
      </c>
      <c r="X222" s="813"/>
      <c r="Y222" s="813"/>
      <c r="Z222" s="813"/>
      <c r="AA222" s="813"/>
    </row>
    <row r="223" spans="1:27" ht="22.5">
      <c r="A223" s="779"/>
      <c r="B223" s="777" t="s">
        <v>1421</v>
      </c>
      <c r="C223" s="778" t="s">
        <v>1422</v>
      </c>
      <c r="D223" s="757">
        <v>300</v>
      </c>
      <c r="E223" s="758">
        <v>300</v>
      </c>
      <c r="F223" s="758">
        <v>0</v>
      </c>
      <c r="G223" s="758">
        <v>0</v>
      </c>
      <c r="H223" s="758">
        <v>0</v>
      </c>
      <c r="I223" s="758">
        <v>0</v>
      </c>
      <c r="J223" s="758">
        <v>300</v>
      </c>
      <c r="K223" s="758">
        <v>0</v>
      </c>
      <c r="L223" s="758">
        <v>0</v>
      </c>
      <c r="M223" s="758">
        <v>0</v>
      </c>
      <c r="N223" s="759">
        <v>232.21199999999999</v>
      </c>
      <c r="O223" s="757">
        <v>0</v>
      </c>
      <c r="P223" s="757">
        <v>0</v>
      </c>
      <c r="Q223" s="757">
        <v>232.21199999999999</v>
      </c>
      <c r="R223" s="757">
        <v>0</v>
      </c>
      <c r="S223" s="757">
        <v>0</v>
      </c>
      <c r="T223" s="757">
        <v>0</v>
      </c>
      <c r="U223" s="812">
        <f t="shared" si="22"/>
        <v>77.403999999999996</v>
      </c>
      <c r="V223" s="813"/>
      <c r="W223" s="813"/>
      <c r="X223" s="813"/>
      <c r="Y223" s="813"/>
      <c r="Z223" s="813"/>
      <c r="AA223" s="813"/>
    </row>
    <row r="224" spans="1:27" ht="45">
      <c r="A224" s="779"/>
      <c r="B224" s="777" t="s">
        <v>597</v>
      </c>
      <c r="C224" s="778" t="s">
        <v>598</v>
      </c>
      <c r="D224" s="757">
        <v>230107.492</v>
      </c>
      <c r="E224" s="758">
        <v>230000</v>
      </c>
      <c r="F224" s="758">
        <v>0</v>
      </c>
      <c r="G224" s="758">
        <v>107.492</v>
      </c>
      <c r="H224" s="758">
        <v>0</v>
      </c>
      <c r="I224" s="758">
        <v>230000</v>
      </c>
      <c r="J224" s="758">
        <v>107.492</v>
      </c>
      <c r="K224" s="758">
        <v>0</v>
      </c>
      <c r="L224" s="758">
        <v>0</v>
      </c>
      <c r="M224" s="758">
        <v>0</v>
      </c>
      <c r="N224" s="759">
        <v>12067.342075</v>
      </c>
      <c r="O224" s="757">
        <v>0</v>
      </c>
      <c r="P224" s="757">
        <v>11959.850075</v>
      </c>
      <c r="Q224" s="757">
        <v>107.492</v>
      </c>
      <c r="R224" s="757">
        <v>0</v>
      </c>
      <c r="S224" s="757">
        <v>0</v>
      </c>
      <c r="T224" s="757">
        <v>0</v>
      </c>
      <c r="U224" s="812">
        <f t="shared" si="22"/>
        <v>5.2442195471844961</v>
      </c>
      <c r="V224" s="813"/>
      <c r="W224" s="813">
        <f t="shared" si="26"/>
        <v>5.1999348152173912</v>
      </c>
      <c r="X224" s="813">
        <f t="shared" si="23"/>
        <v>100</v>
      </c>
      <c r="Y224" s="813"/>
      <c r="Z224" s="813"/>
      <c r="AA224" s="813"/>
    </row>
    <row r="225" spans="1:27" ht="22.5">
      <c r="A225" s="779"/>
      <c r="B225" s="777" t="s">
        <v>1423</v>
      </c>
      <c r="C225" s="778" t="s">
        <v>1424</v>
      </c>
      <c r="D225" s="757">
        <v>188</v>
      </c>
      <c r="E225" s="758">
        <v>112</v>
      </c>
      <c r="F225" s="758">
        <v>76</v>
      </c>
      <c r="G225" s="758">
        <v>0</v>
      </c>
      <c r="H225" s="758">
        <v>0</v>
      </c>
      <c r="I225" s="758">
        <v>76</v>
      </c>
      <c r="J225" s="758">
        <v>112</v>
      </c>
      <c r="K225" s="758">
        <v>0</v>
      </c>
      <c r="L225" s="758">
        <v>0</v>
      </c>
      <c r="M225" s="758">
        <v>0</v>
      </c>
      <c r="N225" s="759">
        <v>22.443999999999999</v>
      </c>
      <c r="O225" s="757">
        <v>0</v>
      </c>
      <c r="P225" s="757">
        <v>22.443999999999999</v>
      </c>
      <c r="Q225" s="757">
        <v>0</v>
      </c>
      <c r="R225" s="757">
        <v>0</v>
      </c>
      <c r="S225" s="757">
        <v>0</v>
      </c>
      <c r="T225" s="757">
        <v>0</v>
      </c>
      <c r="U225" s="812">
        <f t="shared" si="22"/>
        <v>11.938297872340426</v>
      </c>
      <c r="V225" s="813"/>
      <c r="W225" s="813">
        <f t="shared" si="26"/>
        <v>29.53157894736842</v>
      </c>
      <c r="X225" s="813">
        <f t="shared" si="23"/>
        <v>0</v>
      </c>
      <c r="Y225" s="813"/>
      <c r="Z225" s="813"/>
      <c r="AA225" s="813"/>
    </row>
    <row r="226" spans="1:27" ht="22.5">
      <c r="A226" s="779"/>
      <c r="B226" s="777">
        <v>7988749</v>
      </c>
      <c r="C226" s="778" t="s">
        <v>1425</v>
      </c>
      <c r="D226" s="757">
        <v>1200</v>
      </c>
      <c r="E226" s="758">
        <v>1200</v>
      </c>
      <c r="F226" s="758">
        <v>0</v>
      </c>
      <c r="G226" s="758">
        <v>0</v>
      </c>
      <c r="H226" s="758">
        <v>0</v>
      </c>
      <c r="I226" s="758">
        <v>0</v>
      </c>
      <c r="J226" s="758">
        <v>200</v>
      </c>
      <c r="K226" s="758">
        <v>0</v>
      </c>
      <c r="L226" s="758">
        <v>0</v>
      </c>
      <c r="M226" s="758">
        <v>1000</v>
      </c>
      <c r="N226" s="759">
        <v>516.024</v>
      </c>
      <c r="O226" s="757">
        <v>0</v>
      </c>
      <c r="P226" s="757">
        <v>0</v>
      </c>
      <c r="Q226" s="757">
        <v>0</v>
      </c>
      <c r="R226" s="757">
        <v>0</v>
      </c>
      <c r="S226" s="757">
        <v>0</v>
      </c>
      <c r="T226" s="757">
        <v>516.024</v>
      </c>
      <c r="U226" s="812">
        <f t="shared" si="22"/>
        <v>43.002000000000002</v>
      </c>
      <c r="V226" s="813"/>
      <c r="W226" s="813"/>
      <c r="X226" s="813">
        <f t="shared" si="23"/>
        <v>0</v>
      </c>
      <c r="Y226" s="813"/>
      <c r="Z226" s="813"/>
      <c r="AA226" s="813">
        <f t="shared" si="27"/>
        <v>51.602400000000003</v>
      </c>
    </row>
    <row r="227" spans="1:27" ht="33.75">
      <c r="A227" s="779"/>
      <c r="B227" s="777" t="s">
        <v>1426</v>
      </c>
      <c r="C227" s="778" t="s">
        <v>1427</v>
      </c>
      <c r="D227" s="757">
        <v>3500</v>
      </c>
      <c r="E227" s="758">
        <v>3500</v>
      </c>
      <c r="F227" s="758">
        <v>0</v>
      </c>
      <c r="G227" s="758">
        <v>0</v>
      </c>
      <c r="H227" s="758">
        <v>0</v>
      </c>
      <c r="I227" s="758">
        <v>0</v>
      </c>
      <c r="J227" s="758">
        <v>3500</v>
      </c>
      <c r="K227" s="758">
        <v>0</v>
      </c>
      <c r="L227" s="758">
        <v>0</v>
      </c>
      <c r="M227" s="758">
        <v>0</v>
      </c>
      <c r="N227" s="759">
        <v>379.072</v>
      </c>
      <c r="O227" s="757">
        <v>0</v>
      </c>
      <c r="P227" s="757">
        <v>0</v>
      </c>
      <c r="Q227" s="757">
        <v>379.072</v>
      </c>
      <c r="R227" s="757">
        <v>0</v>
      </c>
      <c r="S227" s="757">
        <v>0</v>
      </c>
      <c r="T227" s="757">
        <v>0</v>
      </c>
      <c r="U227" s="812">
        <f t="shared" si="22"/>
        <v>10.830628571428571</v>
      </c>
      <c r="V227" s="813"/>
      <c r="W227" s="813"/>
      <c r="X227" s="813">
        <f t="shared" si="23"/>
        <v>10.830628571428571</v>
      </c>
      <c r="Y227" s="813"/>
      <c r="Z227" s="813"/>
      <c r="AA227" s="813"/>
    </row>
    <row r="228" spans="1:27" ht="33.75">
      <c r="A228" s="779"/>
      <c r="B228" s="777" t="s">
        <v>525</v>
      </c>
      <c r="C228" s="778" t="s">
        <v>1428</v>
      </c>
      <c r="D228" s="757">
        <v>28537.141</v>
      </c>
      <c r="E228" s="758">
        <v>10464</v>
      </c>
      <c r="F228" s="758">
        <v>9873</v>
      </c>
      <c r="G228" s="758">
        <v>8200.1409999999996</v>
      </c>
      <c r="H228" s="758">
        <v>0</v>
      </c>
      <c r="I228" s="758">
        <v>0</v>
      </c>
      <c r="J228" s="758">
        <v>28537.141</v>
      </c>
      <c r="K228" s="758">
        <v>0</v>
      </c>
      <c r="L228" s="758">
        <v>0</v>
      </c>
      <c r="M228" s="758">
        <v>0</v>
      </c>
      <c r="N228" s="759">
        <v>27.765999999999998</v>
      </c>
      <c r="O228" s="757">
        <v>0</v>
      </c>
      <c r="P228" s="757">
        <v>0</v>
      </c>
      <c r="Q228" s="757">
        <v>27.765999999999998</v>
      </c>
      <c r="R228" s="757">
        <v>0</v>
      </c>
      <c r="S228" s="757">
        <v>0</v>
      </c>
      <c r="T228" s="757">
        <v>0</v>
      </c>
      <c r="U228" s="812">
        <f t="shared" si="22"/>
        <v>9.7297763640723511E-2</v>
      </c>
      <c r="V228" s="813"/>
      <c r="W228" s="813"/>
      <c r="X228" s="813">
        <f t="shared" si="23"/>
        <v>9.7297763640723511E-2</v>
      </c>
      <c r="Y228" s="813"/>
      <c r="Z228" s="813"/>
      <c r="AA228" s="813"/>
    </row>
    <row r="229" spans="1:27" ht="22.5">
      <c r="A229" s="779"/>
      <c r="B229" s="777" t="s">
        <v>1429</v>
      </c>
      <c r="C229" s="778" t="s">
        <v>1430</v>
      </c>
      <c r="D229" s="757">
        <v>200369.82136200002</v>
      </c>
      <c r="E229" s="758">
        <v>113427</v>
      </c>
      <c r="F229" s="758">
        <v>0</v>
      </c>
      <c r="G229" s="758">
        <v>86942.821362000002</v>
      </c>
      <c r="H229" s="758">
        <v>0</v>
      </c>
      <c r="I229" s="758">
        <v>86942.821362000002</v>
      </c>
      <c r="J229" s="758">
        <v>30165</v>
      </c>
      <c r="K229" s="758">
        <v>0</v>
      </c>
      <c r="L229" s="758">
        <v>0</v>
      </c>
      <c r="M229" s="758">
        <v>83262</v>
      </c>
      <c r="N229" s="759">
        <v>111085.08300099999</v>
      </c>
      <c r="O229" s="757">
        <v>0</v>
      </c>
      <c r="P229" s="757">
        <v>2491.1485950000001</v>
      </c>
      <c r="Q229" s="757">
        <v>29865</v>
      </c>
      <c r="R229" s="757">
        <v>0</v>
      </c>
      <c r="S229" s="757">
        <v>0</v>
      </c>
      <c r="T229" s="757">
        <v>78728.934406</v>
      </c>
      <c r="U229" s="812">
        <f t="shared" si="22"/>
        <v>55.440026969084876</v>
      </c>
      <c r="V229" s="813"/>
      <c r="W229" s="813">
        <f t="shared" si="26"/>
        <v>2.8652723203307544</v>
      </c>
      <c r="X229" s="813">
        <f t="shared" si="23"/>
        <v>99.005469915464943</v>
      </c>
      <c r="Y229" s="813"/>
      <c r="Z229" s="813"/>
      <c r="AA229" s="813">
        <f t="shared" si="27"/>
        <v>94.555660932958617</v>
      </c>
    </row>
    <row r="230" spans="1:27" ht="33.75">
      <c r="A230" s="779"/>
      <c r="B230" s="777" t="s">
        <v>1431</v>
      </c>
      <c r="C230" s="778" t="s">
        <v>1432</v>
      </c>
      <c r="D230" s="757">
        <v>46063.898000000001</v>
      </c>
      <c r="E230" s="758">
        <v>33680</v>
      </c>
      <c r="F230" s="758">
        <v>0</v>
      </c>
      <c r="G230" s="758">
        <v>12383.897999999999</v>
      </c>
      <c r="H230" s="758">
        <v>0</v>
      </c>
      <c r="I230" s="758">
        <v>0</v>
      </c>
      <c r="J230" s="758">
        <v>46063.898000000001</v>
      </c>
      <c r="K230" s="758">
        <v>0</v>
      </c>
      <c r="L230" s="758">
        <v>0</v>
      </c>
      <c r="M230" s="758">
        <v>0</v>
      </c>
      <c r="N230" s="759">
        <v>38570.974442999999</v>
      </c>
      <c r="O230" s="757">
        <v>0</v>
      </c>
      <c r="P230" s="757">
        <v>0</v>
      </c>
      <c r="Q230" s="757">
        <v>38570.974442999999</v>
      </c>
      <c r="R230" s="757">
        <v>0</v>
      </c>
      <c r="S230" s="757">
        <v>0</v>
      </c>
      <c r="T230" s="757">
        <v>0</v>
      </c>
      <c r="U230" s="812">
        <f t="shared" si="22"/>
        <v>83.733631146456602</v>
      </c>
      <c r="V230" s="813"/>
      <c r="W230" s="813"/>
      <c r="X230" s="813">
        <f t="shared" si="23"/>
        <v>83.733631146456602</v>
      </c>
      <c r="Y230" s="813"/>
      <c r="Z230" s="813"/>
      <c r="AA230" s="813"/>
    </row>
    <row r="231" spans="1:27">
      <c r="A231" s="779"/>
      <c r="B231" s="777" t="s">
        <v>677</v>
      </c>
      <c r="C231" s="778" t="s">
        <v>678</v>
      </c>
      <c r="D231" s="757">
        <v>34588.731</v>
      </c>
      <c r="E231" s="758">
        <v>27314</v>
      </c>
      <c r="F231" s="758">
        <v>0</v>
      </c>
      <c r="G231" s="758">
        <v>7274.7309999999998</v>
      </c>
      <c r="H231" s="758">
        <v>0</v>
      </c>
      <c r="I231" s="758">
        <v>0</v>
      </c>
      <c r="J231" s="758">
        <v>34588.731</v>
      </c>
      <c r="K231" s="758">
        <v>0</v>
      </c>
      <c r="L231" s="758">
        <v>0</v>
      </c>
      <c r="M231" s="758">
        <v>0</v>
      </c>
      <c r="N231" s="759">
        <v>1547.7080000000001</v>
      </c>
      <c r="O231" s="757">
        <v>0</v>
      </c>
      <c r="P231" s="757">
        <v>0</v>
      </c>
      <c r="Q231" s="757">
        <v>1547.7080000000001</v>
      </c>
      <c r="R231" s="757">
        <v>0</v>
      </c>
      <c r="S231" s="757">
        <v>0</v>
      </c>
      <c r="T231" s="757">
        <v>0</v>
      </c>
      <c r="U231" s="812">
        <f t="shared" si="22"/>
        <v>4.4746018580444602</v>
      </c>
      <c r="V231" s="813"/>
      <c r="W231" s="813"/>
      <c r="X231" s="813">
        <f t="shared" si="23"/>
        <v>4.4746018580444602</v>
      </c>
      <c r="Y231" s="813"/>
      <c r="Z231" s="813"/>
      <c r="AA231" s="813"/>
    </row>
    <row r="232" spans="1:27" ht="22.5">
      <c r="A232" s="779"/>
      <c r="B232" s="777">
        <v>8071521</v>
      </c>
      <c r="C232" s="778" t="s">
        <v>715</v>
      </c>
      <c r="D232" s="757">
        <v>3377</v>
      </c>
      <c r="E232" s="758">
        <v>2732</v>
      </c>
      <c r="F232" s="758">
        <v>0</v>
      </c>
      <c r="G232" s="758">
        <v>645</v>
      </c>
      <c r="H232" s="758">
        <v>0</v>
      </c>
      <c r="I232" s="758">
        <v>0</v>
      </c>
      <c r="J232" s="758">
        <v>3377</v>
      </c>
      <c r="K232" s="758">
        <v>0</v>
      </c>
      <c r="L232" s="758">
        <v>0</v>
      </c>
      <c r="M232" s="758">
        <v>0</v>
      </c>
      <c r="N232" s="759">
        <v>67.748999999999995</v>
      </c>
      <c r="O232" s="757">
        <v>0</v>
      </c>
      <c r="P232" s="757">
        <v>0</v>
      </c>
      <c r="Q232" s="757">
        <v>67.748999999999995</v>
      </c>
      <c r="R232" s="757">
        <v>0</v>
      </c>
      <c r="S232" s="757">
        <v>0</v>
      </c>
      <c r="T232" s="757">
        <v>0</v>
      </c>
      <c r="U232" s="812">
        <f t="shared" si="22"/>
        <v>2.0061889250814331</v>
      </c>
      <c r="V232" s="813"/>
      <c r="W232" s="813"/>
      <c r="X232" s="813">
        <f t="shared" si="23"/>
        <v>2.0061889250814331</v>
      </c>
      <c r="Y232" s="813"/>
      <c r="Z232" s="813"/>
      <c r="AA232" s="813"/>
    </row>
    <row r="233" spans="1:27" ht="22.5">
      <c r="A233" s="779"/>
      <c r="B233" s="777" t="s">
        <v>1433</v>
      </c>
      <c r="C233" s="778" t="s">
        <v>1434</v>
      </c>
      <c r="D233" s="757">
        <v>81921.166952</v>
      </c>
      <c r="E233" s="758">
        <v>7001</v>
      </c>
      <c r="F233" s="758">
        <v>0</v>
      </c>
      <c r="G233" s="758">
        <v>74920.166952</v>
      </c>
      <c r="H233" s="758">
        <v>0</v>
      </c>
      <c r="I233" s="758">
        <v>74920.166952</v>
      </c>
      <c r="J233" s="758">
        <v>7001</v>
      </c>
      <c r="K233" s="758">
        <v>0</v>
      </c>
      <c r="L233" s="758">
        <v>0</v>
      </c>
      <c r="M233" s="758">
        <v>0</v>
      </c>
      <c r="N233" s="759">
        <v>7842.8842999999997</v>
      </c>
      <c r="O233" s="757">
        <v>0</v>
      </c>
      <c r="P233" s="757">
        <v>841.88430000000005</v>
      </c>
      <c r="Q233" s="757">
        <v>7001</v>
      </c>
      <c r="R233" s="757">
        <v>0</v>
      </c>
      <c r="S233" s="757">
        <v>0</v>
      </c>
      <c r="T233" s="757">
        <v>0</v>
      </c>
      <c r="U233" s="812">
        <f t="shared" si="22"/>
        <v>9.5736969965227363</v>
      </c>
      <c r="V233" s="813"/>
      <c r="W233" s="813">
        <f t="shared" si="26"/>
        <v>1.1237085210172852</v>
      </c>
      <c r="X233" s="813">
        <f t="shared" si="23"/>
        <v>100</v>
      </c>
      <c r="Y233" s="813"/>
      <c r="Z233" s="813"/>
      <c r="AA233" s="813"/>
    </row>
    <row r="234" spans="1:27" ht="33.75">
      <c r="A234" s="779"/>
      <c r="B234" s="777" t="s">
        <v>670</v>
      </c>
      <c r="C234" s="778" t="s">
        <v>1435</v>
      </c>
      <c r="D234" s="757">
        <v>93067.141999999993</v>
      </c>
      <c r="E234" s="758">
        <v>83622</v>
      </c>
      <c r="F234" s="758">
        <v>0</v>
      </c>
      <c r="G234" s="758">
        <v>9445.1419999999998</v>
      </c>
      <c r="H234" s="758">
        <v>0</v>
      </c>
      <c r="I234" s="758">
        <v>0</v>
      </c>
      <c r="J234" s="758">
        <v>60322</v>
      </c>
      <c r="K234" s="758">
        <v>0</v>
      </c>
      <c r="L234" s="758">
        <v>32414.728999999999</v>
      </c>
      <c r="M234" s="758">
        <v>330.41300000000001</v>
      </c>
      <c r="N234" s="759">
        <v>50519.569000000003</v>
      </c>
      <c r="O234" s="757">
        <v>0</v>
      </c>
      <c r="P234" s="757">
        <v>0</v>
      </c>
      <c r="Q234" s="757">
        <v>18376.48</v>
      </c>
      <c r="R234" s="757">
        <v>0</v>
      </c>
      <c r="S234" s="757">
        <v>32143.089</v>
      </c>
      <c r="T234" s="757">
        <v>0</v>
      </c>
      <c r="U234" s="812">
        <f t="shared" si="22"/>
        <v>54.282927265564908</v>
      </c>
      <c r="V234" s="813"/>
      <c r="W234" s="813"/>
      <c r="X234" s="813">
        <f t="shared" si="23"/>
        <v>30.463976658598853</v>
      </c>
      <c r="Y234" s="813"/>
      <c r="Z234" s="813">
        <f t="shared" si="25"/>
        <v>99.161985898447597</v>
      </c>
      <c r="AA234" s="813">
        <f t="shared" si="27"/>
        <v>0</v>
      </c>
    </row>
    <row r="235" spans="1:27" ht="45">
      <c r="A235" s="779"/>
      <c r="B235" s="777">
        <v>8065869</v>
      </c>
      <c r="C235" s="778" t="s">
        <v>673</v>
      </c>
      <c r="D235" s="757">
        <v>42928.203000000001</v>
      </c>
      <c r="E235" s="758">
        <v>32400</v>
      </c>
      <c r="F235" s="758">
        <v>0</v>
      </c>
      <c r="G235" s="758">
        <v>10528.203</v>
      </c>
      <c r="H235" s="758">
        <v>0</v>
      </c>
      <c r="I235" s="758">
        <v>0</v>
      </c>
      <c r="J235" s="758">
        <v>42928.203000000001</v>
      </c>
      <c r="K235" s="758">
        <v>0</v>
      </c>
      <c r="L235" s="758">
        <v>0</v>
      </c>
      <c r="M235" s="758">
        <v>0</v>
      </c>
      <c r="N235" s="759">
        <v>37469.722895999999</v>
      </c>
      <c r="O235" s="757">
        <v>0</v>
      </c>
      <c r="P235" s="757">
        <v>0</v>
      </c>
      <c r="Q235" s="757">
        <v>37469.722895999999</v>
      </c>
      <c r="R235" s="757">
        <v>0</v>
      </c>
      <c r="S235" s="757">
        <v>0</v>
      </c>
      <c r="T235" s="757">
        <v>0</v>
      </c>
      <c r="U235" s="812">
        <f t="shared" si="22"/>
        <v>87.28462939853317</v>
      </c>
      <c r="V235" s="813"/>
      <c r="W235" s="813"/>
      <c r="X235" s="813">
        <f t="shared" si="23"/>
        <v>87.28462939853317</v>
      </c>
      <c r="Y235" s="813"/>
      <c r="Z235" s="813"/>
      <c r="AA235" s="813"/>
    </row>
    <row r="236" spans="1:27" ht="56.25">
      <c r="A236" s="779"/>
      <c r="B236" s="777">
        <v>7595870</v>
      </c>
      <c r="C236" s="778" t="s">
        <v>570</v>
      </c>
      <c r="D236" s="757">
        <v>7519.4450029999998</v>
      </c>
      <c r="E236" s="758">
        <v>5823</v>
      </c>
      <c r="F236" s="758">
        <v>0</v>
      </c>
      <c r="G236" s="758">
        <v>1696.445003</v>
      </c>
      <c r="H236" s="758">
        <v>0</v>
      </c>
      <c r="I236" s="758">
        <v>0</v>
      </c>
      <c r="J236" s="758">
        <v>7519.4450029999998</v>
      </c>
      <c r="K236" s="758">
        <v>0</v>
      </c>
      <c r="L236" s="758">
        <v>0</v>
      </c>
      <c r="M236" s="758">
        <v>0</v>
      </c>
      <c r="N236" s="759">
        <v>6111</v>
      </c>
      <c r="O236" s="757">
        <v>0</v>
      </c>
      <c r="P236" s="757">
        <v>0</v>
      </c>
      <c r="Q236" s="757">
        <v>6111</v>
      </c>
      <c r="R236" s="757">
        <v>0</v>
      </c>
      <c r="S236" s="757">
        <v>0</v>
      </c>
      <c r="T236" s="757">
        <v>0</v>
      </c>
      <c r="U236" s="812">
        <f t="shared" si="22"/>
        <v>81.269295773317324</v>
      </c>
      <c r="V236" s="813"/>
      <c r="W236" s="813"/>
      <c r="X236" s="813">
        <f t="shared" si="23"/>
        <v>81.269295773317324</v>
      </c>
      <c r="Y236" s="813"/>
      <c r="Z236" s="813"/>
      <c r="AA236" s="813"/>
    </row>
    <row r="237" spans="1:27" ht="33.75">
      <c r="A237" s="779"/>
      <c r="B237" s="777" t="s">
        <v>1436</v>
      </c>
      <c r="C237" s="778" t="s">
        <v>1437</v>
      </c>
      <c r="D237" s="757">
        <v>4762490.4062789995</v>
      </c>
      <c r="E237" s="758">
        <v>3837672</v>
      </c>
      <c r="F237" s="758">
        <v>207923</v>
      </c>
      <c r="G237" s="758">
        <v>716895.40627899999</v>
      </c>
      <c r="H237" s="758">
        <v>0</v>
      </c>
      <c r="I237" s="758">
        <v>3216895.406279</v>
      </c>
      <c r="J237" s="758">
        <v>445611</v>
      </c>
      <c r="K237" s="758">
        <v>0</v>
      </c>
      <c r="L237" s="758">
        <v>599983.68299999996</v>
      </c>
      <c r="M237" s="758">
        <v>500000</v>
      </c>
      <c r="N237" s="759">
        <v>3168097.5821779994</v>
      </c>
      <c r="O237" s="757">
        <v>0</v>
      </c>
      <c r="P237" s="757">
        <v>2191939.464036</v>
      </c>
      <c r="Q237" s="757">
        <v>300654.75612500001</v>
      </c>
      <c r="R237" s="757">
        <v>0</v>
      </c>
      <c r="S237" s="757">
        <v>214224.87298499999</v>
      </c>
      <c r="T237" s="757">
        <v>461278.48903200001</v>
      </c>
      <c r="U237" s="812">
        <f t="shared" si="22"/>
        <v>66.521868012607271</v>
      </c>
      <c r="V237" s="813"/>
      <c r="W237" s="813">
        <f t="shared" si="26"/>
        <v>68.138350403236387</v>
      </c>
      <c r="X237" s="813">
        <f t="shared" si="23"/>
        <v>67.470227648105634</v>
      </c>
      <c r="Y237" s="813"/>
      <c r="Z237" s="813">
        <f t="shared" si="25"/>
        <v>35.70511649814317</v>
      </c>
      <c r="AA237" s="813">
        <f t="shared" si="27"/>
        <v>92.255697806400008</v>
      </c>
    </row>
    <row r="238" spans="1:27" ht="67.5">
      <c r="A238" s="779"/>
      <c r="B238" s="777" t="s">
        <v>1438</v>
      </c>
      <c r="C238" s="778" t="s">
        <v>672</v>
      </c>
      <c r="D238" s="757">
        <v>10000</v>
      </c>
      <c r="E238" s="758">
        <v>10000</v>
      </c>
      <c r="F238" s="758">
        <v>0</v>
      </c>
      <c r="G238" s="758">
        <v>0</v>
      </c>
      <c r="H238" s="758">
        <v>0</v>
      </c>
      <c r="I238" s="758">
        <v>0</v>
      </c>
      <c r="J238" s="758">
        <v>10000</v>
      </c>
      <c r="K238" s="758">
        <v>0</v>
      </c>
      <c r="L238" s="758">
        <v>0</v>
      </c>
      <c r="M238" s="758">
        <v>0</v>
      </c>
      <c r="N238" s="759">
        <v>1578.23</v>
      </c>
      <c r="O238" s="757">
        <v>0</v>
      </c>
      <c r="P238" s="757">
        <v>0</v>
      </c>
      <c r="Q238" s="757">
        <v>1578.23</v>
      </c>
      <c r="R238" s="757">
        <v>0</v>
      </c>
      <c r="S238" s="757">
        <v>0</v>
      </c>
      <c r="T238" s="757">
        <v>0</v>
      </c>
      <c r="U238" s="812">
        <f t="shared" si="22"/>
        <v>15.782299999999999</v>
      </c>
      <c r="V238" s="813"/>
      <c r="W238" s="813"/>
      <c r="X238" s="813">
        <f t="shared" si="23"/>
        <v>15.782299999999999</v>
      </c>
      <c r="Y238" s="813"/>
      <c r="Z238" s="813"/>
      <c r="AA238" s="813"/>
    </row>
    <row r="239" spans="1:27" ht="22.5">
      <c r="A239" s="779"/>
      <c r="B239" s="777" t="s">
        <v>700</v>
      </c>
      <c r="C239" s="778" t="s">
        <v>701</v>
      </c>
      <c r="D239" s="757">
        <v>3262.2089999999998</v>
      </c>
      <c r="E239" s="758">
        <v>2129</v>
      </c>
      <c r="F239" s="758">
        <v>184.27600000000001</v>
      </c>
      <c r="G239" s="758">
        <v>948.93299999999999</v>
      </c>
      <c r="H239" s="758">
        <v>0</v>
      </c>
      <c r="I239" s="758">
        <v>0</v>
      </c>
      <c r="J239" s="758">
        <v>3077.933</v>
      </c>
      <c r="K239" s="758">
        <v>0</v>
      </c>
      <c r="L239" s="758">
        <v>184.27600000000001</v>
      </c>
      <c r="M239" s="758">
        <v>0</v>
      </c>
      <c r="N239" s="759">
        <v>7.8479999999999999</v>
      </c>
      <c r="O239" s="757">
        <v>0</v>
      </c>
      <c r="P239" s="757">
        <v>0</v>
      </c>
      <c r="Q239" s="757">
        <v>0</v>
      </c>
      <c r="R239" s="757">
        <v>0</v>
      </c>
      <c r="S239" s="757">
        <v>7.8479999999999999</v>
      </c>
      <c r="T239" s="757">
        <v>0</v>
      </c>
      <c r="U239" s="812">
        <f t="shared" si="22"/>
        <v>0.24057318215969609</v>
      </c>
      <c r="V239" s="813"/>
      <c r="W239" s="813"/>
      <c r="X239" s="813">
        <f t="shared" si="23"/>
        <v>0</v>
      </c>
      <c r="Y239" s="813"/>
      <c r="Z239" s="813">
        <f t="shared" si="25"/>
        <v>4.2588291475829729</v>
      </c>
      <c r="AA239" s="813"/>
    </row>
    <row r="240" spans="1:27" ht="22.5">
      <c r="A240" s="779"/>
      <c r="B240" s="777" t="s">
        <v>1439</v>
      </c>
      <c r="C240" s="778" t="s">
        <v>1440</v>
      </c>
      <c r="D240" s="757">
        <v>10936</v>
      </c>
      <c r="E240" s="758">
        <v>10936</v>
      </c>
      <c r="F240" s="758">
        <v>0</v>
      </c>
      <c r="G240" s="758">
        <v>0</v>
      </c>
      <c r="H240" s="758">
        <v>0</v>
      </c>
      <c r="I240" s="758">
        <v>10800</v>
      </c>
      <c r="J240" s="758">
        <v>136</v>
      </c>
      <c r="K240" s="758">
        <v>0</v>
      </c>
      <c r="L240" s="758">
        <v>0</v>
      </c>
      <c r="M240" s="758">
        <v>0</v>
      </c>
      <c r="N240" s="759">
        <v>10532.143</v>
      </c>
      <c r="O240" s="757">
        <v>0</v>
      </c>
      <c r="P240" s="757">
        <v>10532.143</v>
      </c>
      <c r="Q240" s="757">
        <v>0</v>
      </c>
      <c r="R240" s="757">
        <v>0</v>
      </c>
      <c r="S240" s="757">
        <v>0</v>
      </c>
      <c r="T240" s="757">
        <v>0</v>
      </c>
      <c r="U240" s="812">
        <f t="shared" si="22"/>
        <v>96.307086686174102</v>
      </c>
      <c r="V240" s="813"/>
      <c r="W240" s="813">
        <f t="shared" si="26"/>
        <v>97.519842592592596</v>
      </c>
      <c r="X240" s="813">
        <f t="shared" si="23"/>
        <v>0</v>
      </c>
      <c r="Y240" s="813"/>
      <c r="Z240" s="813"/>
      <c r="AA240" s="813"/>
    </row>
    <row r="241" spans="1:27" ht="56.25">
      <c r="A241" s="779"/>
      <c r="B241" s="777" t="s">
        <v>571</v>
      </c>
      <c r="C241" s="778" t="s">
        <v>1441</v>
      </c>
      <c r="D241" s="757">
        <v>1500</v>
      </c>
      <c r="E241" s="758">
        <v>1000</v>
      </c>
      <c r="F241" s="758">
        <v>0</v>
      </c>
      <c r="G241" s="758">
        <v>500</v>
      </c>
      <c r="H241" s="758">
        <v>0</v>
      </c>
      <c r="I241" s="758">
        <v>0</v>
      </c>
      <c r="J241" s="758">
        <v>1500</v>
      </c>
      <c r="K241" s="758">
        <v>0</v>
      </c>
      <c r="L241" s="758">
        <v>0</v>
      </c>
      <c r="M241" s="758">
        <v>0</v>
      </c>
      <c r="N241" s="759">
        <v>1150</v>
      </c>
      <c r="O241" s="757">
        <v>0</v>
      </c>
      <c r="P241" s="757">
        <v>0</v>
      </c>
      <c r="Q241" s="757">
        <v>1150</v>
      </c>
      <c r="R241" s="757">
        <v>0</v>
      </c>
      <c r="S241" s="757">
        <v>0</v>
      </c>
      <c r="T241" s="757">
        <v>0</v>
      </c>
      <c r="U241" s="812">
        <f t="shared" si="22"/>
        <v>76.666666666666671</v>
      </c>
      <c r="V241" s="813"/>
      <c r="W241" s="813"/>
      <c r="X241" s="813">
        <f t="shared" si="23"/>
        <v>76.666666666666671</v>
      </c>
      <c r="Y241" s="813"/>
      <c r="Z241" s="813"/>
      <c r="AA241" s="813"/>
    </row>
    <row r="242" spans="1:27" ht="45">
      <c r="A242" s="779"/>
      <c r="B242" s="777">
        <v>8146324</v>
      </c>
      <c r="C242" s="778" t="s">
        <v>1442</v>
      </c>
      <c r="D242" s="757">
        <v>200</v>
      </c>
      <c r="E242" s="758">
        <v>200</v>
      </c>
      <c r="F242" s="758">
        <v>0</v>
      </c>
      <c r="G242" s="758">
        <v>0</v>
      </c>
      <c r="H242" s="758">
        <v>0</v>
      </c>
      <c r="I242" s="758">
        <v>0</v>
      </c>
      <c r="J242" s="758">
        <v>200</v>
      </c>
      <c r="K242" s="758">
        <v>0</v>
      </c>
      <c r="L242" s="758">
        <v>0</v>
      </c>
      <c r="M242" s="758">
        <v>0</v>
      </c>
      <c r="N242" s="759">
        <v>146.69999999999999</v>
      </c>
      <c r="O242" s="757">
        <v>0</v>
      </c>
      <c r="P242" s="757">
        <v>0</v>
      </c>
      <c r="Q242" s="757">
        <v>146.69999999999999</v>
      </c>
      <c r="R242" s="757">
        <v>0</v>
      </c>
      <c r="S242" s="757">
        <v>0</v>
      </c>
      <c r="T242" s="757">
        <v>0</v>
      </c>
      <c r="U242" s="812">
        <f t="shared" si="22"/>
        <v>73.349999999999994</v>
      </c>
      <c r="V242" s="813"/>
      <c r="W242" s="813"/>
      <c r="X242" s="813">
        <f t="shared" si="23"/>
        <v>73.349999999999994</v>
      </c>
      <c r="Y242" s="813"/>
      <c r="Z242" s="813"/>
      <c r="AA242" s="813"/>
    </row>
    <row r="243" spans="1:27" ht="33.75">
      <c r="A243" s="779"/>
      <c r="B243" s="777">
        <v>8146327</v>
      </c>
      <c r="C243" s="778" t="s">
        <v>1443</v>
      </c>
      <c r="D243" s="757">
        <v>100</v>
      </c>
      <c r="E243" s="758">
        <v>100</v>
      </c>
      <c r="F243" s="758">
        <v>0</v>
      </c>
      <c r="G243" s="758">
        <v>0</v>
      </c>
      <c r="H243" s="758">
        <v>0</v>
      </c>
      <c r="I243" s="758">
        <v>0</v>
      </c>
      <c r="J243" s="758">
        <v>100</v>
      </c>
      <c r="K243" s="758">
        <v>0</v>
      </c>
      <c r="L243" s="758">
        <v>0</v>
      </c>
      <c r="M243" s="758">
        <v>0</v>
      </c>
      <c r="N243" s="759">
        <v>100</v>
      </c>
      <c r="O243" s="757">
        <v>0</v>
      </c>
      <c r="P243" s="757">
        <v>0</v>
      </c>
      <c r="Q243" s="757">
        <v>100</v>
      </c>
      <c r="R243" s="757">
        <v>0</v>
      </c>
      <c r="S243" s="757">
        <v>0</v>
      </c>
      <c r="T243" s="757">
        <v>0</v>
      </c>
      <c r="U243" s="812">
        <f t="shared" si="22"/>
        <v>100</v>
      </c>
      <c r="V243" s="813"/>
      <c r="W243" s="813"/>
      <c r="X243" s="813">
        <f t="shared" si="23"/>
        <v>100</v>
      </c>
      <c r="Y243" s="813"/>
      <c r="Z243" s="813"/>
      <c r="AA243" s="813"/>
    </row>
    <row r="244" spans="1:27" ht="45">
      <c r="A244" s="779"/>
      <c r="B244" s="777">
        <v>8147084</v>
      </c>
      <c r="C244" s="778" t="s">
        <v>1444</v>
      </c>
      <c r="D244" s="757">
        <v>100</v>
      </c>
      <c r="E244" s="758">
        <v>100</v>
      </c>
      <c r="F244" s="758">
        <v>0</v>
      </c>
      <c r="G244" s="758">
        <v>0</v>
      </c>
      <c r="H244" s="758">
        <v>0</v>
      </c>
      <c r="I244" s="758">
        <v>0</v>
      </c>
      <c r="J244" s="758">
        <v>100</v>
      </c>
      <c r="K244" s="758">
        <v>0</v>
      </c>
      <c r="L244" s="758">
        <v>0</v>
      </c>
      <c r="M244" s="758">
        <v>0</v>
      </c>
      <c r="N244" s="759">
        <v>100</v>
      </c>
      <c r="O244" s="757">
        <v>0</v>
      </c>
      <c r="P244" s="757">
        <v>0</v>
      </c>
      <c r="Q244" s="757">
        <v>100</v>
      </c>
      <c r="R244" s="757">
        <v>0</v>
      </c>
      <c r="S244" s="757">
        <v>0</v>
      </c>
      <c r="T244" s="757">
        <v>0</v>
      </c>
      <c r="U244" s="812">
        <f t="shared" si="22"/>
        <v>100</v>
      </c>
      <c r="V244" s="813"/>
      <c r="W244" s="813"/>
      <c r="X244" s="813">
        <f t="shared" si="23"/>
        <v>100</v>
      </c>
      <c r="Y244" s="813"/>
      <c r="Z244" s="813"/>
      <c r="AA244" s="813"/>
    </row>
    <row r="245" spans="1:27" ht="22.5">
      <c r="A245" s="779"/>
      <c r="B245" s="777">
        <v>8155651</v>
      </c>
      <c r="C245" s="778" t="s">
        <v>1445</v>
      </c>
      <c r="D245" s="757">
        <v>250</v>
      </c>
      <c r="E245" s="758">
        <v>250</v>
      </c>
      <c r="F245" s="758">
        <v>0</v>
      </c>
      <c r="G245" s="758">
        <v>0</v>
      </c>
      <c r="H245" s="758">
        <v>0</v>
      </c>
      <c r="I245" s="758">
        <v>0</v>
      </c>
      <c r="J245" s="758">
        <v>250</v>
      </c>
      <c r="K245" s="758">
        <v>0</v>
      </c>
      <c r="L245" s="758">
        <v>0</v>
      </c>
      <c r="M245" s="758">
        <v>0</v>
      </c>
      <c r="N245" s="759">
        <v>160.79</v>
      </c>
      <c r="O245" s="757">
        <v>0</v>
      </c>
      <c r="P245" s="757">
        <v>0</v>
      </c>
      <c r="Q245" s="757">
        <v>160.79</v>
      </c>
      <c r="R245" s="757">
        <v>0</v>
      </c>
      <c r="S245" s="757">
        <v>0</v>
      </c>
      <c r="T245" s="757">
        <v>0</v>
      </c>
      <c r="U245" s="812">
        <f t="shared" si="22"/>
        <v>64.316000000000003</v>
      </c>
      <c r="V245" s="813"/>
      <c r="W245" s="813"/>
      <c r="X245" s="813">
        <f t="shared" si="23"/>
        <v>64.316000000000003</v>
      </c>
      <c r="Y245" s="813"/>
      <c r="Z245" s="813"/>
      <c r="AA245" s="813"/>
    </row>
    <row r="246" spans="1:27" ht="33.75">
      <c r="A246" s="779"/>
      <c r="B246" s="777" t="s">
        <v>1446</v>
      </c>
      <c r="C246" s="778" t="s">
        <v>1447</v>
      </c>
      <c r="D246" s="757">
        <v>250</v>
      </c>
      <c r="E246" s="758">
        <v>250</v>
      </c>
      <c r="F246" s="758">
        <v>0</v>
      </c>
      <c r="G246" s="758">
        <v>0</v>
      </c>
      <c r="H246" s="758">
        <v>0</v>
      </c>
      <c r="I246" s="758">
        <v>0</v>
      </c>
      <c r="J246" s="758">
        <v>250</v>
      </c>
      <c r="K246" s="758">
        <v>0</v>
      </c>
      <c r="L246" s="758">
        <v>0</v>
      </c>
      <c r="M246" s="758">
        <v>0</v>
      </c>
      <c r="N246" s="759">
        <v>140.934</v>
      </c>
      <c r="O246" s="757">
        <v>0</v>
      </c>
      <c r="P246" s="757">
        <v>0</v>
      </c>
      <c r="Q246" s="757">
        <v>140.934</v>
      </c>
      <c r="R246" s="757">
        <v>0</v>
      </c>
      <c r="S246" s="757">
        <v>0</v>
      </c>
      <c r="T246" s="757">
        <v>0</v>
      </c>
      <c r="U246" s="812">
        <f t="shared" si="22"/>
        <v>56.373600000000003</v>
      </c>
      <c r="V246" s="813"/>
      <c r="W246" s="813"/>
      <c r="X246" s="813">
        <f t="shared" si="23"/>
        <v>56.373600000000003</v>
      </c>
      <c r="Y246" s="813"/>
      <c r="Z246" s="813"/>
      <c r="AA246" s="813"/>
    </row>
    <row r="247" spans="1:27" ht="45">
      <c r="A247" s="779"/>
      <c r="B247" s="777">
        <v>8146326</v>
      </c>
      <c r="C247" s="778" t="s">
        <v>1448</v>
      </c>
      <c r="D247" s="757">
        <v>50</v>
      </c>
      <c r="E247" s="758">
        <v>50</v>
      </c>
      <c r="F247" s="758">
        <v>0</v>
      </c>
      <c r="G247" s="758">
        <v>0</v>
      </c>
      <c r="H247" s="758">
        <v>0</v>
      </c>
      <c r="I247" s="758">
        <v>0</v>
      </c>
      <c r="J247" s="758">
        <v>50</v>
      </c>
      <c r="K247" s="758">
        <v>0</v>
      </c>
      <c r="L247" s="758">
        <v>0</v>
      </c>
      <c r="M247" s="758">
        <v>0</v>
      </c>
      <c r="N247" s="759">
        <v>49.326999999999998</v>
      </c>
      <c r="O247" s="757">
        <v>0</v>
      </c>
      <c r="P247" s="757">
        <v>0</v>
      </c>
      <c r="Q247" s="757">
        <v>49.326999999999998</v>
      </c>
      <c r="R247" s="757">
        <v>0</v>
      </c>
      <c r="S247" s="757">
        <v>0</v>
      </c>
      <c r="T247" s="757">
        <v>0</v>
      </c>
      <c r="U247" s="812">
        <f t="shared" si="22"/>
        <v>98.653999999999996</v>
      </c>
      <c r="V247" s="813"/>
      <c r="W247" s="813"/>
      <c r="X247" s="813">
        <f t="shared" si="23"/>
        <v>98.653999999999996</v>
      </c>
      <c r="Y247" s="813"/>
      <c r="Z247" s="813"/>
      <c r="AA247" s="813"/>
    </row>
    <row r="248" spans="1:27" ht="33.75">
      <c r="A248" s="779"/>
      <c r="B248" s="777" t="s">
        <v>1449</v>
      </c>
      <c r="C248" s="778" t="s">
        <v>1450</v>
      </c>
      <c r="D248" s="757">
        <v>50</v>
      </c>
      <c r="E248" s="758">
        <v>50</v>
      </c>
      <c r="F248" s="758">
        <v>0</v>
      </c>
      <c r="G248" s="758">
        <v>0</v>
      </c>
      <c r="H248" s="758">
        <v>0</v>
      </c>
      <c r="I248" s="758">
        <v>0</v>
      </c>
      <c r="J248" s="758">
        <v>50</v>
      </c>
      <c r="K248" s="758">
        <v>0</v>
      </c>
      <c r="L248" s="758">
        <v>0</v>
      </c>
      <c r="M248" s="758">
        <v>0</v>
      </c>
      <c r="N248" s="759">
        <v>50</v>
      </c>
      <c r="O248" s="757">
        <v>0</v>
      </c>
      <c r="P248" s="757">
        <v>0</v>
      </c>
      <c r="Q248" s="757">
        <v>50</v>
      </c>
      <c r="R248" s="757">
        <v>0</v>
      </c>
      <c r="S248" s="757">
        <v>0</v>
      </c>
      <c r="T248" s="757">
        <v>0</v>
      </c>
      <c r="U248" s="812">
        <f t="shared" si="22"/>
        <v>100</v>
      </c>
      <c r="V248" s="813"/>
      <c r="W248" s="813"/>
      <c r="X248" s="813">
        <f t="shared" si="23"/>
        <v>100</v>
      </c>
      <c r="Y248" s="813"/>
      <c r="Z248" s="813"/>
      <c r="AA248" s="813"/>
    </row>
    <row r="249" spans="1:27" ht="22.5">
      <c r="A249" s="779"/>
      <c r="B249" s="777" t="s">
        <v>1451</v>
      </c>
      <c r="C249" s="778" t="s">
        <v>1452</v>
      </c>
      <c r="D249" s="757">
        <v>50</v>
      </c>
      <c r="E249" s="758">
        <v>50</v>
      </c>
      <c r="F249" s="758">
        <v>0</v>
      </c>
      <c r="G249" s="758">
        <v>0</v>
      </c>
      <c r="H249" s="758">
        <v>0</v>
      </c>
      <c r="I249" s="758">
        <v>0</v>
      </c>
      <c r="J249" s="758">
        <v>50</v>
      </c>
      <c r="K249" s="758">
        <v>0</v>
      </c>
      <c r="L249" s="758">
        <v>0</v>
      </c>
      <c r="M249" s="758">
        <v>0</v>
      </c>
      <c r="N249" s="759">
        <v>0</v>
      </c>
      <c r="O249" s="757">
        <v>0</v>
      </c>
      <c r="P249" s="757">
        <v>0</v>
      </c>
      <c r="Q249" s="757">
        <v>0</v>
      </c>
      <c r="R249" s="757">
        <v>0</v>
      </c>
      <c r="S249" s="757">
        <v>0</v>
      </c>
      <c r="T249" s="757">
        <v>0</v>
      </c>
      <c r="U249" s="812">
        <f t="shared" si="22"/>
        <v>0</v>
      </c>
      <c r="V249" s="813"/>
      <c r="W249" s="813"/>
      <c r="X249" s="813">
        <f t="shared" si="23"/>
        <v>0</v>
      </c>
      <c r="Y249" s="813"/>
      <c r="Z249" s="813"/>
      <c r="AA249" s="813"/>
    </row>
    <row r="250" spans="1:27" ht="22.5">
      <c r="A250" s="779"/>
      <c r="B250" s="777" t="s">
        <v>1453</v>
      </c>
      <c r="C250" s="778" t="s">
        <v>1454</v>
      </c>
      <c r="D250" s="757">
        <v>50</v>
      </c>
      <c r="E250" s="758">
        <v>50</v>
      </c>
      <c r="F250" s="758">
        <v>0</v>
      </c>
      <c r="G250" s="758">
        <v>0</v>
      </c>
      <c r="H250" s="758">
        <v>0</v>
      </c>
      <c r="I250" s="758">
        <v>0</v>
      </c>
      <c r="J250" s="758">
        <v>50</v>
      </c>
      <c r="K250" s="758">
        <v>0</v>
      </c>
      <c r="L250" s="758">
        <v>0</v>
      </c>
      <c r="M250" s="758">
        <v>0</v>
      </c>
      <c r="N250" s="759">
        <v>50</v>
      </c>
      <c r="O250" s="757">
        <v>0</v>
      </c>
      <c r="P250" s="757">
        <v>0</v>
      </c>
      <c r="Q250" s="757">
        <v>50</v>
      </c>
      <c r="R250" s="757">
        <v>0</v>
      </c>
      <c r="S250" s="757">
        <v>0</v>
      </c>
      <c r="T250" s="757">
        <v>0</v>
      </c>
      <c r="U250" s="812">
        <f t="shared" si="22"/>
        <v>100</v>
      </c>
      <c r="V250" s="813"/>
      <c r="W250" s="813"/>
      <c r="X250" s="813">
        <f t="shared" si="23"/>
        <v>100</v>
      </c>
      <c r="Y250" s="813"/>
      <c r="Z250" s="813"/>
      <c r="AA250" s="813"/>
    </row>
    <row r="251" spans="1:27" ht="33.75">
      <c r="A251" s="779"/>
      <c r="B251" s="777" t="s">
        <v>1455</v>
      </c>
      <c r="C251" s="778" t="s">
        <v>1456</v>
      </c>
      <c r="D251" s="757">
        <v>50</v>
      </c>
      <c r="E251" s="758">
        <v>50</v>
      </c>
      <c r="F251" s="758">
        <v>0</v>
      </c>
      <c r="G251" s="758">
        <v>0</v>
      </c>
      <c r="H251" s="758">
        <v>0</v>
      </c>
      <c r="I251" s="758">
        <v>0</v>
      </c>
      <c r="J251" s="758">
        <v>50</v>
      </c>
      <c r="K251" s="758">
        <v>0</v>
      </c>
      <c r="L251" s="758">
        <v>0</v>
      </c>
      <c r="M251" s="758">
        <v>0</v>
      </c>
      <c r="N251" s="759">
        <v>0</v>
      </c>
      <c r="O251" s="757">
        <v>0</v>
      </c>
      <c r="P251" s="757">
        <v>0</v>
      </c>
      <c r="Q251" s="757">
        <v>0</v>
      </c>
      <c r="R251" s="757">
        <v>0</v>
      </c>
      <c r="S251" s="757">
        <v>0</v>
      </c>
      <c r="T251" s="757">
        <v>0</v>
      </c>
      <c r="U251" s="812">
        <f t="shared" si="22"/>
        <v>0</v>
      </c>
      <c r="V251" s="813"/>
      <c r="W251" s="813"/>
      <c r="X251" s="813">
        <f t="shared" si="23"/>
        <v>0</v>
      </c>
      <c r="Y251" s="813"/>
      <c r="Z251" s="813"/>
      <c r="AA251" s="813"/>
    </row>
    <row r="252" spans="1:27" ht="22.5">
      <c r="A252" s="779"/>
      <c r="B252" s="777" t="s">
        <v>1457</v>
      </c>
      <c r="C252" s="778" t="s">
        <v>704</v>
      </c>
      <c r="D252" s="757">
        <v>100</v>
      </c>
      <c r="E252" s="758">
        <v>100</v>
      </c>
      <c r="F252" s="758">
        <v>0</v>
      </c>
      <c r="G252" s="758">
        <v>0</v>
      </c>
      <c r="H252" s="758">
        <v>0</v>
      </c>
      <c r="I252" s="758">
        <v>0</v>
      </c>
      <c r="J252" s="758">
        <v>100</v>
      </c>
      <c r="K252" s="758">
        <v>0</v>
      </c>
      <c r="L252" s="758">
        <v>0</v>
      </c>
      <c r="M252" s="758">
        <v>0</v>
      </c>
      <c r="N252" s="759">
        <v>46.1</v>
      </c>
      <c r="O252" s="757">
        <v>0</v>
      </c>
      <c r="P252" s="757">
        <v>0</v>
      </c>
      <c r="Q252" s="757">
        <v>46.1</v>
      </c>
      <c r="R252" s="757">
        <v>0</v>
      </c>
      <c r="S252" s="757">
        <v>0</v>
      </c>
      <c r="T252" s="757">
        <v>0</v>
      </c>
      <c r="U252" s="812">
        <f t="shared" si="22"/>
        <v>46.1</v>
      </c>
      <c r="V252" s="813"/>
      <c r="W252" s="813"/>
      <c r="X252" s="813">
        <f t="shared" si="23"/>
        <v>46.1</v>
      </c>
      <c r="Y252" s="813"/>
      <c r="Z252" s="813"/>
      <c r="AA252" s="813"/>
    </row>
    <row r="253" spans="1:27" ht="45">
      <c r="A253" s="779"/>
      <c r="B253" s="777">
        <v>8146325</v>
      </c>
      <c r="C253" s="778" t="s">
        <v>1458</v>
      </c>
      <c r="D253" s="757">
        <v>50</v>
      </c>
      <c r="E253" s="758">
        <v>50</v>
      </c>
      <c r="F253" s="758">
        <v>0</v>
      </c>
      <c r="G253" s="758">
        <v>0</v>
      </c>
      <c r="H253" s="758">
        <v>0</v>
      </c>
      <c r="I253" s="758">
        <v>0</v>
      </c>
      <c r="J253" s="758">
        <v>50</v>
      </c>
      <c r="K253" s="758">
        <v>0</v>
      </c>
      <c r="L253" s="758">
        <v>0</v>
      </c>
      <c r="M253" s="758">
        <v>0</v>
      </c>
      <c r="N253" s="759">
        <v>49.765999999999998</v>
      </c>
      <c r="O253" s="757">
        <v>0</v>
      </c>
      <c r="P253" s="757">
        <v>0</v>
      </c>
      <c r="Q253" s="757">
        <v>49.765999999999998</v>
      </c>
      <c r="R253" s="757">
        <v>0</v>
      </c>
      <c r="S253" s="757">
        <v>0</v>
      </c>
      <c r="T253" s="757">
        <v>0</v>
      </c>
      <c r="U253" s="812">
        <f t="shared" si="22"/>
        <v>99.531999999999996</v>
      </c>
      <c r="V253" s="813"/>
      <c r="W253" s="813"/>
      <c r="X253" s="813">
        <f t="shared" si="23"/>
        <v>99.531999999999996</v>
      </c>
      <c r="Y253" s="813"/>
      <c r="Z253" s="813"/>
      <c r="AA253" s="813"/>
    </row>
    <row r="254" spans="1:27" ht="22.5">
      <c r="A254" s="779"/>
      <c r="B254" s="777" t="s">
        <v>1459</v>
      </c>
      <c r="C254" s="778" t="s">
        <v>1460</v>
      </c>
      <c r="D254" s="757">
        <v>100</v>
      </c>
      <c r="E254" s="758">
        <v>100</v>
      </c>
      <c r="F254" s="758">
        <v>0</v>
      </c>
      <c r="G254" s="758">
        <v>0</v>
      </c>
      <c r="H254" s="758">
        <v>0</v>
      </c>
      <c r="I254" s="758">
        <v>0</v>
      </c>
      <c r="J254" s="758">
        <v>100</v>
      </c>
      <c r="K254" s="758">
        <v>0</v>
      </c>
      <c r="L254" s="758">
        <v>0</v>
      </c>
      <c r="M254" s="758">
        <v>0</v>
      </c>
      <c r="N254" s="759">
        <v>48.34</v>
      </c>
      <c r="O254" s="757">
        <v>0</v>
      </c>
      <c r="P254" s="757">
        <v>0</v>
      </c>
      <c r="Q254" s="757">
        <v>48.34</v>
      </c>
      <c r="R254" s="757">
        <v>0</v>
      </c>
      <c r="S254" s="757">
        <v>0</v>
      </c>
      <c r="T254" s="757">
        <v>0</v>
      </c>
      <c r="U254" s="812">
        <f t="shared" si="22"/>
        <v>48.34</v>
      </c>
      <c r="V254" s="813"/>
      <c r="W254" s="813"/>
      <c r="X254" s="813">
        <f t="shared" si="23"/>
        <v>48.34</v>
      </c>
      <c r="Y254" s="813"/>
      <c r="Z254" s="813"/>
      <c r="AA254" s="813"/>
    </row>
    <row r="255" spans="1:27" ht="22.5">
      <c r="A255" s="779"/>
      <c r="B255" s="777">
        <v>8144701</v>
      </c>
      <c r="C255" s="778" t="s">
        <v>1461</v>
      </c>
      <c r="D255" s="757">
        <v>100</v>
      </c>
      <c r="E255" s="758">
        <v>100</v>
      </c>
      <c r="F255" s="758">
        <v>0</v>
      </c>
      <c r="G255" s="758">
        <v>0</v>
      </c>
      <c r="H255" s="758">
        <v>0</v>
      </c>
      <c r="I255" s="758">
        <v>0</v>
      </c>
      <c r="J255" s="758">
        <v>100</v>
      </c>
      <c r="K255" s="758">
        <v>0</v>
      </c>
      <c r="L255" s="758">
        <v>0</v>
      </c>
      <c r="M255" s="758">
        <v>0</v>
      </c>
      <c r="N255" s="759">
        <v>100</v>
      </c>
      <c r="O255" s="757">
        <v>0</v>
      </c>
      <c r="P255" s="757">
        <v>0</v>
      </c>
      <c r="Q255" s="757">
        <v>100</v>
      </c>
      <c r="R255" s="757">
        <v>0</v>
      </c>
      <c r="S255" s="757">
        <v>0</v>
      </c>
      <c r="T255" s="757">
        <v>0</v>
      </c>
      <c r="U255" s="812">
        <f t="shared" si="22"/>
        <v>100</v>
      </c>
      <c r="V255" s="813"/>
      <c r="W255" s="813"/>
      <c r="X255" s="813">
        <f t="shared" si="23"/>
        <v>100</v>
      </c>
      <c r="Y255" s="813"/>
      <c r="Z255" s="813"/>
      <c r="AA255" s="813"/>
    </row>
    <row r="256" spans="1:27" ht="33.75">
      <c r="A256" s="779"/>
      <c r="B256" s="777">
        <v>8172384</v>
      </c>
      <c r="C256" s="778" t="s">
        <v>1462</v>
      </c>
      <c r="D256" s="757">
        <v>50</v>
      </c>
      <c r="E256" s="758">
        <v>50</v>
      </c>
      <c r="F256" s="758">
        <v>0</v>
      </c>
      <c r="G256" s="758">
        <v>0</v>
      </c>
      <c r="H256" s="758">
        <v>0</v>
      </c>
      <c r="I256" s="758">
        <v>0</v>
      </c>
      <c r="J256" s="758">
        <v>50</v>
      </c>
      <c r="K256" s="758">
        <v>0</v>
      </c>
      <c r="L256" s="758">
        <v>0</v>
      </c>
      <c r="M256" s="758">
        <v>0</v>
      </c>
      <c r="N256" s="759">
        <v>23.856999999999999</v>
      </c>
      <c r="O256" s="757">
        <v>0</v>
      </c>
      <c r="P256" s="757">
        <v>0</v>
      </c>
      <c r="Q256" s="757">
        <v>23.856999999999999</v>
      </c>
      <c r="R256" s="757">
        <v>0</v>
      </c>
      <c r="S256" s="757">
        <v>0</v>
      </c>
      <c r="T256" s="757">
        <v>0</v>
      </c>
      <c r="U256" s="812">
        <f t="shared" si="22"/>
        <v>47.713999999999999</v>
      </c>
      <c r="V256" s="813"/>
      <c r="W256" s="813"/>
      <c r="X256" s="813">
        <f t="shared" si="23"/>
        <v>47.713999999999999</v>
      </c>
      <c r="Y256" s="813"/>
      <c r="Z256" s="813"/>
      <c r="AA256" s="813"/>
    </row>
    <row r="257" spans="1:27" ht="45">
      <c r="A257" s="779"/>
      <c r="B257" s="777" t="s">
        <v>1463</v>
      </c>
      <c r="C257" s="778" t="s">
        <v>1464</v>
      </c>
      <c r="D257" s="757">
        <v>30</v>
      </c>
      <c r="E257" s="758">
        <v>30</v>
      </c>
      <c r="F257" s="758">
        <v>0</v>
      </c>
      <c r="G257" s="758">
        <v>0</v>
      </c>
      <c r="H257" s="758">
        <v>0</v>
      </c>
      <c r="I257" s="758">
        <v>0</v>
      </c>
      <c r="J257" s="758">
        <v>30</v>
      </c>
      <c r="K257" s="758">
        <v>0</v>
      </c>
      <c r="L257" s="758">
        <v>0</v>
      </c>
      <c r="M257" s="758">
        <v>0</v>
      </c>
      <c r="N257" s="759">
        <v>0</v>
      </c>
      <c r="O257" s="757">
        <v>0</v>
      </c>
      <c r="P257" s="757">
        <v>0</v>
      </c>
      <c r="Q257" s="757">
        <v>0</v>
      </c>
      <c r="R257" s="757">
        <v>0</v>
      </c>
      <c r="S257" s="757">
        <v>0</v>
      </c>
      <c r="T257" s="757">
        <v>0</v>
      </c>
      <c r="U257" s="812">
        <f t="shared" si="22"/>
        <v>0</v>
      </c>
      <c r="V257" s="813"/>
      <c r="W257" s="813"/>
      <c r="X257" s="813">
        <f t="shared" si="23"/>
        <v>0</v>
      </c>
      <c r="Y257" s="813"/>
      <c r="Z257" s="813"/>
      <c r="AA257" s="813"/>
    </row>
    <row r="258" spans="1:27" ht="33.75">
      <c r="A258" s="779"/>
      <c r="B258" s="777" t="s">
        <v>1465</v>
      </c>
      <c r="C258" s="778" t="s">
        <v>1466</v>
      </c>
      <c r="D258" s="757">
        <v>240</v>
      </c>
      <c r="E258" s="758">
        <v>240</v>
      </c>
      <c r="F258" s="758">
        <v>0</v>
      </c>
      <c r="G258" s="758">
        <v>0</v>
      </c>
      <c r="H258" s="758">
        <v>0</v>
      </c>
      <c r="I258" s="758">
        <v>0</v>
      </c>
      <c r="J258" s="758">
        <v>240</v>
      </c>
      <c r="K258" s="758">
        <v>0</v>
      </c>
      <c r="L258" s="758">
        <v>0</v>
      </c>
      <c r="M258" s="758">
        <v>0</v>
      </c>
      <c r="N258" s="759">
        <v>0</v>
      </c>
      <c r="O258" s="757">
        <v>0</v>
      </c>
      <c r="P258" s="757">
        <v>0</v>
      </c>
      <c r="Q258" s="757">
        <v>0</v>
      </c>
      <c r="R258" s="757">
        <v>0</v>
      </c>
      <c r="S258" s="757">
        <v>0</v>
      </c>
      <c r="T258" s="757">
        <v>0</v>
      </c>
      <c r="U258" s="812">
        <f t="shared" si="22"/>
        <v>0</v>
      </c>
      <c r="V258" s="813"/>
      <c r="W258" s="813"/>
      <c r="X258" s="813">
        <f t="shared" si="23"/>
        <v>0</v>
      </c>
      <c r="Y258" s="813"/>
      <c r="Z258" s="813"/>
      <c r="AA258" s="813"/>
    </row>
    <row r="259" spans="1:27" ht="22.5">
      <c r="A259" s="779"/>
      <c r="B259" s="777">
        <v>8172069</v>
      </c>
      <c r="C259" s="778" t="s">
        <v>1467</v>
      </c>
      <c r="D259" s="757">
        <v>50</v>
      </c>
      <c r="E259" s="758">
        <v>50</v>
      </c>
      <c r="F259" s="758">
        <v>0</v>
      </c>
      <c r="G259" s="758">
        <v>0</v>
      </c>
      <c r="H259" s="758">
        <v>0</v>
      </c>
      <c r="I259" s="758">
        <v>0</v>
      </c>
      <c r="J259" s="758">
        <v>50</v>
      </c>
      <c r="K259" s="758">
        <v>0</v>
      </c>
      <c r="L259" s="758">
        <v>0</v>
      </c>
      <c r="M259" s="758">
        <v>0</v>
      </c>
      <c r="N259" s="759">
        <v>0</v>
      </c>
      <c r="O259" s="757">
        <v>0</v>
      </c>
      <c r="P259" s="757">
        <v>0</v>
      </c>
      <c r="Q259" s="757">
        <v>0</v>
      </c>
      <c r="R259" s="757">
        <v>0</v>
      </c>
      <c r="S259" s="757">
        <v>0</v>
      </c>
      <c r="T259" s="757">
        <v>0</v>
      </c>
      <c r="U259" s="812">
        <f t="shared" si="22"/>
        <v>0</v>
      </c>
      <c r="V259" s="813"/>
      <c r="W259" s="813"/>
      <c r="X259" s="813">
        <f t="shared" si="23"/>
        <v>0</v>
      </c>
      <c r="Y259" s="813"/>
      <c r="Z259" s="813"/>
      <c r="AA259" s="813"/>
    </row>
    <row r="260" spans="1:27" ht="22.5">
      <c r="A260" s="779"/>
      <c r="B260" s="777" t="s">
        <v>1468</v>
      </c>
      <c r="C260" s="778" t="s">
        <v>1469</v>
      </c>
      <c r="D260" s="757">
        <v>100</v>
      </c>
      <c r="E260" s="758">
        <v>100</v>
      </c>
      <c r="F260" s="758">
        <v>0</v>
      </c>
      <c r="G260" s="758">
        <v>0</v>
      </c>
      <c r="H260" s="758">
        <v>0</v>
      </c>
      <c r="I260" s="758">
        <v>0</v>
      </c>
      <c r="J260" s="758">
        <v>100</v>
      </c>
      <c r="K260" s="758">
        <v>0</v>
      </c>
      <c r="L260" s="758">
        <v>0</v>
      </c>
      <c r="M260" s="758">
        <v>0</v>
      </c>
      <c r="N260" s="759">
        <v>0</v>
      </c>
      <c r="O260" s="757">
        <v>0</v>
      </c>
      <c r="P260" s="757">
        <v>0</v>
      </c>
      <c r="Q260" s="757">
        <v>0</v>
      </c>
      <c r="R260" s="757">
        <v>0</v>
      </c>
      <c r="S260" s="757">
        <v>0</v>
      </c>
      <c r="T260" s="757">
        <v>0</v>
      </c>
      <c r="U260" s="812">
        <f t="shared" si="22"/>
        <v>0</v>
      </c>
      <c r="V260" s="813"/>
      <c r="W260" s="813"/>
      <c r="X260" s="813">
        <f t="shared" si="23"/>
        <v>0</v>
      </c>
      <c r="Y260" s="813"/>
      <c r="Z260" s="813"/>
      <c r="AA260" s="813"/>
    </row>
    <row r="261" spans="1:27">
      <c r="A261" s="779"/>
      <c r="B261" s="777">
        <v>8175056</v>
      </c>
      <c r="C261" s="778" t="s">
        <v>1470</v>
      </c>
      <c r="D261" s="757">
        <v>100</v>
      </c>
      <c r="E261" s="758">
        <v>100</v>
      </c>
      <c r="F261" s="758">
        <v>0</v>
      </c>
      <c r="G261" s="758">
        <v>0</v>
      </c>
      <c r="H261" s="758">
        <v>0</v>
      </c>
      <c r="I261" s="758">
        <v>0</v>
      </c>
      <c r="J261" s="758">
        <v>100</v>
      </c>
      <c r="K261" s="758">
        <v>0</v>
      </c>
      <c r="L261" s="758">
        <v>0</v>
      </c>
      <c r="M261" s="758">
        <v>0</v>
      </c>
      <c r="N261" s="759">
        <v>97.77</v>
      </c>
      <c r="O261" s="757">
        <v>0</v>
      </c>
      <c r="P261" s="757">
        <v>0</v>
      </c>
      <c r="Q261" s="757">
        <v>97.77</v>
      </c>
      <c r="R261" s="757">
        <v>0</v>
      </c>
      <c r="S261" s="757">
        <v>0</v>
      </c>
      <c r="T261" s="757">
        <v>0</v>
      </c>
      <c r="U261" s="812">
        <f t="shared" si="22"/>
        <v>97.77</v>
      </c>
      <c r="V261" s="813"/>
      <c r="W261" s="813"/>
      <c r="X261" s="813">
        <f t="shared" si="23"/>
        <v>97.77</v>
      </c>
      <c r="Y261" s="813"/>
      <c r="Z261" s="813"/>
      <c r="AA261" s="813"/>
    </row>
    <row r="262" spans="1:27" ht="22.5">
      <c r="A262" s="779"/>
      <c r="B262" s="777">
        <v>8174661</v>
      </c>
      <c r="C262" s="778" t="s">
        <v>1471</v>
      </c>
      <c r="D262" s="757">
        <v>100</v>
      </c>
      <c r="E262" s="758">
        <v>100</v>
      </c>
      <c r="F262" s="758">
        <v>0</v>
      </c>
      <c r="G262" s="758">
        <v>0</v>
      </c>
      <c r="H262" s="758">
        <v>0</v>
      </c>
      <c r="I262" s="758">
        <v>0</v>
      </c>
      <c r="J262" s="758">
        <v>100</v>
      </c>
      <c r="K262" s="758">
        <v>0</v>
      </c>
      <c r="L262" s="758">
        <v>0</v>
      </c>
      <c r="M262" s="758">
        <v>0</v>
      </c>
      <c r="N262" s="759">
        <v>100</v>
      </c>
      <c r="O262" s="757">
        <v>0</v>
      </c>
      <c r="P262" s="757">
        <v>0</v>
      </c>
      <c r="Q262" s="757">
        <v>100</v>
      </c>
      <c r="R262" s="757">
        <v>0</v>
      </c>
      <c r="S262" s="757">
        <v>0</v>
      </c>
      <c r="T262" s="757">
        <v>0</v>
      </c>
      <c r="U262" s="812">
        <f t="shared" si="22"/>
        <v>100</v>
      </c>
      <c r="V262" s="813"/>
      <c r="W262" s="813"/>
      <c r="X262" s="813">
        <f t="shared" si="23"/>
        <v>100</v>
      </c>
      <c r="Y262" s="813"/>
      <c r="Z262" s="813"/>
      <c r="AA262" s="813"/>
    </row>
    <row r="263" spans="1:27" ht="45">
      <c r="A263" s="779"/>
      <c r="B263" s="777">
        <v>8173485</v>
      </c>
      <c r="C263" s="778" t="s">
        <v>1472</v>
      </c>
      <c r="D263" s="757">
        <v>200</v>
      </c>
      <c r="E263" s="758">
        <v>200</v>
      </c>
      <c r="F263" s="758">
        <v>0</v>
      </c>
      <c r="G263" s="758">
        <v>0</v>
      </c>
      <c r="H263" s="758">
        <v>0</v>
      </c>
      <c r="I263" s="758">
        <v>0</v>
      </c>
      <c r="J263" s="758">
        <v>200</v>
      </c>
      <c r="K263" s="758">
        <v>0</v>
      </c>
      <c r="L263" s="758">
        <v>0</v>
      </c>
      <c r="M263" s="758">
        <v>0</v>
      </c>
      <c r="N263" s="759">
        <v>168.90199999999999</v>
      </c>
      <c r="O263" s="757">
        <v>0</v>
      </c>
      <c r="P263" s="757">
        <v>0</v>
      </c>
      <c r="Q263" s="757">
        <v>168.90199999999999</v>
      </c>
      <c r="R263" s="757">
        <v>0</v>
      </c>
      <c r="S263" s="757">
        <v>0</v>
      </c>
      <c r="T263" s="757">
        <v>0</v>
      </c>
      <c r="U263" s="812">
        <f t="shared" si="22"/>
        <v>84.450999999999993</v>
      </c>
      <c r="V263" s="813"/>
      <c r="W263" s="813"/>
      <c r="X263" s="813">
        <f t="shared" si="23"/>
        <v>84.450999999999993</v>
      </c>
      <c r="Y263" s="813"/>
      <c r="Z263" s="813"/>
      <c r="AA263" s="813"/>
    </row>
    <row r="264" spans="1:27" ht="33.75">
      <c r="A264" s="779"/>
      <c r="B264" s="777" t="s">
        <v>1473</v>
      </c>
      <c r="C264" s="778" t="s">
        <v>1474</v>
      </c>
      <c r="D264" s="757">
        <v>50</v>
      </c>
      <c r="E264" s="758">
        <v>50</v>
      </c>
      <c r="F264" s="758">
        <v>0</v>
      </c>
      <c r="G264" s="758">
        <v>0</v>
      </c>
      <c r="H264" s="758">
        <v>0</v>
      </c>
      <c r="I264" s="758">
        <v>0</v>
      </c>
      <c r="J264" s="758">
        <v>50</v>
      </c>
      <c r="K264" s="758">
        <v>0</v>
      </c>
      <c r="L264" s="758">
        <v>0</v>
      </c>
      <c r="M264" s="758">
        <v>0</v>
      </c>
      <c r="N264" s="759">
        <v>0</v>
      </c>
      <c r="O264" s="757">
        <v>0</v>
      </c>
      <c r="P264" s="757">
        <v>0</v>
      </c>
      <c r="Q264" s="757">
        <v>0</v>
      </c>
      <c r="R264" s="757">
        <v>0</v>
      </c>
      <c r="S264" s="757">
        <v>0</v>
      </c>
      <c r="T264" s="757">
        <v>0</v>
      </c>
      <c r="U264" s="812">
        <f t="shared" si="22"/>
        <v>0</v>
      </c>
      <c r="V264" s="813"/>
      <c r="W264" s="813"/>
      <c r="X264" s="813">
        <f t="shared" si="23"/>
        <v>0</v>
      </c>
      <c r="Y264" s="813"/>
      <c r="Z264" s="813"/>
      <c r="AA264" s="813"/>
    </row>
    <row r="265" spans="1:27" ht="33.75">
      <c r="A265" s="779"/>
      <c r="B265" s="777" t="s">
        <v>1475</v>
      </c>
      <c r="C265" s="778" t="s">
        <v>1476</v>
      </c>
      <c r="D265" s="757">
        <v>50</v>
      </c>
      <c r="E265" s="758">
        <v>50</v>
      </c>
      <c r="F265" s="758">
        <v>0</v>
      </c>
      <c r="G265" s="758">
        <v>0</v>
      </c>
      <c r="H265" s="758">
        <v>0</v>
      </c>
      <c r="I265" s="758">
        <v>0</v>
      </c>
      <c r="J265" s="758">
        <v>50</v>
      </c>
      <c r="K265" s="758">
        <v>0</v>
      </c>
      <c r="L265" s="758">
        <v>0</v>
      </c>
      <c r="M265" s="758">
        <v>0</v>
      </c>
      <c r="N265" s="759">
        <v>0</v>
      </c>
      <c r="O265" s="757">
        <v>0</v>
      </c>
      <c r="P265" s="757">
        <v>0</v>
      </c>
      <c r="Q265" s="757">
        <v>0</v>
      </c>
      <c r="R265" s="757">
        <v>0</v>
      </c>
      <c r="S265" s="757">
        <v>0</v>
      </c>
      <c r="T265" s="757">
        <v>0</v>
      </c>
      <c r="U265" s="812">
        <f t="shared" si="22"/>
        <v>0</v>
      </c>
      <c r="V265" s="813"/>
      <c r="W265" s="813"/>
      <c r="X265" s="813">
        <f t="shared" si="23"/>
        <v>0</v>
      </c>
      <c r="Y265" s="813"/>
      <c r="Z265" s="813"/>
      <c r="AA265" s="813"/>
    </row>
    <row r="266" spans="1:27" ht="33.75">
      <c r="A266" s="779"/>
      <c r="B266" s="777">
        <v>8172388</v>
      </c>
      <c r="C266" s="778" t="s">
        <v>1477</v>
      </c>
      <c r="D266" s="757">
        <v>100</v>
      </c>
      <c r="E266" s="758">
        <v>100</v>
      </c>
      <c r="F266" s="758">
        <v>0</v>
      </c>
      <c r="G266" s="758">
        <v>0</v>
      </c>
      <c r="H266" s="758">
        <v>0</v>
      </c>
      <c r="I266" s="758">
        <v>0</v>
      </c>
      <c r="J266" s="758">
        <v>100</v>
      </c>
      <c r="K266" s="758">
        <v>0</v>
      </c>
      <c r="L266" s="758">
        <v>0</v>
      </c>
      <c r="M266" s="758">
        <v>0</v>
      </c>
      <c r="N266" s="759">
        <v>48.737000000000002</v>
      </c>
      <c r="O266" s="757">
        <v>0</v>
      </c>
      <c r="P266" s="757">
        <v>0</v>
      </c>
      <c r="Q266" s="757">
        <v>48.737000000000002</v>
      </c>
      <c r="R266" s="757">
        <v>0</v>
      </c>
      <c r="S266" s="757">
        <v>0</v>
      </c>
      <c r="T266" s="757">
        <v>0</v>
      </c>
      <c r="U266" s="812">
        <f t="shared" si="22"/>
        <v>48.737000000000002</v>
      </c>
      <c r="V266" s="813"/>
      <c r="W266" s="813"/>
      <c r="X266" s="813">
        <f t="shared" si="23"/>
        <v>48.737000000000002</v>
      </c>
      <c r="Y266" s="813"/>
      <c r="Z266" s="813"/>
      <c r="AA266" s="813"/>
    </row>
    <row r="267" spans="1:27" ht="45">
      <c r="A267" s="779"/>
      <c r="B267" s="777" t="s">
        <v>1478</v>
      </c>
      <c r="C267" s="778" t="s">
        <v>1479</v>
      </c>
      <c r="D267" s="757">
        <v>100</v>
      </c>
      <c r="E267" s="758">
        <v>100</v>
      </c>
      <c r="F267" s="758">
        <v>0</v>
      </c>
      <c r="G267" s="758">
        <v>0</v>
      </c>
      <c r="H267" s="758">
        <v>0</v>
      </c>
      <c r="I267" s="758">
        <v>0</v>
      </c>
      <c r="J267" s="758">
        <v>100</v>
      </c>
      <c r="K267" s="758">
        <v>0</v>
      </c>
      <c r="L267" s="758">
        <v>0</v>
      </c>
      <c r="M267" s="758">
        <v>0</v>
      </c>
      <c r="N267" s="759">
        <v>27.251000000000001</v>
      </c>
      <c r="O267" s="757">
        <v>0</v>
      </c>
      <c r="P267" s="757">
        <v>0</v>
      </c>
      <c r="Q267" s="757">
        <v>27.251000000000001</v>
      </c>
      <c r="R267" s="757">
        <v>0</v>
      </c>
      <c r="S267" s="757">
        <v>0</v>
      </c>
      <c r="T267" s="757">
        <v>0</v>
      </c>
      <c r="U267" s="812">
        <f t="shared" si="22"/>
        <v>27.251000000000005</v>
      </c>
      <c r="V267" s="813"/>
      <c r="W267" s="813"/>
      <c r="X267" s="813">
        <f t="shared" si="23"/>
        <v>27.251000000000005</v>
      </c>
      <c r="Y267" s="813"/>
      <c r="Z267" s="813"/>
      <c r="AA267" s="813"/>
    </row>
    <row r="268" spans="1:27" ht="33.75">
      <c r="A268" s="779"/>
      <c r="B268" s="777" t="s">
        <v>1480</v>
      </c>
      <c r="C268" s="778" t="s">
        <v>1481</v>
      </c>
      <c r="D268" s="757">
        <v>50</v>
      </c>
      <c r="E268" s="758">
        <v>50</v>
      </c>
      <c r="F268" s="758">
        <v>0</v>
      </c>
      <c r="G268" s="758">
        <v>0</v>
      </c>
      <c r="H268" s="758">
        <v>0</v>
      </c>
      <c r="I268" s="758">
        <v>0</v>
      </c>
      <c r="J268" s="758">
        <v>50</v>
      </c>
      <c r="K268" s="758">
        <v>0</v>
      </c>
      <c r="L268" s="758">
        <v>0</v>
      </c>
      <c r="M268" s="758">
        <v>0</v>
      </c>
      <c r="N268" s="759">
        <v>0</v>
      </c>
      <c r="O268" s="757">
        <v>0</v>
      </c>
      <c r="P268" s="757">
        <v>0</v>
      </c>
      <c r="Q268" s="757">
        <v>0</v>
      </c>
      <c r="R268" s="757">
        <v>0</v>
      </c>
      <c r="S268" s="757">
        <v>0</v>
      </c>
      <c r="T268" s="757">
        <v>0</v>
      </c>
      <c r="U268" s="812">
        <f t="shared" si="22"/>
        <v>0</v>
      </c>
      <c r="V268" s="813"/>
      <c r="W268" s="813"/>
      <c r="X268" s="813">
        <f t="shared" si="23"/>
        <v>0</v>
      </c>
      <c r="Y268" s="813"/>
      <c r="Z268" s="813"/>
      <c r="AA268" s="813"/>
    </row>
    <row r="269" spans="1:27" ht="33.75">
      <c r="A269" s="779"/>
      <c r="B269" s="777" t="s">
        <v>1482</v>
      </c>
      <c r="C269" s="778" t="s">
        <v>1483</v>
      </c>
      <c r="D269" s="757">
        <v>100</v>
      </c>
      <c r="E269" s="758">
        <v>100</v>
      </c>
      <c r="F269" s="758">
        <v>0</v>
      </c>
      <c r="G269" s="758">
        <v>0</v>
      </c>
      <c r="H269" s="758">
        <v>0</v>
      </c>
      <c r="I269" s="758">
        <v>0</v>
      </c>
      <c r="J269" s="758">
        <v>100</v>
      </c>
      <c r="K269" s="758">
        <v>0</v>
      </c>
      <c r="L269" s="758">
        <v>0</v>
      </c>
      <c r="M269" s="758">
        <v>0</v>
      </c>
      <c r="N269" s="759">
        <v>0</v>
      </c>
      <c r="O269" s="757">
        <v>0</v>
      </c>
      <c r="P269" s="757">
        <v>0</v>
      </c>
      <c r="Q269" s="757">
        <v>0</v>
      </c>
      <c r="R269" s="757">
        <v>0</v>
      </c>
      <c r="S269" s="757">
        <v>0</v>
      </c>
      <c r="T269" s="757">
        <v>0</v>
      </c>
      <c r="U269" s="812">
        <f t="shared" si="22"/>
        <v>0</v>
      </c>
      <c r="V269" s="813"/>
      <c r="W269" s="813"/>
      <c r="X269" s="813">
        <f t="shared" si="23"/>
        <v>0</v>
      </c>
      <c r="Y269" s="813"/>
      <c r="Z269" s="813"/>
      <c r="AA269" s="813"/>
    </row>
    <row r="270" spans="1:27" ht="45">
      <c r="A270" s="779"/>
      <c r="B270" s="777" t="s">
        <v>1484</v>
      </c>
      <c r="C270" s="778" t="s">
        <v>1485</v>
      </c>
      <c r="D270" s="757">
        <v>50</v>
      </c>
      <c r="E270" s="758">
        <v>50</v>
      </c>
      <c r="F270" s="758">
        <v>0</v>
      </c>
      <c r="G270" s="758">
        <v>0</v>
      </c>
      <c r="H270" s="758">
        <v>0</v>
      </c>
      <c r="I270" s="758">
        <v>0</v>
      </c>
      <c r="J270" s="758">
        <v>50</v>
      </c>
      <c r="K270" s="758">
        <v>0</v>
      </c>
      <c r="L270" s="758">
        <v>0</v>
      </c>
      <c r="M270" s="758">
        <v>0</v>
      </c>
      <c r="N270" s="759">
        <v>0</v>
      </c>
      <c r="O270" s="757">
        <v>0</v>
      </c>
      <c r="P270" s="757">
        <v>0</v>
      </c>
      <c r="Q270" s="757">
        <v>0</v>
      </c>
      <c r="R270" s="757">
        <v>0</v>
      </c>
      <c r="S270" s="757">
        <v>0</v>
      </c>
      <c r="T270" s="757">
        <v>0</v>
      </c>
      <c r="U270" s="812">
        <f t="shared" si="22"/>
        <v>0</v>
      </c>
      <c r="V270" s="813"/>
      <c r="W270" s="813"/>
      <c r="X270" s="813">
        <f t="shared" si="23"/>
        <v>0</v>
      </c>
      <c r="Y270" s="813"/>
      <c r="Z270" s="813"/>
      <c r="AA270" s="813"/>
    </row>
    <row r="271" spans="1:27" ht="33.75">
      <c r="A271" s="779"/>
      <c r="B271" s="777" t="s">
        <v>1486</v>
      </c>
      <c r="C271" s="778" t="s">
        <v>1487</v>
      </c>
      <c r="D271" s="757">
        <v>50</v>
      </c>
      <c r="E271" s="758">
        <v>50</v>
      </c>
      <c r="F271" s="758">
        <v>0</v>
      </c>
      <c r="G271" s="758">
        <v>0</v>
      </c>
      <c r="H271" s="758">
        <v>0</v>
      </c>
      <c r="I271" s="758">
        <v>0</v>
      </c>
      <c r="J271" s="758">
        <v>50</v>
      </c>
      <c r="K271" s="758">
        <v>0</v>
      </c>
      <c r="L271" s="758">
        <v>0</v>
      </c>
      <c r="M271" s="758">
        <v>0</v>
      </c>
      <c r="N271" s="759">
        <v>10.093</v>
      </c>
      <c r="O271" s="757">
        <v>0</v>
      </c>
      <c r="P271" s="757">
        <v>0</v>
      </c>
      <c r="Q271" s="757">
        <v>10.093</v>
      </c>
      <c r="R271" s="757">
        <v>0</v>
      </c>
      <c r="S271" s="757">
        <v>0</v>
      </c>
      <c r="T271" s="757">
        <v>0</v>
      </c>
      <c r="U271" s="812">
        <f t="shared" si="22"/>
        <v>20.186</v>
      </c>
      <c r="V271" s="813"/>
      <c r="W271" s="813"/>
      <c r="X271" s="813">
        <f t="shared" si="23"/>
        <v>20.186</v>
      </c>
      <c r="Y271" s="813"/>
      <c r="Z271" s="813"/>
      <c r="AA271" s="813"/>
    </row>
    <row r="272" spans="1:27" ht="45">
      <c r="A272" s="779"/>
      <c r="B272" s="777" t="s">
        <v>1488</v>
      </c>
      <c r="C272" s="778" t="s">
        <v>1489</v>
      </c>
      <c r="D272" s="757">
        <v>100</v>
      </c>
      <c r="E272" s="758">
        <v>100</v>
      </c>
      <c r="F272" s="758">
        <v>0</v>
      </c>
      <c r="G272" s="758">
        <v>0</v>
      </c>
      <c r="H272" s="758">
        <v>0</v>
      </c>
      <c r="I272" s="758">
        <v>0</v>
      </c>
      <c r="J272" s="758">
        <v>100</v>
      </c>
      <c r="K272" s="758">
        <v>0</v>
      </c>
      <c r="L272" s="758">
        <v>0</v>
      </c>
      <c r="M272" s="758">
        <v>0</v>
      </c>
      <c r="N272" s="759">
        <v>32.017000000000003</v>
      </c>
      <c r="O272" s="757">
        <v>0</v>
      </c>
      <c r="P272" s="757">
        <v>0</v>
      </c>
      <c r="Q272" s="757">
        <v>32.017000000000003</v>
      </c>
      <c r="R272" s="757">
        <v>0</v>
      </c>
      <c r="S272" s="757">
        <v>0</v>
      </c>
      <c r="T272" s="757">
        <v>0</v>
      </c>
      <c r="U272" s="812">
        <f t="shared" ref="U272:U335" si="28">N272/D272*100</f>
        <v>32.017000000000003</v>
      </c>
      <c r="V272" s="813"/>
      <c r="W272" s="813"/>
      <c r="X272" s="813">
        <f t="shared" ref="X272:X335" si="29">Q272/J272*100</f>
        <v>32.017000000000003</v>
      </c>
      <c r="Y272" s="813"/>
      <c r="Z272" s="813"/>
      <c r="AA272" s="813"/>
    </row>
    <row r="273" spans="1:27" ht="56.25">
      <c r="A273" s="779"/>
      <c r="B273" s="777" t="s">
        <v>1490</v>
      </c>
      <c r="C273" s="778" t="s">
        <v>1491</v>
      </c>
      <c r="D273" s="757">
        <v>100</v>
      </c>
      <c r="E273" s="758">
        <v>100</v>
      </c>
      <c r="F273" s="758">
        <v>0</v>
      </c>
      <c r="G273" s="758">
        <v>0</v>
      </c>
      <c r="H273" s="758">
        <v>0</v>
      </c>
      <c r="I273" s="758">
        <v>0</v>
      </c>
      <c r="J273" s="758">
        <v>100</v>
      </c>
      <c r="K273" s="758">
        <v>0</v>
      </c>
      <c r="L273" s="758">
        <v>0</v>
      </c>
      <c r="M273" s="758">
        <v>0</v>
      </c>
      <c r="N273" s="759">
        <v>32.017000000000003</v>
      </c>
      <c r="O273" s="757">
        <v>0</v>
      </c>
      <c r="P273" s="757">
        <v>0</v>
      </c>
      <c r="Q273" s="757">
        <v>32.017000000000003</v>
      </c>
      <c r="R273" s="757">
        <v>0</v>
      </c>
      <c r="S273" s="757">
        <v>0</v>
      </c>
      <c r="T273" s="757">
        <v>0</v>
      </c>
      <c r="U273" s="812">
        <f t="shared" si="28"/>
        <v>32.017000000000003</v>
      </c>
      <c r="V273" s="813"/>
      <c r="W273" s="813"/>
      <c r="X273" s="813">
        <f t="shared" si="29"/>
        <v>32.017000000000003</v>
      </c>
      <c r="Y273" s="813"/>
      <c r="Z273" s="813"/>
      <c r="AA273" s="813"/>
    </row>
    <row r="274" spans="1:27" ht="56.25">
      <c r="A274" s="779"/>
      <c r="B274" s="777" t="s">
        <v>1492</v>
      </c>
      <c r="C274" s="778" t="s">
        <v>1493</v>
      </c>
      <c r="D274" s="757">
        <v>50</v>
      </c>
      <c r="E274" s="758">
        <v>50</v>
      </c>
      <c r="F274" s="758">
        <v>0</v>
      </c>
      <c r="G274" s="758">
        <v>0</v>
      </c>
      <c r="H274" s="758">
        <v>0</v>
      </c>
      <c r="I274" s="758">
        <v>0</v>
      </c>
      <c r="J274" s="758">
        <v>50</v>
      </c>
      <c r="K274" s="758">
        <v>0</v>
      </c>
      <c r="L274" s="758">
        <v>0</v>
      </c>
      <c r="M274" s="758">
        <v>0</v>
      </c>
      <c r="N274" s="759">
        <v>27.748999999999999</v>
      </c>
      <c r="O274" s="757">
        <v>0</v>
      </c>
      <c r="P274" s="757">
        <v>0</v>
      </c>
      <c r="Q274" s="757">
        <v>27.748999999999999</v>
      </c>
      <c r="R274" s="757">
        <v>0</v>
      </c>
      <c r="S274" s="757">
        <v>0</v>
      </c>
      <c r="T274" s="757">
        <v>0</v>
      </c>
      <c r="U274" s="812">
        <f t="shared" si="28"/>
        <v>55.498000000000005</v>
      </c>
      <c r="V274" s="813"/>
      <c r="W274" s="813"/>
      <c r="X274" s="813">
        <f t="shared" si="29"/>
        <v>55.498000000000005</v>
      </c>
      <c r="Y274" s="813"/>
      <c r="Z274" s="813"/>
      <c r="AA274" s="813"/>
    </row>
    <row r="275" spans="1:27" ht="33.75">
      <c r="A275" s="779"/>
      <c r="B275" s="777" t="s">
        <v>1494</v>
      </c>
      <c r="C275" s="778" t="s">
        <v>1495</v>
      </c>
      <c r="D275" s="757">
        <v>30</v>
      </c>
      <c r="E275" s="758">
        <v>30</v>
      </c>
      <c r="F275" s="758">
        <v>0</v>
      </c>
      <c r="G275" s="758">
        <v>0</v>
      </c>
      <c r="H275" s="758">
        <v>0</v>
      </c>
      <c r="I275" s="758">
        <v>0</v>
      </c>
      <c r="J275" s="758">
        <v>30</v>
      </c>
      <c r="K275" s="758">
        <v>0</v>
      </c>
      <c r="L275" s="758">
        <v>0</v>
      </c>
      <c r="M275" s="758">
        <v>0</v>
      </c>
      <c r="N275" s="759">
        <v>5.069</v>
      </c>
      <c r="O275" s="757">
        <v>0</v>
      </c>
      <c r="P275" s="757">
        <v>0</v>
      </c>
      <c r="Q275" s="757">
        <v>5.069</v>
      </c>
      <c r="R275" s="757">
        <v>0</v>
      </c>
      <c r="S275" s="757">
        <v>0</v>
      </c>
      <c r="T275" s="757">
        <v>0</v>
      </c>
      <c r="U275" s="812">
        <f t="shared" si="28"/>
        <v>16.896666666666665</v>
      </c>
      <c r="V275" s="813"/>
      <c r="W275" s="813"/>
      <c r="X275" s="813">
        <f t="shared" si="29"/>
        <v>16.896666666666665</v>
      </c>
      <c r="Y275" s="813"/>
      <c r="Z275" s="813"/>
      <c r="AA275" s="813"/>
    </row>
    <row r="276" spans="1:27" ht="56.25">
      <c r="A276" s="779"/>
      <c r="B276" s="777" t="s">
        <v>1496</v>
      </c>
      <c r="C276" s="778" t="s">
        <v>1497</v>
      </c>
      <c r="D276" s="757">
        <v>150</v>
      </c>
      <c r="E276" s="758">
        <v>150</v>
      </c>
      <c r="F276" s="758">
        <v>0</v>
      </c>
      <c r="G276" s="758">
        <v>0</v>
      </c>
      <c r="H276" s="758">
        <v>0</v>
      </c>
      <c r="I276" s="758">
        <v>0</v>
      </c>
      <c r="J276" s="758">
        <v>150</v>
      </c>
      <c r="K276" s="758">
        <v>0</v>
      </c>
      <c r="L276" s="758">
        <v>0</v>
      </c>
      <c r="M276" s="758">
        <v>0</v>
      </c>
      <c r="N276" s="759">
        <v>0</v>
      </c>
      <c r="O276" s="757">
        <v>0</v>
      </c>
      <c r="P276" s="757">
        <v>0</v>
      </c>
      <c r="Q276" s="757">
        <v>0</v>
      </c>
      <c r="R276" s="757">
        <v>0</v>
      </c>
      <c r="S276" s="757">
        <v>0</v>
      </c>
      <c r="T276" s="757">
        <v>0</v>
      </c>
      <c r="U276" s="812">
        <f t="shared" si="28"/>
        <v>0</v>
      </c>
      <c r="V276" s="813"/>
      <c r="W276" s="813"/>
      <c r="X276" s="813">
        <f t="shared" si="29"/>
        <v>0</v>
      </c>
      <c r="Y276" s="813"/>
      <c r="Z276" s="813"/>
      <c r="AA276" s="813"/>
    </row>
    <row r="277" spans="1:27" ht="56.25">
      <c r="A277" s="779"/>
      <c r="B277" s="777" t="s">
        <v>1498</v>
      </c>
      <c r="C277" s="778" t="s">
        <v>1499</v>
      </c>
      <c r="D277" s="757">
        <v>50</v>
      </c>
      <c r="E277" s="758">
        <v>50</v>
      </c>
      <c r="F277" s="758">
        <v>0</v>
      </c>
      <c r="G277" s="758">
        <v>0</v>
      </c>
      <c r="H277" s="758">
        <v>0</v>
      </c>
      <c r="I277" s="758">
        <v>0</v>
      </c>
      <c r="J277" s="758">
        <v>50</v>
      </c>
      <c r="K277" s="758">
        <v>0</v>
      </c>
      <c r="L277" s="758">
        <v>0</v>
      </c>
      <c r="M277" s="758">
        <v>0</v>
      </c>
      <c r="N277" s="759">
        <v>34.738999999999997</v>
      </c>
      <c r="O277" s="757">
        <v>0</v>
      </c>
      <c r="P277" s="757">
        <v>0</v>
      </c>
      <c r="Q277" s="757">
        <v>34.738999999999997</v>
      </c>
      <c r="R277" s="757">
        <v>0</v>
      </c>
      <c r="S277" s="757">
        <v>0</v>
      </c>
      <c r="T277" s="757">
        <v>0</v>
      </c>
      <c r="U277" s="812">
        <f t="shared" si="28"/>
        <v>69.477999999999994</v>
      </c>
      <c r="V277" s="813"/>
      <c r="W277" s="813"/>
      <c r="X277" s="813">
        <f t="shared" si="29"/>
        <v>69.477999999999994</v>
      </c>
      <c r="Y277" s="813"/>
      <c r="Z277" s="813"/>
      <c r="AA277" s="813"/>
    </row>
    <row r="278" spans="1:27" ht="45">
      <c r="A278" s="779"/>
      <c r="B278" s="777">
        <v>7402605</v>
      </c>
      <c r="C278" s="778" t="s">
        <v>1500</v>
      </c>
      <c r="D278" s="757">
        <v>14273.37168</v>
      </c>
      <c r="E278" s="758">
        <v>0</v>
      </c>
      <c r="F278" s="758">
        <v>0</v>
      </c>
      <c r="G278" s="758">
        <v>14273.37168</v>
      </c>
      <c r="H278" s="758">
        <v>0</v>
      </c>
      <c r="I278" s="758">
        <v>0</v>
      </c>
      <c r="J278" s="758">
        <v>14209.52268</v>
      </c>
      <c r="K278" s="758">
        <v>0</v>
      </c>
      <c r="L278" s="758">
        <v>0</v>
      </c>
      <c r="M278" s="758">
        <v>63.848999999999997</v>
      </c>
      <c r="N278" s="759">
        <v>0</v>
      </c>
      <c r="O278" s="757">
        <v>0</v>
      </c>
      <c r="P278" s="757">
        <v>0</v>
      </c>
      <c r="Q278" s="757">
        <v>0</v>
      </c>
      <c r="R278" s="757">
        <v>0</v>
      </c>
      <c r="S278" s="757">
        <v>0</v>
      </c>
      <c r="T278" s="757">
        <v>0</v>
      </c>
      <c r="U278" s="812">
        <f t="shared" si="28"/>
        <v>0</v>
      </c>
      <c r="V278" s="813"/>
      <c r="W278" s="813"/>
      <c r="X278" s="813">
        <f t="shared" si="29"/>
        <v>0</v>
      </c>
      <c r="Y278" s="813"/>
      <c r="Z278" s="813"/>
      <c r="AA278" s="813">
        <f t="shared" ref="AA278:AA335" si="30">T278/M278*100</f>
        <v>0</v>
      </c>
    </row>
    <row r="279" spans="1:27" ht="22.5">
      <c r="A279" s="779"/>
      <c r="B279" s="777" t="s">
        <v>713</v>
      </c>
      <c r="C279" s="778" t="s">
        <v>1501</v>
      </c>
      <c r="D279" s="757">
        <v>180.73599999999999</v>
      </c>
      <c r="E279" s="758">
        <v>0</v>
      </c>
      <c r="F279" s="758">
        <v>0</v>
      </c>
      <c r="G279" s="758">
        <v>180.73599999999999</v>
      </c>
      <c r="H279" s="758">
        <v>0</v>
      </c>
      <c r="I279" s="758">
        <v>0</v>
      </c>
      <c r="J279" s="758">
        <v>180.73599999999999</v>
      </c>
      <c r="K279" s="758">
        <v>0</v>
      </c>
      <c r="L279" s="758">
        <v>0</v>
      </c>
      <c r="M279" s="758">
        <v>0</v>
      </c>
      <c r="N279" s="759">
        <v>47.314999999999998</v>
      </c>
      <c r="O279" s="757">
        <v>0</v>
      </c>
      <c r="P279" s="757">
        <v>0</v>
      </c>
      <c r="Q279" s="757">
        <v>47.314999999999998</v>
      </c>
      <c r="R279" s="757">
        <v>0</v>
      </c>
      <c r="S279" s="757">
        <v>0</v>
      </c>
      <c r="T279" s="757">
        <v>0</v>
      </c>
      <c r="U279" s="812">
        <f t="shared" si="28"/>
        <v>26.179067811614733</v>
      </c>
      <c r="V279" s="813"/>
      <c r="W279" s="813"/>
      <c r="X279" s="813">
        <f t="shared" si="29"/>
        <v>26.179067811614733</v>
      </c>
      <c r="Y279" s="813"/>
      <c r="Z279" s="813"/>
      <c r="AA279" s="813"/>
    </row>
    <row r="280" spans="1:27" ht="22.5">
      <c r="A280" s="779"/>
      <c r="B280" s="777" t="s">
        <v>531</v>
      </c>
      <c r="C280" s="778" t="s">
        <v>532</v>
      </c>
      <c r="D280" s="757">
        <v>5599.4431379999996</v>
      </c>
      <c r="E280" s="758">
        <v>0</v>
      </c>
      <c r="F280" s="758">
        <v>835</v>
      </c>
      <c r="G280" s="758">
        <v>4764.4431379999996</v>
      </c>
      <c r="H280" s="758">
        <v>0</v>
      </c>
      <c r="I280" s="758">
        <v>0</v>
      </c>
      <c r="J280" s="758">
        <v>5511.7646379999996</v>
      </c>
      <c r="K280" s="758">
        <v>0</v>
      </c>
      <c r="L280" s="758">
        <v>0</v>
      </c>
      <c r="M280" s="758">
        <v>87.6785</v>
      </c>
      <c r="N280" s="759">
        <v>5195.9702500000003</v>
      </c>
      <c r="O280" s="757">
        <v>0</v>
      </c>
      <c r="P280" s="757">
        <v>0</v>
      </c>
      <c r="Q280" s="757">
        <v>5195.9702500000003</v>
      </c>
      <c r="R280" s="757">
        <v>0</v>
      </c>
      <c r="S280" s="757">
        <v>0</v>
      </c>
      <c r="T280" s="757">
        <v>0</v>
      </c>
      <c r="U280" s="812">
        <f t="shared" si="28"/>
        <v>92.794410478751445</v>
      </c>
      <c r="V280" s="813"/>
      <c r="W280" s="813"/>
      <c r="X280" s="813">
        <f t="shared" si="29"/>
        <v>94.270539314708685</v>
      </c>
      <c r="Y280" s="813"/>
      <c r="Z280" s="813"/>
      <c r="AA280" s="813">
        <f t="shared" si="30"/>
        <v>0</v>
      </c>
    </row>
    <row r="281" spans="1:27" ht="22.5">
      <c r="A281" s="779"/>
      <c r="B281" s="777" t="s">
        <v>1502</v>
      </c>
      <c r="C281" s="778" t="s">
        <v>698</v>
      </c>
      <c r="D281" s="757">
        <v>170792.17300000001</v>
      </c>
      <c r="E281" s="758">
        <v>60898</v>
      </c>
      <c r="F281" s="758">
        <v>0</v>
      </c>
      <c r="G281" s="758">
        <v>109894.173</v>
      </c>
      <c r="H281" s="758">
        <v>0</v>
      </c>
      <c r="I281" s="758">
        <v>72477.53</v>
      </c>
      <c r="J281" s="758">
        <v>98314.642999999996</v>
      </c>
      <c r="K281" s="758">
        <v>0</v>
      </c>
      <c r="L281" s="758">
        <v>0</v>
      </c>
      <c r="M281" s="758">
        <v>0</v>
      </c>
      <c r="N281" s="759">
        <v>503.54600000000005</v>
      </c>
      <c r="O281" s="757">
        <v>0</v>
      </c>
      <c r="P281" s="757">
        <v>463.04700000000003</v>
      </c>
      <c r="Q281" s="757">
        <v>40.499000000000002</v>
      </c>
      <c r="R281" s="757">
        <v>0</v>
      </c>
      <c r="S281" s="757">
        <v>0</v>
      </c>
      <c r="T281" s="757">
        <v>0</v>
      </c>
      <c r="U281" s="812">
        <f t="shared" si="28"/>
        <v>0.29482966997556737</v>
      </c>
      <c r="V281" s="813"/>
      <c r="W281" s="813">
        <f t="shared" ref="W281:W335" si="31">P281/I281*100</f>
        <v>0.63888352707383933</v>
      </c>
      <c r="X281" s="813">
        <f t="shared" si="29"/>
        <v>4.1193253379356726E-2</v>
      </c>
      <c r="Y281" s="813"/>
      <c r="Z281" s="813"/>
      <c r="AA281" s="813"/>
    </row>
    <row r="282" spans="1:27" ht="33.75">
      <c r="A282" s="779"/>
      <c r="B282" s="777" t="s">
        <v>1503</v>
      </c>
      <c r="C282" s="778" t="s">
        <v>1504</v>
      </c>
      <c r="D282" s="757">
        <v>10729.391</v>
      </c>
      <c r="E282" s="758">
        <v>9728</v>
      </c>
      <c r="F282" s="758">
        <v>0</v>
      </c>
      <c r="G282" s="758">
        <v>1001.3909999999995</v>
      </c>
      <c r="H282" s="758">
        <v>0</v>
      </c>
      <c r="I282" s="758">
        <v>0</v>
      </c>
      <c r="J282" s="758">
        <v>0</v>
      </c>
      <c r="K282" s="758">
        <v>0</v>
      </c>
      <c r="L282" s="758">
        <v>6029.3909999999996</v>
      </c>
      <c r="M282" s="758">
        <v>4700</v>
      </c>
      <c r="N282" s="759">
        <v>7562.5840000000007</v>
      </c>
      <c r="O282" s="757">
        <v>0</v>
      </c>
      <c r="P282" s="757">
        <v>0</v>
      </c>
      <c r="Q282" s="757">
        <v>0</v>
      </c>
      <c r="R282" s="757">
        <v>0</v>
      </c>
      <c r="S282" s="757">
        <v>3237.056</v>
      </c>
      <c r="T282" s="757">
        <v>4325.5280000000002</v>
      </c>
      <c r="U282" s="812">
        <f t="shared" si="28"/>
        <v>70.484746058746495</v>
      </c>
      <c r="V282" s="813"/>
      <c r="W282" s="813"/>
      <c r="X282" s="813"/>
      <c r="Y282" s="813"/>
      <c r="Z282" s="813">
        <f t="shared" ref="Z282:Z334" si="32">S282/L282*100</f>
        <v>53.687942944818147</v>
      </c>
      <c r="AA282" s="813">
        <f t="shared" si="30"/>
        <v>92.032510638297879</v>
      </c>
    </row>
    <row r="283" spans="1:27" ht="33.75">
      <c r="A283" s="779"/>
      <c r="B283" s="777" t="s">
        <v>1505</v>
      </c>
      <c r="C283" s="778" t="s">
        <v>1506</v>
      </c>
      <c r="D283" s="757">
        <v>5494.4889999999996</v>
      </c>
      <c r="E283" s="758">
        <v>5400</v>
      </c>
      <c r="F283" s="758">
        <v>0</v>
      </c>
      <c r="G283" s="758">
        <v>94.489000000000004</v>
      </c>
      <c r="H283" s="758">
        <v>0</v>
      </c>
      <c r="I283" s="758">
        <v>0</v>
      </c>
      <c r="J283" s="758">
        <v>0</v>
      </c>
      <c r="K283" s="758">
        <v>0</v>
      </c>
      <c r="L283" s="758">
        <v>0</v>
      </c>
      <c r="M283" s="758">
        <v>5494.4889999999996</v>
      </c>
      <c r="N283" s="759">
        <v>3403.8609999999999</v>
      </c>
      <c r="O283" s="757">
        <v>0</v>
      </c>
      <c r="P283" s="757">
        <v>0</v>
      </c>
      <c r="Q283" s="757">
        <v>0</v>
      </c>
      <c r="R283" s="757">
        <v>0</v>
      </c>
      <c r="S283" s="757">
        <v>0</v>
      </c>
      <c r="T283" s="757">
        <v>3403.8609999999999</v>
      </c>
      <c r="U283" s="812">
        <f t="shared" si="28"/>
        <v>61.950456175269444</v>
      </c>
      <c r="V283" s="813"/>
      <c r="W283" s="813"/>
      <c r="X283" s="813"/>
      <c r="Y283" s="813"/>
      <c r="Z283" s="813"/>
      <c r="AA283" s="813">
        <f t="shared" si="30"/>
        <v>61.950456175269444</v>
      </c>
    </row>
    <row r="284" spans="1:27" ht="22.5">
      <c r="A284" s="779"/>
      <c r="B284" s="777" t="s">
        <v>1507</v>
      </c>
      <c r="C284" s="778" t="s">
        <v>544</v>
      </c>
      <c r="D284" s="757">
        <v>2193.8768</v>
      </c>
      <c r="E284" s="758">
        <v>0</v>
      </c>
      <c r="F284" s="758">
        <v>0</v>
      </c>
      <c r="G284" s="758">
        <v>2193.8768</v>
      </c>
      <c r="H284" s="758">
        <v>0</v>
      </c>
      <c r="I284" s="758">
        <v>0</v>
      </c>
      <c r="J284" s="758">
        <v>0</v>
      </c>
      <c r="K284" s="758">
        <v>0</v>
      </c>
      <c r="L284" s="758">
        <v>0</v>
      </c>
      <c r="M284" s="758">
        <v>2193.8768</v>
      </c>
      <c r="N284" s="759">
        <v>0</v>
      </c>
      <c r="O284" s="757">
        <v>0</v>
      </c>
      <c r="P284" s="757">
        <v>0</v>
      </c>
      <c r="Q284" s="757">
        <v>0</v>
      </c>
      <c r="R284" s="757">
        <v>0</v>
      </c>
      <c r="S284" s="757">
        <v>0</v>
      </c>
      <c r="T284" s="757">
        <v>0</v>
      </c>
      <c r="U284" s="812">
        <f t="shared" si="28"/>
        <v>0</v>
      </c>
      <c r="V284" s="813"/>
      <c r="W284" s="813"/>
      <c r="X284" s="813"/>
      <c r="Y284" s="813"/>
      <c r="Z284" s="813"/>
      <c r="AA284" s="813">
        <f t="shared" si="30"/>
        <v>0</v>
      </c>
    </row>
    <row r="285" spans="1:27" ht="78.75">
      <c r="A285" s="779"/>
      <c r="B285" s="777">
        <v>8068146</v>
      </c>
      <c r="C285" s="778" t="s">
        <v>710</v>
      </c>
      <c r="D285" s="757">
        <v>1850</v>
      </c>
      <c r="E285" s="758">
        <v>0</v>
      </c>
      <c r="F285" s="758">
        <v>0</v>
      </c>
      <c r="G285" s="758">
        <v>1850</v>
      </c>
      <c r="H285" s="758">
        <v>0</v>
      </c>
      <c r="I285" s="758">
        <v>0</v>
      </c>
      <c r="J285" s="758">
        <v>0</v>
      </c>
      <c r="K285" s="758">
        <v>0</v>
      </c>
      <c r="L285" s="758">
        <v>0</v>
      </c>
      <c r="M285" s="758">
        <v>1850</v>
      </c>
      <c r="N285" s="759">
        <v>664.01800000000003</v>
      </c>
      <c r="O285" s="757">
        <v>0</v>
      </c>
      <c r="P285" s="757">
        <v>0</v>
      </c>
      <c r="Q285" s="757">
        <v>0</v>
      </c>
      <c r="R285" s="757">
        <v>0</v>
      </c>
      <c r="S285" s="757">
        <v>0</v>
      </c>
      <c r="T285" s="757">
        <v>664.01800000000003</v>
      </c>
      <c r="U285" s="812">
        <f t="shared" si="28"/>
        <v>35.892864864864862</v>
      </c>
      <c r="V285" s="813"/>
      <c r="W285" s="813"/>
      <c r="X285" s="813"/>
      <c r="Y285" s="813"/>
      <c r="Z285" s="813"/>
      <c r="AA285" s="813">
        <f t="shared" si="30"/>
        <v>35.892864864864862</v>
      </c>
    </row>
    <row r="286" spans="1:27" ht="22.5">
      <c r="A286" s="779"/>
      <c r="B286" s="777" t="s">
        <v>843</v>
      </c>
      <c r="C286" s="778" t="s">
        <v>844</v>
      </c>
      <c r="D286" s="757">
        <v>490</v>
      </c>
      <c r="E286" s="758">
        <v>0</v>
      </c>
      <c r="F286" s="758">
        <v>0</v>
      </c>
      <c r="G286" s="758">
        <v>490</v>
      </c>
      <c r="H286" s="758">
        <v>0</v>
      </c>
      <c r="I286" s="758">
        <v>0</v>
      </c>
      <c r="J286" s="758">
        <v>0</v>
      </c>
      <c r="K286" s="758">
        <v>0</v>
      </c>
      <c r="L286" s="758">
        <v>0</v>
      </c>
      <c r="M286" s="758">
        <v>490</v>
      </c>
      <c r="N286" s="759">
        <v>0</v>
      </c>
      <c r="O286" s="757">
        <v>0</v>
      </c>
      <c r="P286" s="757">
        <v>0</v>
      </c>
      <c r="Q286" s="757">
        <v>0</v>
      </c>
      <c r="R286" s="757">
        <v>0</v>
      </c>
      <c r="S286" s="757">
        <v>0</v>
      </c>
      <c r="T286" s="757">
        <v>0</v>
      </c>
      <c r="U286" s="812">
        <f t="shared" si="28"/>
        <v>0</v>
      </c>
      <c r="V286" s="813"/>
      <c r="W286" s="813"/>
      <c r="X286" s="813"/>
      <c r="Y286" s="813"/>
      <c r="Z286" s="813"/>
      <c r="AA286" s="813">
        <f t="shared" si="30"/>
        <v>0</v>
      </c>
    </row>
    <row r="287" spans="1:27" ht="45">
      <c r="A287" s="779"/>
      <c r="B287" s="777" t="s">
        <v>847</v>
      </c>
      <c r="C287" s="778" t="s">
        <v>848</v>
      </c>
      <c r="D287" s="757">
        <v>278.09100000000001</v>
      </c>
      <c r="E287" s="758">
        <v>0</v>
      </c>
      <c r="F287" s="758">
        <v>0</v>
      </c>
      <c r="G287" s="758">
        <v>278.09100000000001</v>
      </c>
      <c r="H287" s="758">
        <v>0</v>
      </c>
      <c r="I287" s="758">
        <v>0</v>
      </c>
      <c r="J287" s="758">
        <v>0</v>
      </c>
      <c r="K287" s="758">
        <v>0</v>
      </c>
      <c r="L287" s="758">
        <v>0</v>
      </c>
      <c r="M287" s="758">
        <v>278.09100000000001</v>
      </c>
      <c r="N287" s="759">
        <v>0</v>
      </c>
      <c r="O287" s="757">
        <v>0</v>
      </c>
      <c r="P287" s="757">
        <v>0</v>
      </c>
      <c r="Q287" s="757">
        <v>0</v>
      </c>
      <c r="R287" s="757">
        <v>0</v>
      </c>
      <c r="S287" s="757">
        <v>0</v>
      </c>
      <c r="T287" s="757">
        <v>0</v>
      </c>
      <c r="U287" s="812">
        <f t="shared" si="28"/>
        <v>0</v>
      </c>
      <c r="V287" s="813"/>
      <c r="W287" s="813"/>
      <c r="X287" s="813"/>
      <c r="Y287" s="813"/>
      <c r="Z287" s="813"/>
      <c r="AA287" s="813">
        <f t="shared" si="30"/>
        <v>0</v>
      </c>
    </row>
    <row r="288" spans="1:27" ht="33.75">
      <c r="A288" s="779"/>
      <c r="B288" s="777">
        <v>7219608</v>
      </c>
      <c r="C288" s="778" t="s">
        <v>1508</v>
      </c>
      <c r="D288" s="757">
        <v>696.22299999999996</v>
      </c>
      <c r="E288" s="758">
        <v>0</v>
      </c>
      <c r="F288" s="758">
        <v>0</v>
      </c>
      <c r="G288" s="758">
        <v>696.22299999999996</v>
      </c>
      <c r="H288" s="758">
        <v>0</v>
      </c>
      <c r="I288" s="758">
        <v>0</v>
      </c>
      <c r="J288" s="758">
        <v>696.22299999999996</v>
      </c>
      <c r="K288" s="758">
        <v>0</v>
      </c>
      <c r="L288" s="758">
        <v>0</v>
      </c>
      <c r="M288" s="758">
        <v>0</v>
      </c>
      <c r="N288" s="759">
        <v>0</v>
      </c>
      <c r="O288" s="757">
        <v>0</v>
      </c>
      <c r="P288" s="757">
        <v>0</v>
      </c>
      <c r="Q288" s="757">
        <v>0</v>
      </c>
      <c r="R288" s="757">
        <v>0</v>
      </c>
      <c r="S288" s="757">
        <v>0</v>
      </c>
      <c r="T288" s="757">
        <v>0</v>
      </c>
      <c r="U288" s="812">
        <f t="shared" si="28"/>
        <v>0</v>
      </c>
      <c r="V288" s="813"/>
      <c r="W288" s="813"/>
      <c r="X288" s="813">
        <f t="shared" si="29"/>
        <v>0</v>
      </c>
      <c r="Y288" s="813"/>
      <c r="Z288" s="813"/>
      <c r="AA288" s="813"/>
    </row>
    <row r="289" spans="1:27" ht="22.5">
      <c r="A289" s="779"/>
      <c r="B289" s="777">
        <v>7410025</v>
      </c>
      <c r="C289" s="778" t="s">
        <v>1509</v>
      </c>
      <c r="D289" s="757">
        <v>271.86270000000002</v>
      </c>
      <c r="E289" s="758">
        <v>0</v>
      </c>
      <c r="F289" s="758">
        <v>0</v>
      </c>
      <c r="G289" s="758">
        <v>271.86270000000002</v>
      </c>
      <c r="H289" s="758">
        <v>0</v>
      </c>
      <c r="I289" s="758">
        <v>0</v>
      </c>
      <c r="J289" s="758">
        <v>3.45</v>
      </c>
      <c r="K289" s="758">
        <v>0</v>
      </c>
      <c r="L289" s="758">
        <v>268.41269999999997</v>
      </c>
      <c r="M289" s="758">
        <v>0</v>
      </c>
      <c r="N289" s="759">
        <v>0</v>
      </c>
      <c r="O289" s="757">
        <v>0</v>
      </c>
      <c r="P289" s="757">
        <v>0</v>
      </c>
      <c r="Q289" s="757">
        <v>0</v>
      </c>
      <c r="R289" s="757">
        <v>0</v>
      </c>
      <c r="S289" s="757">
        <v>0</v>
      </c>
      <c r="T289" s="757">
        <v>0</v>
      </c>
      <c r="U289" s="812">
        <f t="shared" si="28"/>
        <v>0</v>
      </c>
      <c r="V289" s="813"/>
      <c r="W289" s="813"/>
      <c r="X289" s="813">
        <f t="shared" si="29"/>
        <v>0</v>
      </c>
      <c r="Y289" s="813"/>
      <c r="Z289" s="813">
        <f t="shared" si="32"/>
        <v>0</v>
      </c>
      <c r="AA289" s="813"/>
    </row>
    <row r="290" spans="1:27" ht="45">
      <c r="A290" s="779"/>
      <c r="B290" s="777">
        <v>7620259</v>
      </c>
      <c r="C290" s="778" t="s">
        <v>1510</v>
      </c>
      <c r="D290" s="757">
        <v>2887.5977200000002</v>
      </c>
      <c r="E290" s="758">
        <v>0</v>
      </c>
      <c r="F290" s="758">
        <v>0</v>
      </c>
      <c r="G290" s="758">
        <v>2887.5977200000002</v>
      </c>
      <c r="H290" s="758">
        <v>0</v>
      </c>
      <c r="I290" s="758">
        <v>565.80499999999995</v>
      </c>
      <c r="J290" s="758">
        <v>2321.7927199999999</v>
      </c>
      <c r="K290" s="758">
        <v>0</v>
      </c>
      <c r="L290" s="758">
        <v>0</v>
      </c>
      <c r="M290" s="758">
        <v>0</v>
      </c>
      <c r="N290" s="759">
        <v>0</v>
      </c>
      <c r="O290" s="757">
        <v>0</v>
      </c>
      <c r="P290" s="757">
        <v>0</v>
      </c>
      <c r="Q290" s="757">
        <v>0</v>
      </c>
      <c r="R290" s="757">
        <v>0</v>
      </c>
      <c r="S290" s="757">
        <v>0</v>
      </c>
      <c r="T290" s="757">
        <v>0</v>
      </c>
      <c r="U290" s="812">
        <f t="shared" si="28"/>
        <v>0</v>
      </c>
      <c r="V290" s="813"/>
      <c r="W290" s="813">
        <f t="shared" si="31"/>
        <v>0</v>
      </c>
      <c r="X290" s="813">
        <f t="shared" si="29"/>
        <v>0</v>
      </c>
      <c r="Y290" s="813"/>
      <c r="Z290" s="813"/>
      <c r="AA290" s="813"/>
    </row>
    <row r="291" spans="1:27" ht="22.5">
      <c r="A291" s="779"/>
      <c r="B291" s="777" t="s">
        <v>1511</v>
      </c>
      <c r="C291" s="778" t="s">
        <v>1512</v>
      </c>
      <c r="D291" s="757">
        <v>222.26060000000001</v>
      </c>
      <c r="E291" s="758">
        <v>41</v>
      </c>
      <c r="F291" s="758">
        <v>0</v>
      </c>
      <c r="G291" s="758">
        <v>181.26060000000001</v>
      </c>
      <c r="H291" s="758">
        <v>0</v>
      </c>
      <c r="I291" s="758">
        <v>0</v>
      </c>
      <c r="J291" s="758">
        <v>0</v>
      </c>
      <c r="K291" s="758">
        <v>0</v>
      </c>
      <c r="L291" s="758">
        <v>181.26060000000001</v>
      </c>
      <c r="M291" s="758">
        <v>41</v>
      </c>
      <c r="N291" s="759">
        <v>41</v>
      </c>
      <c r="O291" s="757">
        <v>0</v>
      </c>
      <c r="P291" s="757">
        <v>0</v>
      </c>
      <c r="Q291" s="757">
        <v>0</v>
      </c>
      <c r="R291" s="757">
        <v>0</v>
      </c>
      <c r="S291" s="757">
        <v>0</v>
      </c>
      <c r="T291" s="757">
        <v>41</v>
      </c>
      <c r="U291" s="812">
        <f>N291/D291*100</f>
        <v>18.446814235181584</v>
      </c>
      <c r="V291" s="813"/>
      <c r="W291" s="813"/>
      <c r="X291" s="813"/>
      <c r="Y291" s="813"/>
      <c r="Z291" s="813">
        <f t="shared" si="32"/>
        <v>0</v>
      </c>
      <c r="AA291" s="813">
        <f t="shared" si="30"/>
        <v>100</v>
      </c>
    </row>
    <row r="292" spans="1:27" ht="22.5">
      <c r="A292" s="779"/>
      <c r="B292" s="777" t="s">
        <v>581</v>
      </c>
      <c r="C292" s="778" t="s">
        <v>582</v>
      </c>
      <c r="D292" s="757">
        <v>52.917000000000002</v>
      </c>
      <c r="E292" s="758">
        <v>0</v>
      </c>
      <c r="F292" s="758">
        <v>0</v>
      </c>
      <c r="G292" s="758">
        <v>52.917000000000002</v>
      </c>
      <c r="H292" s="758">
        <v>0</v>
      </c>
      <c r="I292" s="758">
        <v>0</v>
      </c>
      <c r="J292" s="758">
        <v>0</v>
      </c>
      <c r="K292" s="758">
        <v>0</v>
      </c>
      <c r="L292" s="758">
        <v>52.917000000000002</v>
      </c>
      <c r="M292" s="758">
        <v>0</v>
      </c>
      <c r="N292" s="759">
        <v>0</v>
      </c>
      <c r="O292" s="757">
        <v>0</v>
      </c>
      <c r="P292" s="757">
        <v>0</v>
      </c>
      <c r="Q292" s="757">
        <v>0</v>
      </c>
      <c r="R292" s="757">
        <v>0</v>
      </c>
      <c r="S292" s="757">
        <v>0</v>
      </c>
      <c r="T292" s="757">
        <v>0</v>
      </c>
      <c r="U292" s="812">
        <f t="shared" si="28"/>
        <v>0</v>
      </c>
      <c r="V292" s="813"/>
      <c r="W292" s="813"/>
      <c r="X292" s="813"/>
      <c r="Y292" s="813"/>
      <c r="Z292" s="813">
        <f t="shared" si="32"/>
        <v>0</v>
      </c>
      <c r="AA292" s="813"/>
    </row>
    <row r="293" spans="1:27" ht="33.75">
      <c r="A293" s="779"/>
      <c r="B293" s="777" t="s">
        <v>1513</v>
      </c>
      <c r="C293" s="778" t="s">
        <v>579</v>
      </c>
      <c r="D293" s="757">
        <v>2176.4345800000001</v>
      </c>
      <c r="E293" s="758">
        <v>0</v>
      </c>
      <c r="F293" s="758">
        <v>0</v>
      </c>
      <c r="G293" s="758">
        <v>2176.4345800000001</v>
      </c>
      <c r="H293" s="758">
        <v>0</v>
      </c>
      <c r="I293" s="758">
        <v>0</v>
      </c>
      <c r="J293" s="758">
        <v>0</v>
      </c>
      <c r="K293" s="758">
        <v>0</v>
      </c>
      <c r="L293" s="758">
        <v>1794.5688950000001</v>
      </c>
      <c r="M293" s="758">
        <v>381.86568499999998</v>
      </c>
      <c r="N293" s="759">
        <v>0</v>
      </c>
      <c r="O293" s="757">
        <v>0</v>
      </c>
      <c r="P293" s="757">
        <v>0</v>
      </c>
      <c r="Q293" s="757">
        <v>0</v>
      </c>
      <c r="R293" s="757">
        <v>0</v>
      </c>
      <c r="S293" s="757">
        <v>0</v>
      </c>
      <c r="T293" s="757">
        <v>0</v>
      </c>
      <c r="U293" s="812">
        <f t="shared" si="28"/>
        <v>0</v>
      </c>
      <c r="V293" s="813"/>
      <c r="W293" s="813"/>
      <c r="X293" s="813"/>
      <c r="Y293" s="813"/>
      <c r="Z293" s="813">
        <f t="shared" si="32"/>
        <v>0</v>
      </c>
      <c r="AA293" s="813">
        <f t="shared" si="30"/>
        <v>0</v>
      </c>
    </row>
    <row r="294" spans="1:27" ht="33.75">
      <c r="A294" s="779"/>
      <c r="B294" s="777">
        <v>7725807</v>
      </c>
      <c r="C294" s="778" t="s">
        <v>627</v>
      </c>
      <c r="D294" s="757">
        <v>19552.260699999999</v>
      </c>
      <c r="E294" s="758">
        <v>16377</v>
      </c>
      <c r="F294" s="758">
        <v>0</v>
      </c>
      <c r="G294" s="758">
        <v>3175.2606999999998</v>
      </c>
      <c r="H294" s="758">
        <v>0</v>
      </c>
      <c r="I294" s="758">
        <v>0</v>
      </c>
      <c r="J294" s="758">
        <v>0</v>
      </c>
      <c r="K294" s="758">
        <v>0</v>
      </c>
      <c r="L294" s="758">
        <v>14164.260700000001</v>
      </c>
      <c r="M294" s="758">
        <v>5388</v>
      </c>
      <c r="N294" s="759">
        <v>2209.4544999999998</v>
      </c>
      <c r="O294" s="757">
        <v>0</v>
      </c>
      <c r="P294" s="757">
        <v>0</v>
      </c>
      <c r="Q294" s="757">
        <v>0</v>
      </c>
      <c r="R294" s="757">
        <v>0</v>
      </c>
      <c r="S294" s="757">
        <v>941.77869999999996</v>
      </c>
      <c r="T294" s="757">
        <v>1267.6758</v>
      </c>
      <c r="U294" s="812">
        <f t="shared" si="28"/>
        <v>11.300250819589367</v>
      </c>
      <c r="V294" s="813"/>
      <c r="W294" s="813"/>
      <c r="X294" s="813"/>
      <c r="Y294" s="813"/>
      <c r="Z294" s="813">
        <f t="shared" si="32"/>
        <v>6.6489788626948947</v>
      </c>
      <c r="AA294" s="813">
        <f t="shared" si="30"/>
        <v>23.527761692650333</v>
      </c>
    </row>
    <row r="295" spans="1:27" ht="45">
      <c r="A295" s="779"/>
      <c r="B295" s="777" t="s">
        <v>1514</v>
      </c>
      <c r="C295" s="778" t="s">
        <v>1515</v>
      </c>
      <c r="D295" s="757">
        <v>804.73460899999998</v>
      </c>
      <c r="E295" s="758">
        <v>0</v>
      </c>
      <c r="F295" s="758">
        <v>0</v>
      </c>
      <c r="G295" s="758">
        <v>804.73460899999998</v>
      </c>
      <c r="H295" s="758">
        <v>0</v>
      </c>
      <c r="I295" s="758">
        <v>14.2</v>
      </c>
      <c r="J295" s="758">
        <v>0</v>
      </c>
      <c r="K295" s="758">
        <v>0</v>
      </c>
      <c r="L295" s="758">
        <v>0</v>
      </c>
      <c r="M295" s="758">
        <v>790.53460900000005</v>
      </c>
      <c r="N295" s="759">
        <v>0</v>
      </c>
      <c r="O295" s="757">
        <v>0</v>
      </c>
      <c r="P295" s="757">
        <v>0</v>
      </c>
      <c r="Q295" s="757">
        <v>0</v>
      </c>
      <c r="R295" s="757">
        <v>0</v>
      </c>
      <c r="S295" s="757">
        <v>0</v>
      </c>
      <c r="T295" s="757">
        <v>0</v>
      </c>
      <c r="U295" s="812">
        <f t="shared" si="28"/>
        <v>0</v>
      </c>
      <c r="V295" s="813"/>
      <c r="W295" s="813">
        <f t="shared" si="31"/>
        <v>0</v>
      </c>
      <c r="X295" s="813"/>
      <c r="Y295" s="813"/>
      <c r="Z295" s="813"/>
      <c r="AA295" s="813">
        <f t="shared" si="30"/>
        <v>0</v>
      </c>
    </row>
    <row r="296" spans="1:27" ht="22.5">
      <c r="A296" s="779"/>
      <c r="B296" s="777">
        <v>7152635</v>
      </c>
      <c r="C296" s="778" t="s">
        <v>786</v>
      </c>
      <c r="D296" s="757">
        <v>650.94140000000004</v>
      </c>
      <c r="E296" s="758">
        <v>0</v>
      </c>
      <c r="F296" s="758">
        <v>0</v>
      </c>
      <c r="G296" s="758">
        <v>650.94140000000004</v>
      </c>
      <c r="H296" s="758">
        <v>0</v>
      </c>
      <c r="I296" s="758">
        <v>0</v>
      </c>
      <c r="J296" s="758">
        <v>0</v>
      </c>
      <c r="K296" s="758">
        <v>0</v>
      </c>
      <c r="L296" s="758">
        <v>0</v>
      </c>
      <c r="M296" s="758">
        <v>650.94140000000004</v>
      </c>
      <c r="N296" s="759">
        <v>0</v>
      </c>
      <c r="O296" s="757">
        <v>0</v>
      </c>
      <c r="P296" s="757">
        <v>0</v>
      </c>
      <c r="Q296" s="757">
        <v>0</v>
      </c>
      <c r="R296" s="757">
        <v>0</v>
      </c>
      <c r="S296" s="757">
        <v>0</v>
      </c>
      <c r="T296" s="757">
        <v>0</v>
      </c>
      <c r="U296" s="812">
        <f t="shared" si="28"/>
        <v>0</v>
      </c>
      <c r="V296" s="813"/>
      <c r="W296" s="813"/>
      <c r="X296" s="813"/>
      <c r="Y296" s="813"/>
      <c r="Z296" s="813"/>
      <c r="AA296" s="813">
        <f t="shared" si="30"/>
        <v>0</v>
      </c>
    </row>
    <row r="297" spans="1:27">
      <c r="A297" s="779"/>
      <c r="B297" s="777">
        <v>7667709</v>
      </c>
      <c r="C297" s="778" t="s">
        <v>1516</v>
      </c>
      <c r="D297" s="757">
        <v>2312.1107000000002</v>
      </c>
      <c r="E297" s="758">
        <v>0</v>
      </c>
      <c r="F297" s="758">
        <v>1658.2660000000001</v>
      </c>
      <c r="G297" s="758">
        <v>653.84469999999999</v>
      </c>
      <c r="H297" s="758">
        <v>0</v>
      </c>
      <c r="I297" s="758">
        <v>0</v>
      </c>
      <c r="J297" s="758">
        <v>0</v>
      </c>
      <c r="K297" s="758">
        <v>0</v>
      </c>
      <c r="L297" s="758">
        <v>2312.1107000000002</v>
      </c>
      <c r="M297" s="758">
        <v>0</v>
      </c>
      <c r="N297" s="759">
        <v>376.94200000000001</v>
      </c>
      <c r="O297" s="757">
        <v>0</v>
      </c>
      <c r="P297" s="757">
        <v>0</v>
      </c>
      <c r="Q297" s="757">
        <v>0</v>
      </c>
      <c r="R297" s="757">
        <v>0</v>
      </c>
      <c r="S297" s="757">
        <v>376.94200000000001</v>
      </c>
      <c r="T297" s="757">
        <v>0</v>
      </c>
      <c r="U297" s="812">
        <f t="shared" si="28"/>
        <v>16.302939128303848</v>
      </c>
      <c r="V297" s="813"/>
      <c r="W297" s="813"/>
      <c r="X297" s="813"/>
      <c r="Y297" s="813"/>
      <c r="Z297" s="813">
        <f t="shared" si="32"/>
        <v>16.302939128303848</v>
      </c>
      <c r="AA297" s="813"/>
    </row>
    <row r="298" spans="1:27" ht="22.5">
      <c r="A298" s="779"/>
      <c r="B298" s="777" t="s">
        <v>1517</v>
      </c>
      <c r="C298" s="778" t="s">
        <v>1518</v>
      </c>
      <c r="D298" s="757">
        <v>15682.2217</v>
      </c>
      <c r="E298" s="758">
        <v>2297.9459999999999</v>
      </c>
      <c r="F298" s="758">
        <v>0</v>
      </c>
      <c r="G298" s="758">
        <v>13384.2757</v>
      </c>
      <c r="H298" s="758">
        <v>0</v>
      </c>
      <c r="I298" s="758">
        <v>0</v>
      </c>
      <c r="J298" s="758">
        <v>0</v>
      </c>
      <c r="K298" s="758">
        <v>0</v>
      </c>
      <c r="L298" s="758">
        <v>15682.2217</v>
      </c>
      <c r="M298" s="758">
        <v>0</v>
      </c>
      <c r="N298" s="759">
        <v>5811.6189999999997</v>
      </c>
      <c r="O298" s="757">
        <v>0</v>
      </c>
      <c r="P298" s="757">
        <v>0</v>
      </c>
      <c r="Q298" s="757">
        <v>0</v>
      </c>
      <c r="R298" s="757">
        <v>0</v>
      </c>
      <c r="S298" s="757">
        <v>5811.6189999999997</v>
      </c>
      <c r="T298" s="757">
        <v>0</v>
      </c>
      <c r="U298" s="812">
        <f t="shared" si="28"/>
        <v>37.058645842253327</v>
      </c>
      <c r="V298" s="813"/>
      <c r="W298" s="813"/>
      <c r="X298" s="813"/>
      <c r="Y298" s="813"/>
      <c r="Z298" s="813">
        <f t="shared" si="32"/>
        <v>37.058645842253327</v>
      </c>
      <c r="AA298" s="813"/>
    </row>
    <row r="299" spans="1:27" ht="22.5">
      <c r="A299" s="779"/>
      <c r="B299" s="777" t="s">
        <v>1519</v>
      </c>
      <c r="C299" s="778" t="s">
        <v>1520</v>
      </c>
      <c r="D299" s="757">
        <v>7398.9431000000004</v>
      </c>
      <c r="E299" s="758">
        <v>2000</v>
      </c>
      <c r="F299" s="758">
        <v>0</v>
      </c>
      <c r="G299" s="758">
        <v>5398.9431000000004</v>
      </c>
      <c r="H299" s="758">
        <v>0</v>
      </c>
      <c r="I299" s="758">
        <v>0</v>
      </c>
      <c r="J299" s="758">
        <v>0</v>
      </c>
      <c r="K299" s="758">
        <v>0</v>
      </c>
      <c r="L299" s="758">
        <v>7398.9431000000004</v>
      </c>
      <c r="M299" s="758">
        <v>0</v>
      </c>
      <c r="N299" s="759">
        <v>1270.5896459999999</v>
      </c>
      <c r="O299" s="757">
        <v>0</v>
      </c>
      <c r="P299" s="757">
        <v>0</v>
      </c>
      <c r="Q299" s="757">
        <v>0</v>
      </c>
      <c r="R299" s="757">
        <v>0</v>
      </c>
      <c r="S299" s="757">
        <v>1270.5896459999999</v>
      </c>
      <c r="T299" s="757">
        <v>0</v>
      </c>
      <c r="U299" s="812">
        <f t="shared" si="28"/>
        <v>17.172583013917215</v>
      </c>
      <c r="V299" s="813"/>
      <c r="W299" s="813"/>
      <c r="X299" s="813"/>
      <c r="Y299" s="813"/>
      <c r="Z299" s="813">
        <f t="shared" si="32"/>
        <v>17.172583013917215</v>
      </c>
      <c r="AA299" s="813"/>
    </row>
    <row r="300" spans="1:27" ht="33.75">
      <c r="A300" s="779"/>
      <c r="B300" s="777" t="s">
        <v>1521</v>
      </c>
      <c r="C300" s="778" t="s">
        <v>1522</v>
      </c>
      <c r="D300" s="757">
        <v>3236.5830000000001</v>
      </c>
      <c r="E300" s="758">
        <v>1780</v>
      </c>
      <c r="F300" s="758">
        <v>0</v>
      </c>
      <c r="G300" s="758">
        <v>1456.5830000000001</v>
      </c>
      <c r="H300" s="758">
        <v>0</v>
      </c>
      <c r="I300" s="758">
        <v>0</v>
      </c>
      <c r="J300" s="758">
        <v>0</v>
      </c>
      <c r="K300" s="758">
        <v>0</v>
      </c>
      <c r="L300" s="758">
        <v>3236.5830000000001</v>
      </c>
      <c r="M300" s="758">
        <v>0</v>
      </c>
      <c r="N300" s="759">
        <v>103.36279999999999</v>
      </c>
      <c r="O300" s="757">
        <v>0</v>
      </c>
      <c r="P300" s="757">
        <v>0</v>
      </c>
      <c r="Q300" s="757">
        <v>0</v>
      </c>
      <c r="R300" s="757">
        <v>0</v>
      </c>
      <c r="S300" s="757">
        <v>103.36279999999999</v>
      </c>
      <c r="T300" s="757">
        <v>0</v>
      </c>
      <c r="U300" s="812">
        <f t="shared" si="28"/>
        <v>3.193577918440528</v>
      </c>
      <c r="V300" s="813"/>
      <c r="W300" s="813"/>
      <c r="X300" s="813"/>
      <c r="Y300" s="813"/>
      <c r="Z300" s="813">
        <f t="shared" si="32"/>
        <v>3.193577918440528</v>
      </c>
      <c r="AA300" s="813"/>
    </row>
    <row r="301" spans="1:27" ht="22.5">
      <c r="A301" s="779"/>
      <c r="B301" s="777" t="s">
        <v>1523</v>
      </c>
      <c r="C301" s="778" t="s">
        <v>1524</v>
      </c>
      <c r="D301" s="757">
        <v>2188.0998</v>
      </c>
      <c r="E301" s="758">
        <v>23</v>
      </c>
      <c r="F301" s="758">
        <v>0</v>
      </c>
      <c r="G301" s="758">
        <v>2165.0998</v>
      </c>
      <c r="H301" s="758">
        <v>0</v>
      </c>
      <c r="I301" s="758">
        <v>0</v>
      </c>
      <c r="J301" s="758">
        <v>0</v>
      </c>
      <c r="K301" s="758">
        <v>0</v>
      </c>
      <c r="L301" s="758">
        <v>2188.0998</v>
      </c>
      <c r="M301" s="758">
        <v>0</v>
      </c>
      <c r="N301" s="759">
        <v>22.181000000000001</v>
      </c>
      <c r="O301" s="757">
        <v>0</v>
      </c>
      <c r="P301" s="757">
        <v>0</v>
      </c>
      <c r="Q301" s="757">
        <v>0</v>
      </c>
      <c r="R301" s="757">
        <v>0</v>
      </c>
      <c r="S301" s="757">
        <v>22.181000000000001</v>
      </c>
      <c r="T301" s="757">
        <v>0</v>
      </c>
      <c r="U301" s="812">
        <f t="shared" si="28"/>
        <v>1.0137106177698112</v>
      </c>
      <c r="V301" s="813"/>
      <c r="W301" s="813"/>
      <c r="X301" s="813"/>
      <c r="Y301" s="813"/>
      <c r="Z301" s="813">
        <f t="shared" si="32"/>
        <v>1.0137106177698112</v>
      </c>
      <c r="AA301" s="813"/>
    </row>
    <row r="302" spans="1:27" ht="22.5">
      <c r="A302" s="779"/>
      <c r="B302" s="777">
        <v>8077982</v>
      </c>
      <c r="C302" s="778" t="s">
        <v>1525</v>
      </c>
      <c r="D302" s="757">
        <v>2417.203</v>
      </c>
      <c r="E302" s="758">
        <v>1572</v>
      </c>
      <c r="F302" s="758">
        <v>0</v>
      </c>
      <c r="G302" s="758">
        <v>845.20299999999997</v>
      </c>
      <c r="H302" s="758">
        <v>0</v>
      </c>
      <c r="I302" s="758">
        <v>0</v>
      </c>
      <c r="J302" s="758">
        <v>0</v>
      </c>
      <c r="K302" s="758">
        <v>0</v>
      </c>
      <c r="L302" s="758">
        <v>2417.203</v>
      </c>
      <c r="M302" s="758">
        <v>0</v>
      </c>
      <c r="N302" s="759">
        <v>2307.6849999999999</v>
      </c>
      <c r="O302" s="757">
        <v>0</v>
      </c>
      <c r="P302" s="757">
        <v>0</v>
      </c>
      <c r="Q302" s="757">
        <v>0</v>
      </c>
      <c r="R302" s="757">
        <v>0</v>
      </c>
      <c r="S302" s="757">
        <v>2307.6849999999999</v>
      </c>
      <c r="T302" s="757">
        <v>0</v>
      </c>
      <c r="U302" s="812">
        <f t="shared" si="28"/>
        <v>95.46922620896963</v>
      </c>
      <c r="V302" s="813"/>
      <c r="W302" s="813"/>
      <c r="X302" s="813"/>
      <c r="Y302" s="813"/>
      <c r="Z302" s="813">
        <f t="shared" si="32"/>
        <v>95.46922620896963</v>
      </c>
      <c r="AA302" s="813"/>
    </row>
    <row r="303" spans="1:27" ht="33.75">
      <c r="A303" s="779"/>
      <c r="B303" s="777" t="s">
        <v>1526</v>
      </c>
      <c r="C303" s="778" t="s">
        <v>1527</v>
      </c>
      <c r="D303" s="757">
        <v>12854.068499999999</v>
      </c>
      <c r="E303" s="758">
        <v>1862</v>
      </c>
      <c r="F303" s="758">
        <v>0</v>
      </c>
      <c r="G303" s="758">
        <v>10992.068499999999</v>
      </c>
      <c r="H303" s="758">
        <v>0</v>
      </c>
      <c r="I303" s="758">
        <v>0</v>
      </c>
      <c r="J303" s="758">
        <v>0</v>
      </c>
      <c r="K303" s="758">
        <v>0</v>
      </c>
      <c r="L303" s="758">
        <v>12854.068499999999</v>
      </c>
      <c r="M303" s="758">
        <v>0</v>
      </c>
      <c r="N303" s="759">
        <v>3456.1628999999998</v>
      </c>
      <c r="O303" s="757">
        <v>0</v>
      </c>
      <c r="P303" s="757">
        <v>0</v>
      </c>
      <c r="Q303" s="757">
        <v>0</v>
      </c>
      <c r="R303" s="757">
        <v>0</v>
      </c>
      <c r="S303" s="757">
        <v>3456.1628999999998</v>
      </c>
      <c r="T303" s="757">
        <v>0</v>
      </c>
      <c r="U303" s="812">
        <f t="shared" si="28"/>
        <v>26.887696296312718</v>
      </c>
      <c r="V303" s="813"/>
      <c r="W303" s="813"/>
      <c r="X303" s="813"/>
      <c r="Y303" s="813"/>
      <c r="Z303" s="813">
        <f t="shared" si="32"/>
        <v>26.887696296312718</v>
      </c>
      <c r="AA303" s="813"/>
    </row>
    <row r="304" spans="1:27" ht="33.75">
      <c r="A304" s="779"/>
      <c r="B304" s="777" t="s">
        <v>1528</v>
      </c>
      <c r="C304" s="778" t="s">
        <v>1529</v>
      </c>
      <c r="D304" s="757">
        <v>741.96299999999997</v>
      </c>
      <c r="E304" s="758">
        <v>380</v>
      </c>
      <c r="F304" s="758">
        <v>0</v>
      </c>
      <c r="G304" s="758">
        <v>361.96300000000002</v>
      </c>
      <c r="H304" s="758">
        <v>0</v>
      </c>
      <c r="I304" s="758">
        <v>0</v>
      </c>
      <c r="J304" s="758">
        <v>361.96300000000002</v>
      </c>
      <c r="K304" s="758">
        <v>0</v>
      </c>
      <c r="L304" s="758">
        <v>380</v>
      </c>
      <c r="M304" s="758">
        <v>0</v>
      </c>
      <c r="N304" s="759">
        <v>380</v>
      </c>
      <c r="O304" s="757">
        <v>0</v>
      </c>
      <c r="P304" s="757">
        <v>0</v>
      </c>
      <c r="Q304" s="757">
        <v>0</v>
      </c>
      <c r="R304" s="757">
        <v>0</v>
      </c>
      <c r="S304" s="757">
        <v>380</v>
      </c>
      <c r="T304" s="757">
        <v>0</v>
      </c>
      <c r="U304" s="812">
        <f t="shared" si="28"/>
        <v>51.215491877627329</v>
      </c>
      <c r="V304" s="813"/>
      <c r="W304" s="813"/>
      <c r="X304" s="813">
        <f t="shared" si="29"/>
        <v>0</v>
      </c>
      <c r="Y304" s="813"/>
      <c r="Z304" s="813">
        <f t="shared" si="32"/>
        <v>100</v>
      </c>
      <c r="AA304" s="813"/>
    </row>
    <row r="305" spans="1:27" ht="45">
      <c r="A305" s="779"/>
      <c r="B305" s="777" t="s">
        <v>1530</v>
      </c>
      <c r="C305" s="778" t="s">
        <v>1531</v>
      </c>
      <c r="D305" s="757">
        <v>3020.4290000000001</v>
      </c>
      <c r="E305" s="758">
        <v>2720</v>
      </c>
      <c r="F305" s="758">
        <v>0</v>
      </c>
      <c r="G305" s="758">
        <v>300.42899999999997</v>
      </c>
      <c r="H305" s="758">
        <v>0</v>
      </c>
      <c r="I305" s="758">
        <v>0</v>
      </c>
      <c r="J305" s="758">
        <v>300.42899999999997</v>
      </c>
      <c r="K305" s="758">
        <v>0</v>
      </c>
      <c r="L305" s="758">
        <v>2720</v>
      </c>
      <c r="M305" s="758">
        <v>0</v>
      </c>
      <c r="N305" s="759">
        <v>2934.857</v>
      </c>
      <c r="O305" s="757">
        <v>0</v>
      </c>
      <c r="P305" s="757">
        <v>0</v>
      </c>
      <c r="Q305" s="757">
        <v>300.42899999999997</v>
      </c>
      <c r="R305" s="757">
        <v>0</v>
      </c>
      <c r="S305" s="757">
        <v>2634.4279999999999</v>
      </c>
      <c r="T305" s="757">
        <v>0</v>
      </c>
      <c r="U305" s="812">
        <f t="shared" si="28"/>
        <v>97.166892517586078</v>
      </c>
      <c r="V305" s="813"/>
      <c r="W305" s="813"/>
      <c r="X305" s="813">
        <f t="shared" si="29"/>
        <v>100</v>
      </c>
      <c r="Y305" s="813"/>
      <c r="Z305" s="813">
        <f t="shared" si="32"/>
        <v>96.853970588235299</v>
      </c>
      <c r="AA305" s="813"/>
    </row>
    <row r="306" spans="1:27" ht="33.75">
      <c r="A306" s="779"/>
      <c r="B306" s="777" t="s">
        <v>1532</v>
      </c>
      <c r="C306" s="778" t="s">
        <v>1533</v>
      </c>
      <c r="D306" s="757">
        <v>256.30500000000001</v>
      </c>
      <c r="E306" s="758">
        <v>150</v>
      </c>
      <c r="F306" s="758">
        <v>0</v>
      </c>
      <c r="G306" s="758">
        <v>106.30500000000001</v>
      </c>
      <c r="H306" s="758">
        <v>0</v>
      </c>
      <c r="I306" s="758">
        <v>0</v>
      </c>
      <c r="J306" s="758">
        <v>63.095999999999997</v>
      </c>
      <c r="K306" s="758">
        <v>0</v>
      </c>
      <c r="L306" s="758">
        <v>193.209</v>
      </c>
      <c r="M306" s="758">
        <v>0</v>
      </c>
      <c r="N306" s="759">
        <v>238.964</v>
      </c>
      <c r="O306" s="757">
        <v>0</v>
      </c>
      <c r="P306" s="757">
        <v>0</v>
      </c>
      <c r="Q306" s="757">
        <v>63.095999999999997</v>
      </c>
      <c r="R306" s="757">
        <v>0</v>
      </c>
      <c r="S306" s="757">
        <v>175.86799999999999</v>
      </c>
      <c r="T306" s="757">
        <v>0</v>
      </c>
      <c r="U306" s="812">
        <f t="shared" si="28"/>
        <v>93.234232652503849</v>
      </c>
      <c r="V306" s="813"/>
      <c r="W306" s="813"/>
      <c r="X306" s="813">
        <f t="shared" si="29"/>
        <v>100</v>
      </c>
      <c r="Y306" s="813" t="e">
        <f t="shared" ref="Y306" si="33">R306/K306*100</f>
        <v>#DIV/0!</v>
      </c>
      <c r="Z306" s="813">
        <f t="shared" si="32"/>
        <v>91.024745224083759</v>
      </c>
      <c r="AA306" s="813"/>
    </row>
    <row r="307" spans="1:27" ht="33.75">
      <c r="A307" s="779"/>
      <c r="B307" s="777" t="s">
        <v>1534</v>
      </c>
      <c r="C307" s="778" t="s">
        <v>1535</v>
      </c>
      <c r="D307" s="757">
        <v>5129.55</v>
      </c>
      <c r="E307" s="758">
        <v>5115</v>
      </c>
      <c r="F307" s="758">
        <v>0</v>
      </c>
      <c r="G307" s="758">
        <v>14.55</v>
      </c>
      <c r="H307" s="758">
        <v>0</v>
      </c>
      <c r="I307" s="758">
        <v>0</v>
      </c>
      <c r="J307" s="758">
        <v>0</v>
      </c>
      <c r="K307" s="758">
        <v>0</v>
      </c>
      <c r="L307" s="758">
        <v>5129.55</v>
      </c>
      <c r="M307" s="758">
        <v>0</v>
      </c>
      <c r="N307" s="759">
        <v>2397.1660000000002</v>
      </c>
      <c r="O307" s="757">
        <v>0</v>
      </c>
      <c r="P307" s="757">
        <v>0</v>
      </c>
      <c r="Q307" s="757">
        <v>0</v>
      </c>
      <c r="R307" s="757">
        <v>0</v>
      </c>
      <c r="S307" s="757">
        <v>2397.1660000000002</v>
      </c>
      <c r="T307" s="757">
        <v>0</v>
      </c>
      <c r="U307" s="812">
        <f t="shared" si="28"/>
        <v>46.732481406751077</v>
      </c>
      <c r="V307" s="813"/>
      <c r="W307" s="813"/>
      <c r="X307" s="813"/>
      <c r="Y307" s="813"/>
      <c r="Z307" s="813">
        <f t="shared" si="32"/>
        <v>46.732481406751077</v>
      </c>
      <c r="AA307" s="813"/>
    </row>
    <row r="308" spans="1:27" ht="22.5">
      <c r="A308" s="779"/>
      <c r="B308" s="777" t="s">
        <v>1536</v>
      </c>
      <c r="C308" s="778" t="s">
        <v>1537</v>
      </c>
      <c r="D308" s="757">
        <v>872.26700000000005</v>
      </c>
      <c r="E308" s="758">
        <v>0</v>
      </c>
      <c r="F308" s="758">
        <v>759.072</v>
      </c>
      <c r="G308" s="758">
        <v>113.19499999999999</v>
      </c>
      <c r="H308" s="758">
        <v>0</v>
      </c>
      <c r="I308" s="758">
        <v>0</v>
      </c>
      <c r="J308" s="758">
        <v>0</v>
      </c>
      <c r="K308" s="758">
        <v>0</v>
      </c>
      <c r="L308" s="758">
        <v>872.26700000000005</v>
      </c>
      <c r="M308" s="758">
        <v>0</v>
      </c>
      <c r="N308" s="759">
        <v>849.072</v>
      </c>
      <c r="O308" s="757">
        <v>0</v>
      </c>
      <c r="P308" s="757">
        <v>0</v>
      </c>
      <c r="Q308" s="757">
        <v>0</v>
      </c>
      <c r="R308" s="757">
        <v>0</v>
      </c>
      <c r="S308" s="757">
        <v>849.072</v>
      </c>
      <c r="T308" s="757">
        <v>0</v>
      </c>
      <c r="U308" s="812">
        <f t="shared" si="28"/>
        <v>97.34083715192709</v>
      </c>
      <c r="V308" s="813"/>
      <c r="W308" s="813"/>
      <c r="X308" s="813"/>
      <c r="Y308" s="813"/>
      <c r="Z308" s="813">
        <f t="shared" si="32"/>
        <v>97.34083715192709</v>
      </c>
      <c r="AA308" s="813"/>
    </row>
    <row r="309" spans="1:27" ht="22.5">
      <c r="A309" s="779"/>
      <c r="B309" s="777">
        <v>7886121</v>
      </c>
      <c r="C309" s="778" t="s">
        <v>1538</v>
      </c>
      <c r="D309" s="757">
        <v>50</v>
      </c>
      <c r="E309" s="758">
        <v>50</v>
      </c>
      <c r="F309" s="758">
        <v>0</v>
      </c>
      <c r="G309" s="758">
        <v>0</v>
      </c>
      <c r="H309" s="758">
        <v>0</v>
      </c>
      <c r="I309" s="758">
        <v>0</v>
      </c>
      <c r="J309" s="758">
        <v>0</v>
      </c>
      <c r="K309" s="758">
        <v>0</v>
      </c>
      <c r="L309" s="758">
        <v>50</v>
      </c>
      <c r="M309" s="758">
        <v>0</v>
      </c>
      <c r="N309" s="759">
        <v>50</v>
      </c>
      <c r="O309" s="757">
        <v>0</v>
      </c>
      <c r="P309" s="757">
        <v>0</v>
      </c>
      <c r="Q309" s="757">
        <v>0</v>
      </c>
      <c r="R309" s="757">
        <v>0</v>
      </c>
      <c r="S309" s="757">
        <v>50</v>
      </c>
      <c r="T309" s="757">
        <v>0</v>
      </c>
      <c r="U309" s="812">
        <f t="shared" si="28"/>
        <v>100</v>
      </c>
      <c r="V309" s="813"/>
      <c r="W309" s="813"/>
      <c r="X309" s="813"/>
      <c r="Y309" s="813"/>
      <c r="Z309" s="813">
        <f t="shared" si="32"/>
        <v>100</v>
      </c>
      <c r="AA309" s="813"/>
    </row>
    <row r="310" spans="1:27" ht="33.75">
      <c r="A310" s="779"/>
      <c r="B310" s="777" t="s">
        <v>1539</v>
      </c>
      <c r="C310" s="778" t="s">
        <v>1540</v>
      </c>
      <c r="D310" s="757">
        <v>169.86799999999999</v>
      </c>
      <c r="E310" s="758">
        <v>139</v>
      </c>
      <c r="F310" s="758">
        <v>0</v>
      </c>
      <c r="G310" s="758">
        <v>30.867999999999999</v>
      </c>
      <c r="H310" s="758">
        <v>0</v>
      </c>
      <c r="I310" s="758">
        <v>0</v>
      </c>
      <c r="J310" s="758">
        <v>0</v>
      </c>
      <c r="K310" s="758">
        <v>0</v>
      </c>
      <c r="L310" s="758">
        <v>169.86799999999999</v>
      </c>
      <c r="M310" s="758">
        <v>0</v>
      </c>
      <c r="N310" s="759">
        <v>169.30699999999999</v>
      </c>
      <c r="O310" s="757">
        <v>0</v>
      </c>
      <c r="P310" s="757">
        <v>0</v>
      </c>
      <c r="Q310" s="757">
        <v>0</v>
      </c>
      <c r="R310" s="757">
        <v>0</v>
      </c>
      <c r="S310" s="757">
        <v>169.30699999999999</v>
      </c>
      <c r="T310" s="757">
        <v>0</v>
      </c>
      <c r="U310" s="812">
        <f t="shared" si="28"/>
        <v>99.6697435655921</v>
      </c>
      <c r="V310" s="813"/>
      <c r="W310" s="813"/>
      <c r="X310" s="813"/>
      <c r="Y310" s="813"/>
      <c r="Z310" s="813">
        <f t="shared" si="32"/>
        <v>99.6697435655921</v>
      </c>
      <c r="AA310" s="813"/>
    </row>
    <row r="311" spans="1:27">
      <c r="A311" s="779"/>
      <c r="B311" s="777" t="s">
        <v>526</v>
      </c>
      <c r="C311" s="778" t="s">
        <v>1541</v>
      </c>
      <c r="D311" s="757">
        <v>1917.768</v>
      </c>
      <c r="E311" s="758">
        <v>0</v>
      </c>
      <c r="F311" s="758">
        <v>1917.768</v>
      </c>
      <c r="G311" s="758">
        <v>0</v>
      </c>
      <c r="H311" s="758">
        <v>0</v>
      </c>
      <c r="I311" s="758">
        <v>0</v>
      </c>
      <c r="J311" s="758">
        <v>1917.768</v>
      </c>
      <c r="K311" s="758">
        <v>0</v>
      </c>
      <c r="L311" s="758">
        <v>0</v>
      </c>
      <c r="M311" s="758">
        <v>0</v>
      </c>
      <c r="N311" s="759">
        <v>504.50099999999998</v>
      </c>
      <c r="O311" s="757">
        <v>0</v>
      </c>
      <c r="P311" s="757">
        <v>0</v>
      </c>
      <c r="Q311" s="757">
        <v>504.50099999999998</v>
      </c>
      <c r="R311" s="757">
        <v>0</v>
      </c>
      <c r="S311" s="757">
        <v>0</v>
      </c>
      <c r="T311" s="757">
        <v>0</v>
      </c>
      <c r="U311" s="812">
        <f t="shared" si="28"/>
        <v>26.306675259989738</v>
      </c>
      <c r="V311" s="813"/>
      <c r="W311" s="813"/>
      <c r="X311" s="813">
        <f t="shared" si="29"/>
        <v>26.306675259989738</v>
      </c>
      <c r="Y311" s="813"/>
      <c r="Z311" s="813"/>
      <c r="AA311" s="813"/>
    </row>
    <row r="312" spans="1:27" ht="33.75">
      <c r="A312" s="779"/>
      <c r="B312" s="777">
        <v>7895014</v>
      </c>
      <c r="C312" s="778" t="s">
        <v>1542</v>
      </c>
      <c r="D312" s="757">
        <v>441</v>
      </c>
      <c r="E312" s="758">
        <v>441</v>
      </c>
      <c r="F312" s="758">
        <v>0</v>
      </c>
      <c r="G312" s="758">
        <v>0</v>
      </c>
      <c r="H312" s="758">
        <v>0</v>
      </c>
      <c r="I312" s="758">
        <v>0</v>
      </c>
      <c r="J312" s="758">
        <v>441</v>
      </c>
      <c r="K312" s="758">
        <v>0</v>
      </c>
      <c r="L312" s="758">
        <v>0</v>
      </c>
      <c r="M312" s="758">
        <v>0</v>
      </c>
      <c r="N312" s="759">
        <v>423.577</v>
      </c>
      <c r="O312" s="757">
        <v>0</v>
      </c>
      <c r="P312" s="757">
        <v>0</v>
      </c>
      <c r="Q312" s="757">
        <v>423.577</v>
      </c>
      <c r="R312" s="757">
        <v>0</v>
      </c>
      <c r="S312" s="757">
        <v>0</v>
      </c>
      <c r="T312" s="757">
        <v>0</v>
      </c>
      <c r="U312" s="812">
        <f t="shared" si="28"/>
        <v>96.049206349206344</v>
      </c>
      <c r="V312" s="813"/>
      <c r="W312" s="813"/>
      <c r="X312" s="813">
        <f t="shared" si="29"/>
        <v>96.049206349206344</v>
      </c>
      <c r="Y312" s="813"/>
      <c r="Z312" s="813"/>
      <c r="AA312" s="813"/>
    </row>
    <row r="313" spans="1:27" ht="33.75">
      <c r="A313" s="779"/>
      <c r="B313" s="777">
        <v>7905816</v>
      </c>
      <c r="C313" s="778" t="s">
        <v>1543</v>
      </c>
      <c r="D313" s="757">
        <v>307</v>
      </c>
      <c r="E313" s="758">
        <v>307</v>
      </c>
      <c r="F313" s="758">
        <v>0</v>
      </c>
      <c r="G313" s="758">
        <v>0</v>
      </c>
      <c r="H313" s="758">
        <v>0</v>
      </c>
      <c r="I313" s="758">
        <v>0</v>
      </c>
      <c r="J313" s="758">
        <v>307</v>
      </c>
      <c r="K313" s="758">
        <v>0</v>
      </c>
      <c r="L313" s="758">
        <v>0</v>
      </c>
      <c r="M313" s="758">
        <v>0</v>
      </c>
      <c r="N313" s="759">
        <v>306.916</v>
      </c>
      <c r="O313" s="757">
        <v>0</v>
      </c>
      <c r="P313" s="757">
        <v>0</v>
      </c>
      <c r="Q313" s="757">
        <v>306.916</v>
      </c>
      <c r="R313" s="757">
        <v>0</v>
      </c>
      <c r="S313" s="757">
        <v>0</v>
      </c>
      <c r="T313" s="757">
        <v>0</v>
      </c>
      <c r="U313" s="812">
        <f t="shared" si="28"/>
        <v>99.972638436482086</v>
      </c>
      <c r="V313" s="813"/>
      <c r="W313" s="813"/>
      <c r="X313" s="813">
        <f t="shared" si="29"/>
        <v>99.972638436482086</v>
      </c>
      <c r="Y313" s="813"/>
      <c r="Z313" s="813"/>
      <c r="AA313" s="813"/>
    </row>
    <row r="314" spans="1:27" ht="22.5">
      <c r="A314" s="779"/>
      <c r="B314" s="777" t="s">
        <v>535</v>
      </c>
      <c r="C314" s="778" t="s">
        <v>536</v>
      </c>
      <c r="D314" s="757">
        <v>177199.712</v>
      </c>
      <c r="E314" s="758">
        <v>169583</v>
      </c>
      <c r="F314" s="758">
        <v>0</v>
      </c>
      <c r="G314" s="758">
        <v>7616.7120000000004</v>
      </c>
      <c r="H314" s="758">
        <v>0</v>
      </c>
      <c r="I314" s="758">
        <v>116592.712</v>
      </c>
      <c r="J314" s="758">
        <v>28435</v>
      </c>
      <c r="K314" s="758">
        <v>0</v>
      </c>
      <c r="L314" s="758">
        <v>11403</v>
      </c>
      <c r="M314" s="758">
        <v>20769</v>
      </c>
      <c r="N314" s="759">
        <v>171355.26750000002</v>
      </c>
      <c r="O314" s="757">
        <v>0</v>
      </c>
      <c r="P314" s="757">
        <v>114617.5955</v>
      </c>
      <c r="Q314" s="757">
        <v>26735.339</v>
      </c>
      <c r="R314" s="757">
        <v>0</v>
      </c>
      <c r="S314" s="757">
        <v>11403</v>
      </c>
      <c r="T314" s="757">
        <v>18599.332999999999</v>
      </c>
      <c r="U314" s="812">
        <f t="shared" si="28"/>
        <v>96.701775395662054</v>
      </c>
      <c r="V314" s="813"/>
      <c r="W314" s="813">
        <f t="shared" si="31"/>
        <v>98.305969158689777</v>
      </c>
      <c r="X314" s="813">
        <f t="shared" si="29"/>
        <v>94.022644628099172</v>
      </c>
      <c r="Y314" s="813"/>
      <c r="Z314" s="813">
        <f t="shared" si="32"/>
        <v>100</v>
      </c>
      <c r="AA314" s="813">
        <f t="shared" si="30"/>
        <v>89.553339111175305</v>
      </c>
    </row>
    <row r="315" spans="1:27" ht="22.5">
      <c r="A315" s="779"/>
      <c r="B315" s="777" t="s">
        <v>545</v>
      </c>
      <c r="C315" s="778" t="s">
        <v>1544</v>
      </c>
      <c r="D315" s="757">
        <v>19936</v>
      </c>
      <c r="E315" s="758">
        <v>19936</v>
      </c>
      <c r="F315" s="758">
        <v>0</v>
      </c>
      <c r="G315" s="758">
        <v>0</v>
      </c>
      <c r="H315" s="758">
        <v>0</v>
      </c>
      <c r="I315" s="758">
        <v>0</v>
      </c>
      <c r="J315" s="758">
        <v>19936</v>
      </c>
      <c r="K315" s="758">
        <v>0</v>
      </c>
      <c r="L315" s="758">
        <v>0</v>
      </c>
      <c r="M315" s="758">
        <v>0</v>
      </c>
      <c r="N315" s="759">
        <v>18380.525399999999</v>
      </c>
      <c r="O315" s="757">
        <v>0</v>
      </c>
      <c r="P315" s="757">
        <v>0</v>
      </c>
      <c r="Q315" s="757">
        <v>18380.525399999999</v>
      </c>
      <c r="R315" s="757">
        <v>0</v>
      </c>
      <c r="S315" s="757">
        <v>0</v>
      </c>
      <c r="T315" s="757">
        <v>0</v>
      </c>
      <c r="U315" s="812">
        <f t="shared" si="28"/>
        <v>92.197659510433382</v>
      </c>
      <c r="V315" s="813"/>
      <c r="W315" s="813"/>
      <c r="X315" s="813">
        <f t="shared" si="29"/>
        <v>92.197659510433382</v>
      </c>
      <c r="Y315" s="813"/>
      <c r="Z315" s="813"/>
      <c r="AA315" s="813"/>
    </row>
    <row r="316" spans="1:27" ht="22.5">
      <c r="A316" s="779"/>
      <c r="B316" s="777" t="s">
        <v>547</v>
      </c>
      <c r="C316" s="778" t="s">
        <v>1545</v>
      </c>
      <c r="D316" s="757">
        <v>71345.739000000001</v>
      </c>
      <c r="E316" s="758">
        <v>59350</v>
      </c>
      <c r="F316" s="758">
        <v>0</v>
      </c>
      <c r="G316" s="758">
        <v>11995.739</v>
      </c>
      <c r="H316" s="758">
        <v>0</v>
      </c>
      <c r="I316" s="758">
        <v>28433.739000000001</v>
      </c>
      <c r="J316" s="758">
        <v>42912</v>
      </c>
      <c r="K316" s="758">
        <v>0</v>
      </c>
      <c r="L316" s="758">
        <v>0</v>
      </c>
      <c r="M316" s="758">
        <v>0</v>
      </c>
      <c r="N316" s="759">
        <v>31884.445</v>
      </c>
      <c r="O316" s="757">
        <v>0</v>
      </c>
      <c r="P316" s="757">
        <v>20760.723000000002</v>
      </c>
      <c r="Q316" s="757">
        <v>11123.722</v>
      </c>
      <c r="R316" s="757">
        <v>0</v>
      </c>
      <c r="S316" s="757">
        <v>0</v>
      </c>
      <c r="T316" s="757">
        <v>0</v>
      </c>
      <c r="U316" s="812">
        <f t="shared" si="28"/>
        <v>44.690047992915176</v>
      </c>
      <c r="V316" s="813"/>
      <c r="W316" s="813">
        <f t="shared" si="31"/>
        <v>73.014396734808599</v>
      </c>
      <c r="X316" s="813">
        <f t="shared" si="29"/>
        <v>25.922170954511557</v>
      </c>
      <c r="Y316" s="813"/>
      <c r="Z316" s="813"/>
      <c r="AA316" s="813"/>
    </row>
    <row r="317" spans="1:27" ht="45">
      <c r="A317" s="779"/>
      <c r="B317" s="777">
        <v>7964102</v>
      </c>
      <c r="C317" s="778" t="s">
        <v>1546</v>
      </c>
      <c r="D317" s="757">
        <v>1982</v>
      </c>
      <c r="E317" s="758">
        <v>1982</v>
      </c>
      <c r="F317" s="758">
        <v>0</v>
      </c>
      <c r="G317" s="758">
        <v>0</v>
      </c>
      <c r="H317" s="758">
        <v>0</v>
      </c>
      <c r="I317" s="758">
        <v>0</v>
      </c>
      <c r="J317" s="758">
        <v>1046</v>
      </c>
      <c r="K317" s="758">
        <v>0</v>
      </c>
      <c r="L317" s="758">
        <v>936</v>
      </c>
      <c r="M317" s="758">
        <v>0</v>
      </c>
      <c r="N317" s="759">
        <v>1979.0909999999999</v>
      </c>
      <c r="O317" s="757">
        <v>0</v>
      </c>
      <c r="P317" s="757">
        <v>0</v>
      </c>
      <c r="Q317" s="757">
        <v>1046</v>
      </c>
      <c r="R317" s="757">
        <v>0</v>
      </c>
      <c r="S317" s="757">
        <v>933.09100000000001</v>
      </c>
      <c r="T317" s="757">
        <v>0</v>
      </c>
      <c r="U317" s="812">
        <f t="shared" si="28"/>
        <v>99.853229061553989</v>
      </c>
      <c r="V317" s="813"/>
      <c r="W317" s="813"/>
      <c r="X317" s="813">
        <f t="shared" si="29"/>
        <v>100</v>
      </c>
      <c r="Y317" s="813"/>
      <c r="Z317" s="813">
        <f t="shared" si="32"/>
        <v>99.689209401709405</v>
      </c>
      <c r="AA317" s="813"/>
    </row>
    <row r="318" spans="1:27" ht="22.5">
      <c r="A318" s="779"/>
      <c r="B318" s="777">
        <v>8014434</v>
      </c>
      <c r="C318" s="778" t="s">
        <v>1547</v>
      </c>
      <c r="D318" s="757">
        <v>383</v>
      </c>
      <c r="E318" s="758">
        <v>383</v>
      </c>
      <c r="F318" s="758">
        <v>0</v>
      </c>
      <c r="G318" s="758">
        <v>0</v>
      </c>
      <c r="H318" s="758">
        <v>0</v>
      </c>
      <c r="I318" s="758">
        <v>0</v>
      </c>
      <c r="J318" s="758">
        <v>383</v>
      </c>
      <c r="K318" s="758">
        <v>0</v>
      </c>
      <c r="L318" s="758">
        <v>0</v>
      </c>
      <c r="M318" s="758">
        <v>0</v>
      </c>
      <c r="N318" s="759">
        <v>383</v>
      </c>
      <c r="O318" s="757">
        <v>0</v>
      </c>
      <c r="P318" s="757">
        <v>0</v>
      </c>
      <c r="Q318" s="757">
        <v>383</v>
      </c>
      <c r="R318" s="757">
        <v>0</v>
      </c>
      <c r="S318" s="757">
        <v>0</v>
      </c>
      <c r="T318" s="757">
        <v>0</v>
      </c>
      <c r="U318" s="812">
        <f t="shared" si="28"/>
        <v>100</v>
      </c>
      <c r="V318" s="813"/>
      <c r="W318" s="813"/>
      <c r="X318" s="813">
        <f t="shared" si="29"/>
        <v>100</v>
      </c>
      <c r="Y318" s="813"/>
      <c r="Z318" s="813"/>
      <c r="AA318" s="813"/>
    </row>
    <row r="319" spans="1:27" ht="22.5">
      <c r="A319" s="779"/>
      <c r="B319" s="777" t="s">
        <v>1548</v>
      </c>
      <c r="C319" s="778" t="s">
        <v>1549</v>
      </c>
      <c r="D319" s="757">
        <v>13423.074000000001</v>
      </c>
      <c r="E319" s="758">
        <v>10291.062</v>
      </c>
      <c r="F319" s="758">
        <v>0</v>
      </c>
      <c r="G319" s="758">
        <v>3132.0119999999997</v>
      </c>
      <c r="H319" s="758">
        <v>0</v>
      </c>
      <c r="I319" s="758">
        <v>0</v>
      </c>
      <c r="J319" s="758">
        <v>13423.074000000001</v>
      </c>
      <c r="K319" s="758">
        <v>0</v>
      </c>
      <c r="L319" s="758">
        <v>0</v>
      </c>
      <c r="M319" s="758">
        <v>0</v>
      </c>
      <c r="N319" s="759">
        <v>1422.8119999999999</v>
      </c>
      <c r="O319" s="757">
        <v>0</v>
      </c>
      <c r="P319" s="757">
        <v>0</v>
      </c>
      <c r="Q319" s="757">
        <v>1422.8119999999999</v>
      </c>
      <c r="R319" s="757">
        <v>0</v>
      </c>
      <c r="S319" s="757">
        <v>0</v>
      </c>
      <c r="T319" s="757">
        <v>0</v>
      </c>
      <c r="U319" s="812">
        <f t="shared" si="28"/>
        <v>10.599747866993804</v>
      </c>
      <c r="V319" s="813"/>
      <c r="W319" s="813"/>
      <c r="X319" s="813">
        <f t="shared" si="29"/>
        <v>10.599747866993804</v>
      </c>
      <c r="Y319" s="813"/>
      <c r="Z319" s="813"/>
      <c r="AA319" s="813"/>
    </row>
    <row r="320" spans="1:27">
      <c r="A320" s="779"/>
      <c r="B320" s="777" t="s">
        <v>1550</v>
      </c>
      <c r="C320" s="778" t="s">
        <v>1551</v>
      </c>
      <c r="D320" s="757">
        <v>12235</v>
      </c>
      <c r="E320" s="758">
        <v>8635</v>
      </c>
      <c r="F320" s="758">
        <v>3600</v>
      </c>
      <c r="G320" s="758">
        <v>0</v>
      </c>
      <c r="H320" s="758">
        <v>0</v>
      </c>
      <c r="I320" s="758">
        <v>0</v>
      </c>
      <c r="J320" s="758">
        <v>12235</v>
      </c>
      <c r="K320" s="758">
        <v>0</v>
      </c>
      <c r="L320" s="758">
        <v>0</v>
      </c>
      <c r="M320" s="758">
        <v>0</v>
      </c>
      <c r="N320" s="759">
        <v>5307.6880000000001</v>
      </c>
      <c r="O320" s="757">
        <v>0</v>
      </c>
      <c r="P320" s="757">
        <v>0</v>
      </c>
      <c r="Q320" s="757">
        <v>5307.6880000000001</v>
      </c>
      <c r="R320" s="757">
        <v>0</v>
      </c>
      <c r="S320" s="757">
        <v>0</v>
      </c>
      <c r="T320" s="757">
        <v>0</v>
      </c>
      <c r="U320" s="812">
        <f t="shared" si="28"/>
        <v>43.381185124642421</v>
      </c>
      <c r="V320" s="813"/>
      <c r="W320" s="813"/>
      <c r="X320" s="813">
        <f t="shared" si="29"/>
        <v>43.381185124642421</v>
      </c>
      <c r="Y320" s="813"/>
      <c r="Z320" s="813"/>
      <c r="AA320" s="813"/>
    </row>
    <row r="321" spans="1:27" ht="22.5">
      <c r="A321" s="779"/>
      <c r="B321" s="777">
        <v>8124320</v>
      </c>
      <c r="C321" s="778" t="s">
        <v>1552</v>
      </c>
      <c r="D321" s="757">
        <v>1430</v>
      </c>
      <c r="E321" s="758">
        <v>1430</v>
      </c>
      <c r="F321" s="758">
        <v>0</v>
      </c>
      <c r="G321" s="758">
        <v>0</v>
      </c>
      <c r="H321" s="758">
        <v>0</v>
      </c>
      <c r="I321" s="758">
        <v>400</v>
      </c>
      <c r="J321" s="758">
        <v>1030</v>
      </c>
      <c r="K321" s="758">
        <v>0</v>
      </c>
      <c r="L321" s="758">
        <v>0</v>
      </c>
      <c r="M321" s="758">
        <v>0</v>
      </c>
      <c r="N321" s="759">
        <v>1161.932</v>
      </c>
      <c r="O321" s="757">
        <v>0</v>
      </c>
      <c r="P321" s="757">
        <v>374.17200000000003</v>
      </c>
      <c r="Q321" s="757">
        <v>787.76</v>
      </c>
      <c r="R321" s="757">
        <v>0</v>
      </c>
      <c r="S321" s="757">
        <v>0</v>
      </c>
      <c r="T321" s="757">
        <v>0</v>
      </c>
      <c r="U321" s="812">
        <f t="shared" si="28"/>
        <v>81.253986013986008</v>
      </c>
      <c r="V321" s="813"/>
      <c r="W321" s="813">
        <f t="shared" si="31"/>
        <v>93.543000000000006</v>
      </c>
      <c r="X321" s="813">
        <f t="shared" si="29"/>
        <v>76.481553398058253</v>
      </c>
      <c r="Y321" s="813"/>
      <c r="Z321" s="813"/>
      <c r="AA321" s="813"/>
    </row>
    <row r="322" spans="1:27" ht="33.75">
      <c r="A322" s="779"/>
      <c r="B322" s="777">
        <v>8132510</v>
      </c>
      <c r="C322" s="778" t="s">
        <v>1553</v>
      </c>
      <c r="D322" s="757">
        <v>3800</v>
      </c>
      <c r="E322" s="758">
        <v>3800</v>
      </c>
      <c r="F322" s="758">
        <v>0</v>
      </c>
      <c r="G322" s="758">
        <v>0</v>
      </c>
      <c r="H322" s="758">
        <v>0</v>
      </c>
      <c r="I322" s="758">
        <v>1000</v>
      </c>
      <c r="J322" s="758">
        <v>2800</v>
      </c>
      <c r="K322" s="758">
        <v>0</v>
      </c>
      <c r="L322" s="758">
        <v>0</v>
      </c>
      <c r="M322" s="758">
        <v>0</v>
      </c>
      <c r="N322" s="759">
        <v>2198.4939999999997</v>
      </c>
      <c r="O322" s="757">
        <v>0</v>
      </c>
      <c r="P322" s="757">
        <v>487</v>
      </c>
      <c r="Q322" s="757">
        <v>1711.4939999999999</v>
      </c>
      <c r="R322" s="757">
        <v>0</v>
      </c>
      <c r="S322" s="757">
        <v>0</v>
      </c>
      <c r="T322" s="757">
        <v>0</v>
      </c>
      <c r="U322" s="812">
        <f t="shared" si="28"/>
        <v>57.855105263157888</v>
      </c>
      <c r="V322" s="813"/>
      <c r="W322" s="813">
        <f t="shared" si="31"/>
        <v>48.699999999999996</v>
      </c>
      <c r="X322" s="813">
        <f t="shared" si="29"/>
        <v>61.124785714285714</v>
      </c>
      <c r="Y322" s="813"/>
      <c r="Z322" s="813"/>
      <c r="AA322" s="813"/>
    </row>
    <row r="323" spans="1:27" ht="22.5">
      <c r="A323" s="779"/>
      <c r="B323" s="777" t="s">
        <v>1554</v>
      </c>
      <c r="C323" s="778" t="s">
        <v>1555</v>
      </c>
      <c r="D323" s="757">
        <v>3230</v>
      </c>
      <c r="E323" s="758">
        <v>3230</v>
      </c>
      <c r="F323" s="758">
        <v>0</v>
      </c>
      <c r="G323" s="758">
        <v>0</v>
      </c>
      <c r="H323" s="758">
        <v>0</v>
      </c>
      <c r="I323" s="758">
        <v>3200</v>
      </c>
      <c r="J323" s="758">
        <v>30</v>
      </c>
      <c r="K323" s="758">
        <v>0</v>
      </c>
      <c r="L323" s="758">
        <v>0</v>
      </c>
      <c r="M323" s="758">
        <v>0</v>
      </c>
      <c r="N323" s="759">
        <v>800.41700000000003</v>
      </c>
      <c r="O323" s="757">
        <v>0</v>
      </c>
      <c r="P323" s="757">
        <v>770.41700000000003</v>
      </c>
      <c r="Q323" s="757">
        <v>30</v>
      </c>
      <c r="R323" s="757">
        <v>0</v>
      </c>
      <c r="S323" s="757">
        <v>0</v>
      </c>
      <c r="T323" s="757">
        <v>0</v>
      </c>
      <c r="U323" s="812">
        <f t="shared" si="28"/>
        <v>24.780712074303406</v>
      </c>
      <c r="V323" s="813"/>
      <c r="W323" s="813">
        <f t="shared" si="31"/>
        <v>24.075531250000001</v>
      </c>
      <c r="X323" s="813">
        <f t="shared" si="29"/>
        <v>100</v>
      </c>
      <c r="Y323" s="813"/>
      <c r="Z323" s="813"/>
      <c r="AA323" s="813"/>
    </row>
    <row r="324" spans="1:27" ht="33.75">
      <c r="A324" s="779"/>
      <c r="B324" s="777" t="s">
        <v>1556</v>
      </c>
      <c r="C324" s="778" t="s">
        <v>1557</v>
      </c>
      <c r="D324" s="757">
        <v>2000</v>
      </c>
      <c r="E324" s="758">
        <v>2000</v>
      </c>
      <c r="F324" s="758">
        <v>0</v>
      </c>
      <c r="G324" s="758">
        <v>0</v>
      </c>
      <c r="H324" s="758">
        <v>0</v>
      </c>
      <c r="I324" s="758">
        <v>600</v>
      </c>
      <c r="J324" s="758">
        <v>1400</v>
      </c>
      <c r="K324" s="758">
        <v>0</v>
      </c>
      <c r="L324" s="758">
        <v>0</v>
      </c>
      <c r="M324" s="758">
        <v>0</v>
      </c>
      <c r="N324" s="759">
        <v>1551.1849999999999</v>
      </c>
      <c r="O324" s="757">
        <v>0</v>
      </c>
      <c r="P324" s="757">
        <v>600</v>
      </c>
      <c r="Q324" s="757">
        <v>951.18499999999995</v>
      </c>
      <c r="R324" s="757">
        <v>0</v>
      </c>
      <c r="S324" s="757">
        <v>0</v>
      </c>
      <c r="T324" s="757">
        <v>0</v>
      </c>
      <c r="U324" s="812">
        <f t="shared" si="28"/>
        <v>77.559250000000006</v>
      </c>
      <c r="V324" s="813"/>
      <c r="W324" s="813">
        <f t="shared" si="31"/>
        <v>100</v>
      </c>
      <c r="X324" s="813">
        <f t="shared" si="29"/>
        <v>67.941785714285714</v>
      </c>
      <c r="Y324" s="813"/>
      <c r="Z324" s="813"/>
      <c r="AA324" s="813"/>
    </row>
    <row r="325" spans="1:27" ht="45">
      <c r="A325" s="779"/>
      <c r="B325" s="777" t="s">
        <v>1558</v>
      </c>
      <c r="C325" s="778" t="s">
        <v>1559</v>
      </c>
      <c r="D325" s="757">
        <v>39593</v>
      </c>
      <c r="E325" s="758">
        <v>39593</v>
      </c>
      <c r="F325" s="758">
        <v>0</v>
      </c>
      <c r="G325" s="758">
        <v>0</v>
      </c>
      <c r="H325" s="758">
        <v>0</v>
      </c>
      <c r="I325" s="758">
        <v>0</v>
      </c>
      <c r="J325" s="758">
        <v>39593</v>
      </c>
      <c r="K325" s="758">
        <v>0</v>
      </c>
      <c r="L325" s="758">
        <v>0</v>
      </c>
      <c r="M325" s="758">
        <v>0</v>
      </c>
      <c r="N325" s="759">
        <v>34581.65</v>
      </c>
      <c r="O325" s="757">
        <v>0</v>
      </c>
      <c r="P325" s="757">
        <v>0</v>
      </c>
      <c r="Q325" s="757">
        <v>34581.65</v>
      </c>
      <c r="R325" s="757">
        <v>0</v>
      </c>
      <c r="S325" s="757">
        <v>0</v>
      </c>
      <c r="T325" s="757">
        <v>0</v>
      </c>
      <c r="U325" s="812">
        <f t="shared" si="28"/>
        <v>87.342838380521812</v>
      </c>
      <c r="V325" s="813"/>
      <c r="W325" s="813"/>
      <c r="X325" s="813">
        <f t="shared" si="29"/>
        <v>87.342838380521812</v>
      </c>
      <c r="Y325" s="813"/>
      <c r="Z325" s="813"/>
      <c r="AA325" s="813"/>
    </row>
    <row r="326" spans="1:27" ht="45">
      <c r="A326" s="779"/>
      <c r="B326" s="777" t="s">
        <v>1560</v>
      </c>
      <c r="C326" s="778" t="s">
        <v>1561</v>
      </c>
      <c r="D326" s="757">
        <v>135</v>
      </c>
      <c r="E326" s="758">
        <v>135</v>
      </c>
      <c r="F326" s="758">
        <v>0</v>
      </c>
      <c r="G326" s="758">
        <v>0</v>
      </c>
      <c r="H326" s="758">
        <v>0</v>
      </c>
      <c r="I326" s="758">
        <v>0</v>
      </c>
      <c r="J326" s="758">
        <v>0</v>
      </c>
      <c r="K326" s="758">
        <v>0</v>
      </c>
      <c r="L326" s="758">
        <v>0</v>
      </c>
      <c r="M326" s="758">
        <v>135</v>
      </c>
      <c r="N326" s="759">
        <v>106.425</v>
      </c>
      <c r="O326" s="757">
        <v>0</v>
      </c>
      <c r="P326" s="757">
        <v>0</v>
      </c>
      <c r="Q326" s="757">
        <v>0</v>
      </c>
      <c r="R326" s="757">
        <v>0</v>
      </c>
      <c r="S326" s="757">
        <v>0</v>
      </c>
      <c r="T326" s="757">
        <v>106.425</v>
      </c>
      <c r="U326" s="812">
        <f t="shared" si="28"/>
        <v>78.833333333333329</v>
      </c>
      <c r="V326" s="813"/>
      <c r="W326" s="813"/>
      <c r="X326" s="813"/>
      <c r="Y326" s="813"/>
      <c r="Z326" s="813"/>
      <c r="AA326" s="813">
        <f t="shared" si="30"/>
        <v>78.833333333333329</v>
      </c>
    </row>
    <row r="327" spans="1:27" ht="22.5">
      <c r="A327" s="779"/>
      <c r="B327" s="777" t="s">
        <v>1562</v>
      </c>
      <c r="C327" s="778" t="s">
        <v>1563</v>
      </c>
      <c r="D327" s="757">
        <v>316</v>
      </c>
      <c r="E327" s="758">
        <v>316</v>
      </c>
      <c r="F327" s="758">
        <v>0</v>
      </c>
      <c r="G327" s="758">
        <v>0</v>
      </c>
      <c r="H327" s="758">
        <v>0</v>
      </c>
      <c r="I327" s="758">
        <v>0</v>
      </c>
      <c r="J327" s="758">
        <v>0</v>
      </c>
      <c r="K327" s="758">
        <v>0</v>
      </c>
      <c r="L327" s="758">
        <v>0</v>
      </c>
      <c r="M327" s="758">
        <v>316</v>
      </c>
      <c r="N327" s="759">
        <v>316</v>
      </c>
      <c r="O327" s="757">
        <v>0</v>
      </c>
      <c r="P327" s="757">
        <v>0</v>
      </c>
      <c r="Q327" s="757">
        <v>0</v>
      </c>
      <c r="R327" s="757">
        <v>0</v>
      </c>
      <c r="S327" s="757">
        <v>0</v>
      </c>
      <c r="T327" s="757">
        <v>316</v>
      </c>
      <c r="U327" s="812">
        <f t="shared" si="28"/>
        <v>100</v>
      </c>
      <c r="V327" s="813"/>
      <c r="W327" s="813"/>
      <c r="X327" s="813"/>
      <c r="Y327" s="813"/>
      <c r="Z327" s="813"/>
      <c r="AA327" s="813">
        <f t="shared" si="30"/>
        <v>100</v>
      </c>
    </row>
    <row r="328" spans="1:27" ht="33.75">
      <c r="A328" s="779"/>
      <c r="B328" s="777" t="s">
        <v>692</v>
      </c>
      <c r="C328" s="778" t="s">
        <v>1564</v>
      </c>
      <c r="D328" s="757">
        <v>11361</v>
      </c>
      <c r="E328" s="758">
        <v>11361</v>
      </c>
      <c r="F328" s="758">
        <v>0</v>
      </c>
      <c r="G328" s="758">
        <v>0</v>
      </c>
      <c r="H328" s="758">
        <v>0</v>
      </c>
      <c r="I328" s="758">
        <v>0</v>
      </c>
      <c r="J328" s="758">
        <v>0</v>
      </c>
      <c r="K328" s="758">
        <v>0</v>
      </c>
      <c r="L328" s="758">
        <v>0</v>
      </c>
      <c r="M328" s="758">
        <v>11361</v>
      </c>
      <c r="N328" s="759">
        <v>5217.3950000000004</v>
      </c>
      <c r="O328" s="757">
        <v>0</v>
      </c>
      <c r="P328" s="757">
        <v>0</v>
      </c>
      <c r="Q328" s="757">
        <v>0</v>
      </c>
      <c r="R328" s="757">
        <v>0</v>
      </c>
      <c r="S328" s="757">
        <v>0</v>
      </c>
      <c r="T328" s="757">
        <v>5217.3950000000004</v>
      </c>
      <c r="U328" s="812">
        <f t="shared" si="28"/>
        <v>45.923730305430865</v>
      </c>
      <c r="V328" s="813"/>
      <c r="W328" s="813"/>
      <c r="X328" s="813"/>
      <c r="Y328" s="813"/>
      <c r="Z328" s="813"/>
      <c r="AA328" s="813">
        <f t="shared" si="30"/>
        <v>45.923730305430865</v>
      </c>
    </row>
    <row r="329" spans="1:27" ht="22.5">
      <c r="A329" s="779"/>
      <c r="B329" s="777" t="s">
        <v>1565</v>
      </c>
      <c r="C329" s="778" t="s">
        <v>1566</v>
      </c>
      <c r="D329" s="757">
        <v>128</v>
      </c>
      <c r="E329" s="758">
        <v>128</v>
      </c>
      <c r="F329" s="758">
        <v>0</v>
      </c>
      <c r="G329" s="758">
        <v>0</v>
      </c>
      <c r="H329" s="758">
        <v>0</v>
      </c>
      <c r="I329" s="758">
        <v>0</v>
      </c>
      <c r="J329" s="758">
        <v>0</v>
      </c>
      <c r="K329" s="758">
        <v>0</v>
      </c>
      <c r="L329" s="758">
        <v>0</v>
      </c>
      <c r="M329" s="758">
        <v>128</v>
      </c>
      <c r="N329" s="759">
        <v>128</v>
      </c>
      <c r="O329" s="757">
        <v>0</v>
      </c>
      <c r="P329" s="757">
        <v>0</v>
      </c>
      <c r="Q329" s="757">
        <v>0</v>
      </c>
      <c r="R329" s="757">
        <v>0</v>
      </c>
      <c r="S329" s="757">
        <v>0</v>
      </c>
      <c r="T329" s="757">
        <v>128</v>
      </c>
      <c r="U329" s="812">
        <f t="shared" si="28"/>
        <v>100</v>
      </c>
      <c r="V329" s="813"/>
      <c r="W329" s="813"/>
      <c r="X329" s="813"/>
      <c r="Y329" s="813"/>
      <c r="Z329" s="813"/>
      <c r="AA329" s="813">
        <f t="shared" si="30"/>
        <v>100</v>
      </c>
    </row>
    <row r="330" spans="1:27" ht="22.5">
      <c r="A330" s="779"/>
      <c r="B330" s="777">
        <v>7565752</v>
      </c>
      <c r="C330" s="778" t="s">
        <v>1567</v>
      </c>
      <c r="D330" s="757">
        <v>750.46900000000005</v>
      </c>
      <c r="E330" s="758">
        <v>48</v>
      </c>
      <c r="F330" s="758">
        <v>284.59300000000002</v>
      </c>
      <c r="G330" s="758">
        <v>417.87599999999998</v>
      </c>
      <c r="H330" s="758">
        <v>0</v>
      </c>
      <c r="I330" s="758">
        <v>417.87599999999998</v>
      </c>
      <c r="J330" s="758">
        <v>0</v>
      </c>
      <c r="K330" s="758">
        <v>0</v>
      </c>
      <c r="L330" s="758">
        <v>0</v>
      </c>
      <c r="M330" s="758">
        <v>332.59300000000002</v>
      </c>
      <c r="N330" s="759">
        <v>8.92</v>
      </c>
      <c r="O330" s="757">
        <v>0</v>
      </c>
      <c r="P330" s="757">
        <v>0</v>
      </c>
      <c r="Q330" s="757">
        <v>0</v>
      </c>
      <c r="R330" s="757">
        <v>0</v>
      </c>
      <c r="S330" s="757">
        <v>0</v>
      </c>
      <c r="T330" s="757">
        <v>8.92</v>
      </c>
      <c r="U330" s="812">
        <f t="shared" si="28"/>
        <v>1.188590068343929</v>
      </c>
      <c r="V330" s="813"/>
      <c r="W330" s="813">
        <f t="shared" si="31"/>
        <v>0</v>
      </c>
      <c r="X330" s="813"/>
      <c r="Y330" s="813"/>
      <c r="Z330" s="813"/>
      <c r="AA330" s="813">
        <f t="shared" si="30"/>
        <v>2.6819566256656033</v>
      </c>
    </row>
    <row r="331" spans="1:27">
      <c r="A331" s="779"/>
      <c r="B331" s="777" t="s">
        <v>1568</v>
      </c>
      <c r="C331" s="778" t="s">
        <v>1569</v>
      </c>
      <c r="D331" s="757">
        <v>273</v>
      </c>
      <c r="E331" s="758">
        <v>273</v>
      </c>
      <c r="F331" s="758">
        <v>0</v>
      </c>
      <c r="G331" s="758">
        <v>0</v>
      </c>
      <c r="H331" s="758">
        <v>0</v>
      </c>
      <c r="I331" s="758">
        <v>0</v>
      </c>
      <c r="J331" s="758">
        <v>0</v>
      </c>
      <c r="K331" s="758">
        <v>0</v>
      </c>
      <c r="L331" s="758">
        <v>0</v>
      </c>
      <c r="M331" s="758">
        <v>273</v>
      </c>
      <c r="N331" s="759">
        <v>0</v>
      </c>
      <c r="O331" s="757">
        <v>0</v>
      </c>
      <c r="P331" s="757">
        <v>0</v>
      </c>
      <c r="Q331" s="757">
        <v>0</v>
      </c>
      <c r="R331" s="757">
        <v>0</v>
      </c>
      <c r="S331" s="757">
        <v>0</v>
      </c>
      <c r="T331" s="757">
        <v>0</v>
      </c>
      <c r="U331" s="812">
        <f t="shared" si="28"/>
        <v>0</v>
      </c>
      <c r="V331" s="813"/>
      <c r="W331" s="813"/>
      <c r="X331" s="813"/>
      <c r="Y331" s="813"/>
      <c r="Z331" s="813"/>
      <c r="AA331" s="813">
        <f t="shared" si="30"/>
        <v>0</v>
      </c>
    </row>
    <row r="332" spans="1:27" ht="33.75">
      <c r="A332" s="779"/>
      <c r="B332" s="777" t="s">
        <v>1570</v>
      </c>
      <c r="C332" s="778" t="s">
        <v>1571</v>
      </c>
      <c r="D332" s="757">
        <v>15920</v>
      </c>
      <c r="E332" s="758">
        <v>15920</v>
      </c>
      <c r="F332" s="758">
        <v>0</v>
      </c>
      <c r="G332" s="758">
        <v>0</v>
      </c>
      <c r="H332" s="758">
        <v>0</v>
      </c>
      <c r="I332" s="758">
        <v>0</v>
      </c>
      <c r="J332" s="758">
        <v>0</v>
      </c>
      <c r="K332" s="758">
        <v>0</v>
      </c>
      <c r="L332" s="758">
        <v>9208</v>
      </c>
      <c r="M332" s="758">
        <v>6712</v>
      </c>
      <c r="N332" s="759">
        <v>8103.6518319999996</v>
      </c>
      <c r="O332" s="757">
        <v>0</v>
      </c>
      <c r="P332" s="757">
        <v>0</v>
      </c>
      <c r="Q332" s="757">
        <v>0</v>
      </c>
      <c r="R332" s="757">
        <v>0</v>
      </c>
      <c r="S332" s="757">
        <v>3573.558</v>
      </c>
      <c r="T332" s="757">
        <v>4530.0938319999996</v>
      </c>
      <c r="U332" s="812">
        <f t="shared" si="28"/>
        <v>50.902335628140705</v>
      </c>
      <c r="V332" s="813"/>
      <c r="W332" s="813"/>
      <c r="X332" s="813"/>
      <c r="Y332" s="813"/>
      <c r="Z332" s="813">
        <f t="shared" si="32"/>
        <v>38.809274543874892</v>
      </c>
      <c r="AA332" s="813">
        <f t="shared" si="30"/>
        <v>67.492458760429074</v>
      </c>
    </row>
    <row r="333" spans="1:27" ht="33.75">
      <c r="A333" s="779"/>
      <c r="B333" s="777" t="s">
        <v>1572</v>
      </c>
      <c r="C333" s="778" t="s">
        <v>1573</v>
      </c>
      <c r="D333" s="757">
        <v>4287</v>
      </c>
      <c r="E333" s="758">
        <v>4287</v>
      </c>
      <c r="F333" s="758">
        <v>0</v>
      </c>
      <c r="G333" s="758">
        <v>0</v>
      </c>
      <c r="H333" s="758">
        <v>0</v>
      </c>
      <c r="I333" s="758">
        <v>0</v>
      </c>
      <c r="J333" s="758">
        <v>0</v>
      </c>
      <c r="K333" s="758">
        <v>0</v>
      </c>
      <c r="L333" s="758">
        <v>0</v>
      </c>
      <c r="M333" s="758">
        <v>4287</v>
      </c>
      <c r="N333" s="759">
        <v>2277.91</v>
      </c>
      <c r="O333" s="757">
        <v>0</v>
      </c>
      <c r="P333" s="757">
        <v>0</v>
      </c>
      <c r="Q333" s="757">
        <v>0</v>
      </c>
      <c r="R333" s="757">
        <v>0</v>
      </c>
      <c r="S333" s="757">
        <v>0</v>
      </c>
      <c r="T333" s="757">
        <v>2277.91</v>
      </c>
      <c r="U333" s="812">
        <f t="shared" si="28"/>
        <v>53.135292745509673</v>
      </c>
      <c r="V333" s="813"/>
      <c r="W333" s="813"/>
      <c r="X333" s="813"/>
      <c r="Y333" s="813"/>
      <c r="Z333" s="813"/>
      <c r="AA333" s="813">
        <f t="shared" si="30"/>
        <v>53.135292745509673</v>
      </c>
    </row>
    <row r="334" spans="1:27" ht="22.5">
      <c r="A334" s="779"/>
      <c r="B334" s="777" t="s">
        <v>686</v>
      </c>
      <c r="C334" s="778" t="s">
        <v>687</v>
      </c>
      <c r="D334" s="757">
        <v>21850</v>
      </c>
      <c r="E334" s="758">
        <v>21850</v>
      </c>
      <c r="F334" s="758">
        <v>0</v>
      </c>
      <c r="G334" s="758">
        <v>0</v>
      </c>
      <c r="H334" s="758">
        <v>0</v>
      </c>
      <c r="I334" s="758">
        <v>0</v>
      </c>
      <c r="J334" s="758">
        <v>0</v>
      </c>
      <c r="K334" s="758">
        <v>0</v>
      </c>
      <c r="L334" s="758">
        <v>17450</v>
      </c>
      <c r="M334" s="758">
        <v>4400</v>
      </c>
      <c r="N334" s="759">
        <v>19356.449000000001</v>
      </c>
      <c r="O334" s="757">
        <v>0</v>
      </c>
      <c r="P334" s="757">
        <v>0</v>
      </c>
      <c r="Q334" s="757">
        <v>0</v>
      </c>
      <c r="R334" s="757">
        <v>0</v>
      </c>
      <c r="S334" s="757">
        <v>17450</v>
      </c>
      <c r="T334" s="757">
        <v>1906.4490000000001</v>
      </c>
      <c r="U334" s="812">
        <f t="shared" si="28"/>
        <v>88.587867276887877</v>
      </c>
      <c r="V334" s="813"/>
      <c r="W334" s="813"/>
      <c r="X334" s="813"/>
      <c r="Y334" s="813"/>
      <c r="Z334" s="813">
        <f t="shared" si="32"/>
        <v>100</v>
      </c>
      <c r="AA334" s="813">
        <f t="shared" si="30"/>
        <v>43.328386363636369</v>
      </c>
    </row>
    <row r="335" spans="1:27" ht="33.75">
      <c r="A335" s="779"/>
      <c r="B335" s="777">
        <v>8109465</v>
      </c>
      <c r="C335" s="778" t="s">
        <v>1574</v>
      </c>
      <c r="D335" s="757">
        <v>497145.554</v>
      </c>
      <c r="E335" s="758">
        <v>241368</v>
      </c>
      <c r="F335" s="758">
        <v>53603.267</v>
      </c>
      <c r="G335" s="758">
        <v>202174.28700000001</v>
      </c>
      <c r="H335" s="758">
        <v>0</v>
      </c>
      <c r="I335" s="758">
        <v>282753.28700000001</v>
      </c>
      <c r="J335" s="758">
        <v>160789</v>
      </c>
      <c r="K335" s="758">
        <v>0</v>
      </c>
      <c r="L335" s="758">
        <v>0</v>
      </c>
      <c r="M335" s="758">
        <v>53603.267</v>
      </c>
      <c r="N335" s="759">
        <v>10290.200526999999</v>
      </c>
      <c r="O335" s="757">
        <v>0</v>
      </c>
      <c r="P335" s="757">
        <v>1016.711527</v>
      </c>
      <c r="Q335" s="757">
        <v>0</v>
      </c>
      <c r="R335" s="757">
        <v>0</v>
      </c>
      <c r="S335" s="757">
        <v>0</v>
      </c>
      <c r="T335" s="757">
        <v>9273.4889999999996</v>
      </c>
      <c r="U335" s="812">
        <f t="shared" si="28"/>
        <v>2.0698566937199239</v>
      </c>
      <c r="V335" s="813"/>
      <c r="W335" s="813">
        <f t="shared" si="31"/>
        <v>0.35957549345836604</v>
      </c>
      <c r="X335" s="813">
        <f t="shared" si="29"/>
        <v>0</v>
      </c>
      <c r="Y335" s="813"/>
      <c r="Z335" s="813"/>
      <c r="AA335" s="813">
        <f t="shared" si="30"/>
        <v>17.300230972862156</v>
      </c>
    </row>
    <row r="336" spans="1:27" ht="45">
      <c r="A336" s="779"/>
      <c r="B336" s="777" t="s">
        <v>1575</v>
      </c>
      <c r="C336" s="778" t="s">
        <v>1576</v>
      </c>
      <c r="D336" s="757">
        <v>9990.634</v>
      </c>
      <c r="E336" s="758">
        <v>3231.38</v>
      </c>
      <c r="F336" s="758">
        <v>6759.2539999999999</v>
      </c>
      <c r="G336" s="758">
        <v>0</v>
      </c>
      <c r="H336" s="758">
        <v>0</v>
      </c>
      <c r="I336" s="758">
        <v>7868</v>
      </c>
      <c r="J336" s="758">
        <v>0</v>
      </c>
      <c r="K336" s="758">
        <v>0</v>
      </c>
      <c r="L336" s="758">
        <v>0</v>
      </c>
      <c r="M336" s="758">
        <v>2135.2800000000002</v>
      </c>
      <c r="N336" s="759">
        <v>6558.165</v>
      </c>
      <c r="O336" s="757">
        <v>0</v>
      </c>
      <c r="P336" s="757">
        <v>5521.9759999999997</v>
      </c>
      <c r="Q336" s="757">
        <v>0</v>
      </c>
      <c r="R336" s="757">
        <v>0</v>
      </c>
      <c r="S336" s="757">
        <v>0</v>
      </c>
      <c r="T336" s="757">
        <v>1036.1890000000001</v>
      </c>
      <c r="U336" s="812">
        <f t="shared" ref="U336:U399" si="34">N336/D336*100</f>
        <v>65.643131356828803</v>
      </c>
      <c r="V336" s="813"/>
      <c r="W336" s="813">
        <f t="shared" ref="W336:W399" si="35">P336/I336*100</f>
        <v>70.182714794102679</v>
      </c>
      <c r="X336" s="813"/>
      <c r="Y336" s="813"/>
      <c r="Z336" s="813"/>
      <c r="AA336" s="813">
        <f t="shared" ref="AA336:AA397" si="36">T336/M336*100</f>
        <v>48.527078415945454</v>
      </c>
    </row>
    <row r="337" spans="1:27" ht="33.75">
      <c r="A337" s="779"/>
      <c r="B337" s="777" t="s">
        <v>1577</v>
      </c>
      <c r="C337" s="778" t="s">
        <v>1578</v>
      </c>
      <c r="D337" s="757">
        <v>28239</v>
      </c>
      <c r="E337" s="758">
        <v>28239</v>
      </c>
      <c r="F337" s="758">
        <v>0</v>
      </c>
      <c r="G337" s="758">
        <v>0</v>
      </c>
      <c r="H337" s="758">
        <v>0</v>
      </c>
      <c r="I337" s="758">
        <v>0</v>
      </c>
      <c r="J337" s="758">
        <v>0</v>
      </c>
      <c r="K337" s="758">
        <v>0</v>
      </c>
      <c r="L337" s="758">
        <v>0</v>
      </c>
      <c r="M337" s="758">
        <v>28239</v>
      </c>
      <c r="N337" s="759">
        <v>9945.3307619999996</v>
      </c>
      <c r="O337" s="757">
        <v>0</v>
      </c>
      <c r="P337" s="757">
        <v>0</v>
      </c>
      <c r="Q337" s="757">
        <v>0</v>
      </c>
      <c r="R337" s="757">
        <v>0</v>
      </c>
      <c r="S337" s="757">
        <v>0</v>
      </c>
      <c r="T337" s="757">
        <v>9945.3307619999996</v>
      </c>
      <c r="U337" s="812">
        <f t="shared" si="34"/>
        <v>35.218424030595983</v>
      </c>
      <c r="V337" s="813"/>
      <c r="W337" s="813"/>
      <c r="X337" s="813"/>
      <c r="Y337" s="813"/>
      <c r="Z337" s="813"/>
      <c r="AA337" s="813">
        <f t="shared" si="36"/>
        <v>35.218424030595983</v>
      </c>
    </row>
    <row r="338" spans="1:27" ht="56.25">
      <c r="A338" s="779"/>
      <c r="B338" s="777">
        <v>8162454</v>
      </c>
      <c r="C338" s="778" t="s">
        <v>1579</v>
      </c>
      <c r="D338" s="757">
        <v>30500</v>
      </c>
      <c r="E338" s="758">
        <v>30500</v>
      </c>
      <c r="F338" s="758">
        <v>0</v>
      </c>
      <c r="G338" s="758">
        <v>0</v>
      </c>
      <c r="H338" s="758">
        <v>0</v>
      </c>
      <c r="I338" s="758">
        <v>0</v>
      </c>
      <c r="J338" s="758">
        <v>0</v>
      </c>
      <c r="K338" s="758">
        <v>0</v>
      </c>
      <c r="L338" s="758">
        <v>30000</v>
      </c>
      <c r="M338" s="758">
        <v>500</v>
      </c>
      <c r="N338" s="759">
        <v>1010</v>
      </c>
      <c r="O338" s="757">
        <v>0</v>
      </c>
      <c r="P338" s="757">
        <v>0</v>
      </c>
      <c r="Q338" s="757">
        <v>0</v>
      </c>
      <c r="R338" s="757">
        <v>0</v>
      </c>
      <c r="S338" s="757">
        <v>510</v>
      </c>
      <c r="T338" s="757">
        <v>500</v>
      </c>
      <c r="U338" s="812">
        <f t="shared" si="34"/>
        <v>3.3114754098360657</v>
      </c>
      <c r="V338" s="813"/>
      <c r="W338" s="813"/>
      <c r="X338" s="813"/>
      <c r="Y338" s="813"/>
      <c r="Z338" s="813">
        <f t="shared" ref="Z338:Z399" si="37">S338/L338*100</f>
        <v>1.7000000000000002</v>
      </c>
      <c r="AA338" s="813">
        <f t="shared" si="36"/>
        <v>100</v>
      </c>
    </row>
    <row r="339" spans="1:27" ht="33.75">
      <c r="A339" s="779"/>
      <c r="B339" s="777" t="s">
        <v>575</v>
      </c>
      <c r="C339" s="778" t="s">
        <v>576</v>
      </c>
      <c r="D339" s="757">
        <v>124840.407167</v>
      </c>
      <c r="E339" s="758">
        <v>80000</v>
      </c>
      <c r="F339" s="758">
        <v>0</v>
      </c>
      <c r="G339" s="758">
        <v>44840.407166999998</v>
      </c>
      <c r="H339" s="758">
        <v>0</v>
      </c>
      <c r="I339" s="758">
        <v>44840.407166999998</v>
      </c>
      <c r="J339" s="758">
        <v>0</v>
      </c>
      <c r="K339" s="758">
        <v>0</v>
      </c>
      <c r="L339" s="758">
        <v>80000</v>
      </c>
      <c r="M339" s="758">
        <v>0</v>
      </c>
      <c r="N339" s="759">
        <v>17335.060082</v>
      </c>
      <c r="O339" s="757">
        <v>0</v>
      </c>
      <c r="P339" s="757">
        <v>5289.5150919999996</v>
      </c>
      <c r="Q339" s="757">
        <v>0</v>
      </c>
      <c r="R339" s="757">
        <v>0</v>
      </c>
      <c r="S339" s="757">
        <v>12045.54499</v>
      </c>
      <c r="T339" s="757">
        <v>0</v>
      </c>
      <c r="U339" s="812">
        <f t="shared" si="34"/>
        <v>13.885776629045077</v>
      </c>
      <c r="V339" s="813"/>
      <c r="W339" s="813">
        <f t="shared" si="35"/>
        <v>11.796313696037943</v>
      </c>
      <c r="X339" s="813"/>
      <c r="Y339" s="813"/>
      <c r="Z339" s="813">
        <f t="shared" si="37"/>
        <v>15.056931237500001</v>
      </c>
      <c r="AA339" s="813"/>
    </row>
    <row r="340" spans="1:27" ht="22.5">
      <c r="A340" s="779"/>
      <c r="B340" s="777">
        <v>7172681</v>
      </c>
      <c r="C340" s="778" t="s">
        <v>1580</v>
      </c>
      <c r="D340" s="757">
        <v>2240</v>
      </c>
      <c r="E340" s="758">
        <v>2240</v>
      </c>
      <c r="F340" s="758">
        <v>0</v>
      </c>
      <c r="G340" s="758">
        <v>0</v>
      </c>
      <c r="H340" s="758">
        <v>0</v>
      </c>
      <c r="I340" s="758">
        <v>0</v>
      </c>
      <c r="J340" s="758">
        <v>0</v>
      </c>
      <c r="K340" s="758">
        <v>0</v>
      </c>
      <c r="L340" s="758">
        <v>2239.8249999999998</v>
      </c>
      <c r="M340" s="758">
        <v>0</v>
      </c>
      <c r="N340" s="759">
        <v>42.095999999999997</v>
      </c>
      <c r="O340" s="757">
        <v>0</v>
      </c>
      <c r="P340" s="757">
        <v>0</v>
      </c>
      <c r="Q340" s="757">
        <v>0</v>
      </c>
      <c r="R340" s="757">
        <v>0</v>
      </c>
      <c r="S340" s="757">
        <v>42.095999999999997</v>
      </c>
      <c r="T340" s="757">
        <v>0</v>
      </c>
      <c r="U340" s="812">
        <f t="shared" si="34"/>
        <v>1.8792857142857142</v>
      </c>
      <c r="V340" s="813"/>
      <c r="W340" s="813"/>
      <c r="X340" s="813"/>
      <c r="Y340" s="813"/>
      <c r="Z340" s="813">
        <f t="shared" si="37"/>
        <v>1.8794325449532887</v>
      </c>
      <c r="AA340" s="813"/>
    </row>
    <row r="341" spans="1:27" ht="56.25">
      <c r="A341" s="779"/>
      <c r="B341" s="777">
        <v>7860141</v>
      </c>
      <c r="C341" s="778" t="s">
        <v>1581</v>
      </c>
      <c r="D341" s="757">
        <v>65</v>
      </c>
      <c r="E341" s="758">
        <v>65</v>
      </c>
      <c r="F341" s="758">
        <v>0</v>
      </c>
      <c r="G341" s="758">
        <v>0</v>
      </c>
      <c r="H341" s="758">
        <v>0</v>
      </c>
      <c r="I341" s="758">
        <v>0</v>
      </c>
      <c r="J341" s="758">
        <v>0</v>
      </c>
      <c r="K341" s="758">
        <v>0</v>
      </c>
      <c r="L341" s="758">
        <v>65</v>
      </c>
      <c r="M341" s="758">
        <v>0</v>
      </c>
      <c r="N341" s="759">
        <v>63.02</v>
      </c>
      <c r="O341" s="757">
        <v>0</v>
      </c>
      <c r="P341" s="757">
        <v>0</v>
      </c>
      <c r="Q341" s="757">
        <v>0</v>
      </c>
      <c r="R341" s="757">
        <v>0</v>
      </c>
      <c r="S341" s="757">
        <v>63.02</v>
      </c>
      <c r="T341" s="757">
        <v>0</v>
      </c>
      <c r="U341" s="812">
        <f t="shared" si="34"/>
        <v>96.953846153846158</v>
      </c>
      <c r="V341" s="813"/>
      <c r="W341" s="813"/>
      <c r="X341" s="813"/>
      <c r="Y341" s="813"/>
      <c r="Z341" s="813">
        <f t="shared" si="37"/>
        <v>96.953846153846158</v>
      </c>
      <c r="AA341" s="813"/>
    </row>
    <row r="342" spans="1:27" ht="33.75">
      <c r="A342" s="779"/>
      <c r="B342" s="777">
        <v>7886718</v>
      </c>
      <c r="C342" s="778" t="s">
        <v>1582</v>
      </c>
      <c r="D342" s="757">
        <v>1150</v>
      </c>
      <c r="E342" s="758">
        <v>1150</v>
      </c>
      <c r="F342" s="758">
        <v>0</v>
      </c>
      <c r="G342" s="758">
        <v>0</v>
      </c>
      <c r="H342" s="758">
        <v>0</v>
      </c>
      <c r="I342" s="758">
        <v>150</v>
      </c>
      <c r="J342" s="758">
        <v>0</v>
      </c>
      <c r="K342" s="758">
        <v>0</v>
      </c>
      <c r="L342" s="758">
        <v>1000</v>
      </c>
      <c r="M342" s="758">
        <v>0</v>
      </c>
      <c r="N342" s="759">
        <v>1150</v>
      </c>
      <c r="O342" s="757">
        <v>0</v>
      </c>
      <c r="P342" s="757">
        <v>150</v>
      </c>
      <c r="Q342" s="757">
        <v>0</v>
      </c>
      <c r="R342" s="757">
        <v>0</v>
      </c>
      <c r="S342" s="757">
        <v>1000</v>
      </c>
      <c r="T342" s="757">
        <v>0</v>
      </c>
      <c r="U342" s="812">
        <f t="shared" si="34"/>
        <v>100</v>
      </c>
      <c r="V342" s="813"/>
      <c r="W342" s="813">
        <f t="shared" si="35"/>
        <v>100</v>
      </c>
      <c r="X342" s="813"/>
      <c r="Y342" s="813"/>
      <c r="Z342" s="813">
        <f t="shared" si="37"/>
        <v>100</v>
      </c>
      <c r="AA342" s="813"/>
    </row>
    <row r="343" spans="1:27" ht="22.5">
      <c r="A343" s="779"/>
      <c r="B343" s="777">
        <v>7892834</v>
      </c>
      <c r="C343" s="778" t="s">
        <v>1583</v>
      </c>
      <c r="D343" s="757">
        <v>504</v>
      </c>
      <c r="E343" s="758">
        <v>504</v>
      </c>
      <c r="F343" s="758">
        <v>0</v>
      </c>
      <c r="G343" s="758">
        <v>0</v>
      </c>
      <c r="H343" s="758">
        <v>0</v>
      </c>
      <c r="I343" s="758">
        <v>0</v>
      </c>
      <c r="J343" s="758">
        <v>0</v>
      </c>
      <c r="K343" s="758">
        <v>0</v>
      </c>
      <c r="L343" s="758">
        <v>504</v>
      </c>
      <c r="M343" s="758">
        <v>0</v>
      </c>
      <c r="N343" s="759">
        <v>498.11700000000002</v>
      </c>
      <c r="O343" s="757">
        <v>0</v>
      </c>
      <c r="P343" s="757">
        <v>0</v>
      </c>
      <c r="Q343" s="757">
        <v>0</v>
      </c>
      <c r="R343" s="757">
        <v>0</v>
      </c>
      <c r="S343" s="757">
        <v>498.11700000000002</v>
      </c>
      <c r="T343" s="757">
        <v>0</v>
      </c>
      <c r="U343" s="812">
        <f t="shared" si="34"/>
        <v>98.832738095238099</v>
      </c>
      <c r="V343" s="813"/>
      <c r="W343" s="813"/>
      <c r="X343" s="813"/>
      <c r="Y343" s="813"/>
      <c r="Z343" s="813">
        <f t="shared" si="37"/>
        <v>98.832738095238099</v>
      </c>
      <c r="AA343" s="813"/>
    </row>
    <row r="344" spans="1:27" ht="45">
      <c r="A344" s="779"/>
      <c r="B344" s="777">
        <v>7903091</v>
      </c>
      <c r="C344" s="778" t="s">
        <v>1584</v>
      </c>
      <c r="D344" s="757">
        <v>578</v>
      </c>
      <c r="E344" s="758">
        <v>578</v>
      </c>
      <c r="F344" s="758">
        <v>0</v>
      </c>
      <c r="G344" s="758">
        <v>0</v>
      </c>
      <c r="H344" s="758">
        <v>0</v>
      </c>
      <c r="I344" s="758">
        <v>0</v>
      </c>
      <c r="J344" s="758">
        <v>0</v>
      </c>
      <c r="K344" s="758">
        <v>0</v>
      </c>
      <c r="L344" s="758">
        <v>578</v>
      </c>
      <c r="M344" s="758">
        <v>0</v>
      </c>
      <c r="N344" s="759">
        <v>574.31799999999998</v>
      </c>
      <c r="O344" s="757">
        <v>0</v>
      </c>
      <c r="P344" s="757">
        <v>0</v>
      </c>
      <c r="Q344" s="757">
        <v>0</v>
      </c>
      <c r="R344" s="757">
        <v>0</v>
      </c>
      <c r="S344" s="757">
        <v>574.31799999999998</v>
      </c>
      <c r="T344" s="757">
        <v>0</v>
      </c>
      <c r="U344" s="812">
        <f t="shared" si="34"/>
        <v>99.362975778546712</v>
      </c>
      <c r="V344" s="813"/>
      <c r="W344" s="813"/>
      <c r="X344" s="813"/>
      <c r="Y344" s="813"/>
      <c r="Z344" s="813">
        <f t="shared" si="37"/>
        <v>99.362975778546712</v>
      </c>
      <c r="AA344" s="813"/>
    </row>
    <row r="345" spans="1:27" ht="33.75">
      <c r="A345" s="779"/>
      <c r="B345" s="777" t="s">
        <v>1585</v>
      </c>
      <c r="C345" s="778" t="s">
        <v>1586</v>
      </c>
      <c r="D345" s="757">
        <v>152</v>
      </c>
      <c r="E345" s="758">
        <v>152</v>
      </c>
      <c r="F345" s="758">
        <v>0</v>
      </c>
      <c r="G345" s="758">
        <v>0</v>
      </c>
      <c r="H345" s="758">
        <v>0</v>
      </c>
      <c r="I345" s="758">
        <v>0</v>
      </c>
      <c r="J345" s="758">
        <v>0</v>
      </c>
      <c r="K345" s="758">
        <v>0</v>
      </c>
      <c r="L345" s="758">
        <v>152</v>
      </c>
      <c r="M345" s="758">
        <v>0</v>
      </c>
      <c r="N345" s="759">
        <v>152</v>
      </c>
      <c r="O345" s="757">
        <v>0</v>
      </c>
      <c r="P345" s="757">
        <v>0</v>
      </c>
      <c r="Q345" s="757">
        <v>0</v>
      </c>
      <c r="R345" s="757">
        <v>0</v>
      </c>
      <c r="S345" s="757">
        <v>152</v>
      </c>
      <c r="T345" s="757">
        <v>0</v>
      </c>
      <c r="U345" s="812">
        <f t="shared" si="34"/>
        <v>100</v>
      </c>
      <c r="V345" s="813"/>
      <c r="W345" s="813"/>
      <c r="X345" s="813"/>
      <c r="Y345" s="813"/>
      <c r="Z345" s="813">
        <f t="shared" si="37"/>
        <v>100</v>
      </c>
      <c r="AA345" s="813"/>
    </row>
    <row r="346" spans="1:27" ht="56.25">
      <c r="A346" s="779"/>
      <c r="B346" s="777">
        <v>7921610</v>
      </c>
      <c r="C346" s="778" t="s">
        <v>1587</v>
      </c>
      <c r="D346" s="757">
        <v>714.029</v>
      </c>
      <c r="E346" s="758">
        <v>119</v>
      </c>
      <c r="F346" s="758">
        <v>595.029</v>
      </c>
      <c r="G346" s="758">
        <v>0</v>
      </c>
      <c r="H346" s="758">
        <v>0</v>
      </c>
      <c r="I346" s="758">
        <v>595.029</v>
      </c>
      <c r="J346" s="758">
        <v>0</v>
      </c>
      <c r="K346" s="758">
        <v>0</v>
      </c>
      <c r="L346" s="758">
        <v>119</v>
      </c>
      <c r="M346" s="758">
        <v>0</v>
      </c>
      <c r="N346" s="759">
        <v>713.596</v>
      </c>
      <c r="O346" s="757">
        <v>0</v>
      </c>
      <c r="P346" s="757">
        <v>595.029</v>
      </c>
      <c r="Q346" s="757">
        <v>0</v>
      </c>
      <c r="R346" s="757">
        <v>0</v>
      </c>
      <c r="S346" s="757">
        <v>118.56699999999999</v>
      </c>
      <c r="T346" s="757">
        <v>0</v>
      </c>
      <c r="U346" s="812">
        <f t="shared" si="34"/>
        <v>99.939358205339005</v>
      </c>
      <c r="V346" s="813"/>
      <c r="W346" s="813">
        <f t="shared" si="35"/>
        <v>100</v>
      </c>
      <c r="X346" s="813"/>
      <c r="Y346" s="813"/>
      <c r="Z346" s="813">
        <f t="shared" si="37"/>
        <v>99.636134453781509</v>
      </c>
      <c r="AA346" s="813"/>
    </row>
    <row r="347" spans="1:27" ht="22.5">
      <c r="A347" s="779"/>
      <c r="B347" s="777">
        <v>7955152</v>
      </c>
      <c r="C347" s="778" t="s">
        <v>1588</v>
      </c>
      <c r="D347" s="757">
        <v>319.47900000000004</v>
      </c>
      <c r="E347" s="758">
        <v>100</v>
      </c>
      <c r="F347" s="758">
        <v>219.47900000000001</v>
      </c>
      <c r="G347" s="758">
        <v>0</v>
      </c>
      <c r="H347" s="758">
        <v>0</v>
      </c>
      <c r="I347" s="758">
        <v>0</v>
      </c>
      <c r="J347" s="758">
        <v>0</v>
      </c>
      <c r="K347" s="758">
        <v>0</v>
      </c>
      <c r="L347" s="758">
        <v>319.47899999999998</v>
      </c>
      <c r="M347" s="758">
        <v>0</v>
      </c>
      <c r="N347" s="759">
        <v>204.053</v>
      </c>
      <c r="O347" s="757">
        <v>0</v>
      </c>
      <c r="P347" s="757">
        <v>0</v>
      </c>
      <c r="Q347" s="757">
        <v>0</v>
      </c>
      <c r="R347" s="757">
        <v>0</v>
      </c>
      <c r="S347" s="757">
        <v>204.053</v>
      </c>
      <c r="T347" s="757">
        <v>0</v>
      </c>
      <c r="U347" s="812">
        <f t="shared" si="34"/>
        <v>63.870551742055028</v>
      </c>
      <c r="V347" s="813"/>
      <c r="W347" s="813"/>
      <c r="X347" s="813"/>
      <c r="Y347" s="813"/>
      <c r="Z347" s="813">
        <f t="shared" si="37"/>
        <v>63.870551742055035</v>
      </c>
      <c r="AA347" s="813"/>
    </row>
    <row r="348" spans="1:27" ht="22.5">
      <c r="A348" s="779"/>
      <c r="B348" s="777">
        <v>8028717</v>
      </c>
      <c r="C348" s="778" t="s">
        <v>1589</v>
      </c>
      <c r="D348" s="757">
        <v>785</v>
      </c>
      <c r="E348" s="758">
        <v>785</v>
      </c>
      <c r="F348" s="758">
        <v>0</v>
      </c>
      <c r="G348" s="758">
        <v>0</v>
      </c>
      <c r="H348" s="758">
        <v>0</v>
      </c>
      <c r="I348" s="758">
        <v>0</v>
      </c>
      <c r="J348" s="758">
        <v>0</v>
      </c>
      <c r="K348" s="758">
        <v>0</v>
      </c>
      <c r="L348" s="758">
        <v>785</v>
      </c>
      <c r="M348" s="758">
        <v>0</v>
      </c>
      <c r="N348" s="759">
        <v>785</v>
      </c>
      <c r="O348" s="757">
        <v>0</v>
      </c>
      <c r="P348" s="757">
        <v>0</v>
      </c>
      <c r="Q348" s="757">
        <v>0</v>
      </c>
      <c r="R348" s="757">
        <v>0</v>
      </c>
      <c r="S348" s="757">
        <v>785</v>
      </c>
      <c r="T348" s="757">
        <v>0</v>
      </c>
      <c r="U348" s="812">
        <f t="shared" si="34"/>
        <v>100</v>
      </c>
      <c r="V348" s="813"/>
      <c r="W348" s="813"/>
      <c r="X348" s="813"/>
      <c r="Y348" s="813"/>
      <c r="Z348" s="813">
        <f t="shared" si="37"/>
        <v>100</v>
      </c>
      <c r="AA348" s="813"/>
    </row>
    <row r="349" spans="1:27" ht="33.75">
      <c r="A349" s="779"/>
      <c r="B349" s="777">
        <v>8056474</v>
      </c>
      <c r="C349" s="778" t="s">
        <v>1590</v>
      </c>
      <c r="D349" s="757">
        <v>552.28200000000004</v>
      </c>
      <c r="E349" s="758">
        <v>300</v>
      </c>
      <c r="F349" s="758">
        <v>252.28200000000001</v>
      </c>
      <c r="G349" s="758">
        <v>0</v>
      </c>
      <c r="H349" s="758">
        <v>0</v>
      </c>
      <c r="I349" s="758">
        <v>0</v>
      </c>
      <c r="J349" s="758">
        <v>0</v>
      </c>
      <c r="K349" s="758">
        <v>0</v>
      </c>
      <c r="L349" s="758">
        <v>552.28200000000004</v>
      </c>
      <c r="M349" s="758">
        <v>0</v>
      </c>
      <c r="N349" s="759">
        <v>552.28200000000004</v>
      </c>
      <c r="O349" s="757">
        <v>0</v>
      </c>
      <c r="P349" s="757">
        <v>0</v>
      </c>
      <c r="Q349" s="757">
        <v>0</v>
      </c>
      <c r="R349" s="757">
        <v>0</v>
      </c>
      <c r="S349" s="757">
        <v>552.28200000000004</v>
      </c>
      <c r="T349" s="757">
        <v>0</v>
      </c>
      <c r="U349" s="812">
        <f t="shared" si="34"/>
        <v>100</v>
      </c>
      <c r="V349" s="813"/>
      <c r="W349" s="813"/>
      <c r="X349" s="813"/>
      <c r="Y349" s="813"/>
      <c r="Z349" s="813">
        <f t="shared" si="37"/>
        <v>100</v>
      </c>
      <c r="AA349" s="813"/>
    </row>
    <row r="350" spans="1:27" ht="33.75">
      <c r="A350" s="779"/>
      <c r="B350" s="777">
        <v>8083784</v>
      </c>
      <c r="C350" s="778" t="s">
        <v>1591</v>
      </c>
      <c r="D350" s="757">
        <v>300</v>
      </c>
      <c r="E350" s="758">
        <v>300</v>
      </c>
      <c r="F350" s="758">
        <v>0</v>
      </c>
      <c r="G350" s="758">
        <v>0</v>
      </c>
      <c r="H350" s="758">
        <v>0</v>
      </c>
      <c r="I350" s="758">
        <v>0</v>
      </c>
      <c r="J350" s="758">
        <v>0</v>
      </c>
      <c r="K350" s="758">
        <v>0</v>
      </c>
      <c r="L350" s="758">
        <v>300</v>
      </c>
      <c r="M350" s="758">
        <v>0</v>
      </c>
      <c r="N350" s="759">
        <v>300</v>
      </c>
      <c r="O350" s="757">
        <v>0</v>
      </c>
      <c r="P350" s="757">
        <v>0</v>
      </c>
      <c r="Q350" s="757">
        <v>0</v>
      </c>
      <c r="R350" s="757">
        <v>0</v>
      </c>
      <c r="S350" s="757">
        <v>300</v>
      </c>
      <c r="T350" s="757">
        <v>0</v>
      </c>
      <c r="U350" s="812">
        <f t="shared" si="34"/>
        <v>100</v>
      </c>
      <c r="V350" s="813"/>
      <c r="W350" s="813"/>
      <c r="X350" s="813"/>
      <c r="Y350" s="813"/>
      <c r="Z350" s="813">
        <f t="shared" si="37"/>
        <v>100</v>
      </c>
      <c r="AA350" s="813"/>
    </row>
    <row r="351" spans="1:27" ht="56.25">
      <c r="A351" s="779"/>
      <c r="B351" s="777">
        <v>8086493</v>
      </c>
      <c r="C351" s="778" t="s">
        <v>1592</v>
      </c>
      <c r="D351" s="757">
        <v>2213</v>
      </c>
      <c r="E351" s="758">
        <v>2213</v>
      </c>
      <c r="F351" s="758">
        <v>0</v>
      </c>
      <c r="G351" s="758">
        <v>0</v>
      </c>
      <c r="H351" s="758">
        <v>0</v>
      </c>
      <c r="I351" s="758">
        <v>0</v>
      </c>
      <c r="J351" s="758">
        <v>0</v>
      </c>
      <c r="K351" s="758">
        <v>0</v>
      </c>
      <c r="L351" s="758">
        <v>2213</v>
      </c>
      <c r="M351" s="758">
        <v>0</v>
      </c>
      <c r="N351" s="759">
        <v>2212.8739999999998</v>
      </c>
      <c r="O351" s="757">
        <v>0</v>
      </c>
      <c r="P351" s="757">
        <v>0</v>
      </c>
      <c r="Q351" s="757">
        <v>0</v>
      </c>
      <c r="R351" s="757">
        <v>0</v>
      </c>
      <c r="S351" s="757">
        <v>2212.8739999999998</v>
      </c>
      <c r="T351" s="757">
        <v>0</v>
      </c>
      <c r="U351" s="812">
        <f t="shared" si="34"/>
        <v>99.994306371441482</v>
      </c>
      <c r="V351" s="813"/>
      <c r="W351" s="813"/>
      <c r="X351" s="813"/>
      <c r="Y351" s="813"/>
      <c r="Z351" s="813">
        <f t="shared" si="37"/>
        <v>99.994306371441482</v>
      </c>
      <c r="AA351" s="813"/>
    </row>
    <row r="352" spans="1:27" ht="45">
      <c r="A352" s="779"/>
      <c r="B352" s="777" t="s">
        <v>1593</v>
      </c>
      <c r="C352" s="778" t="s">
        <v>1594</v>
      </c>
      <c r="D352" s="757">
        <v>690</v>
      </c>
      <c r="E352" s="758">
        <v>690</v>
      </c>
      <c r="F352" s="758">
        <v>0</v>
      </c>
      <c r="G352" s="758">
        <v>0</v>
      </c>
      <c r="H352" s="758">
        <v>0</v>
      </c>
      <c r="I352" s="758">
        <v>0</v>
      </c>
      <c r="J352" s="758">
        <v>0</v>
      </c>
      <c r="K352" s="758">
        <v>0</v>
      </c>
      <c r="L352" s="758">
        <v>690</v>
      </c>
      <c r="M352" s="758">
        <v>0</v>
      </c>
      <c r="N352" s="759">
        <v>584.04899999999998</v>
      </c>
      <c r="O352" s="757">
        <v>0</v>
      </c>
      <c r="P352" s="757">
        <v>0</v>
      </c>
      <c r="Q352" s="757">
        <v>0</v>
      </c>
      <c r="R352" s="757">
        <v>0</v>
      </c>
      <c r="S352" s="757">
        <v>584.04899999999998</v>
      </c>
      <c r="T352" s="757">
        <v>0</v>
      </c>
      <c r="U352" s="812">
        <f t="shared" si="34"/>
        <v>84.64478260869565</v>
      </c>
      <c r="V352" s="813"/>
      <c r="W352" s="813"/>
      <c r="X352" s="813"/>
      <c r="Y352" s="813"/>
      <c r="Z352" s="813">
        <f t="shared" si="37"/>
        <v>84.64478260869565</v>
      </c>
      <c r="AA352" s="813"/>
    </row>
    <row r="353" spans="1:27">
      <c r="A353" s="779"/>
      <c r="B353" s="777">
        <v>8119307</v>
      </c>
      <c r="C353" s="778" t="s">
        <v>1595</v>
      </c>
      <c r="D353" s="757">
        <v>483.327</v>
      </c>
      <c r="E353" s="758">
        <v>200</v>
      </c>
      <c r="F353" s="758">
        <v>0</v>
      </c>
      <c r="G353" s="758">
        <v>283.327</v>
      </c>
      <c r="H353" s="758">
        <v>0</v>
      </c>
      <c r="I353" s="758">
        <v>283.327</v>
      </c>
      <c r="J353" s="758">
        <v>0</v>
      </c>
      <c r="K353" s="758">
        <v>0</v>
      </c>
      <c r="L353" s="758">
        <v>200</v>
      </c>
      <c r="M353" s="758">
        <v>0</v>
      </c>
      <c r="N353" s="759">
        <v>482.327</v>
      </c>
      <c r="O353" s="757">
        <v>0</v>
      </c>
      <c r="P353" s="757">
        <v>282.327</v>
      </c>
      <c r="Q353" s="757">
        <v>0</v>
      </c>
      <c r="R353" s="757">
        <v>0</v>
      </c>
      <c r="S353" s="757">
        <v>200</v>
      </c>
      <c r="T353" s="757">
        <v>0</v>
      </c>
      <c r="U353" s="812">
        <f t="shared" si="34"/>
        <v>99.793100737182073</v>
      </c>
      <c r="V353" s="813"/>
      <c r="W353" s="813">
        <f t="shared" si="35"/>
        <v>99.647050934079701</v>
      </c>
      <c r="X353" s="813"/>
      <c r="Y353" s="813"/>
      <c r="Z353" s="813">
        <f t="shared" si="37"/>
        <v>100</v>
      </c>
      <c r="AA353" s="813"/>
    </row>
    <row r="354" spans="1:27" ht="22.5">
      <c r="A354" s="779"/>
      <c r="B354" s="777">
        <v>8125613</v>
      </c>
      <c r="C354" s="778" t="s">
        <v>1596</v>
      </c>
      <c r="D354" s="757">
        <v>150</v>
      </c>
      <c r="E354" s="758">
        <v>150</v>
      </c>
      <c r="F354" s="758">
        <v>0</v>
      </c>
      <c r="G354" s="758">
        <v>0</v>
      </c>
      <c r="H354" s="758">
        <v>0</v>
      </c>
      <c r="I354" s="758">
        <v>0</v>
      </c>
      <c r="J354" s="758">
        <v>0</v>
      </c>
      <c r="K354" s="758">
        <v>0</v>
      </c>
      <c r="L354" s="758">
        <v>150</v>
      </c>
      <c r="M354" s="758">
        <v>0</v>
      </c>
      <c r="N354" s="759">
        <v>117.883</v>
      </c>
      <c r="O354" s="757">
        <v>0</v>
      </c>
      <c r="P354" s="757">
        <v>0</v>
      </c>
      <c r="Q354" s="757">
        <v>0</v>
      </c>
      <c r="R354" s="757">
        <v>0</v>
      </c>
      <c r="S354" s="757">
        <v>117.883</v>
      </c>
      <c r="T354" s="757">
        <v>0</v>
      </c>
      <c r="U354" s="812">
        <f t="shared" si="34"/>
        <v>78.588666666666668</v>
      </c>
      <c r="V354" s="813"/>
      <c r="W354" s="813"/>
      <c r="X354" s="813"/>
      <c r="Y354" s="813"/>
      <c r="Z354" s="813">
        <f t="shared" si="37"/>
        <v>78.588666666666668</v>
      </c>
      <c r="AA354" s="813"/>
    </row>
    <row r="355" spans="1:27" ht="22.5">
      <c r="A355" s="779"/>
      <c r="B355" s="777">
        <v>8130928</v>
      </c>
      <c r="C355" s="778" t="s">
        <v>1597</v>
      </c>
      <c r="D355" s="757">
        <v>1000</v>
      </c>
      <c r="E355" s="758">
        <v>1000</v>
      </c>
      <c r="F355" s="758">
        <v>0</v>
      </c>
      <c r="G355" s="758">
        <v>0</v>
      </c>
      <c r="H355" s="758">
        <v>0</v>
      </c>
      <c r="I355" s="758">
        <v>0</v>
      </c>
      <c r="J355" s="758">
        <v>0</v>
      </c>
      <c r="K355" s="758">
        <v>0</v>
      </c>
      <c r="L355" s="758">
        <v>1000</v>
      </c>
      <c r="M355" s="758">
        <v>0</v>
      </c>
      <c r="N355" s="759">
        <v>927.03300000000002</v>
      </c>
      <c r="O355" s="757">
        <v>0</v>
      </c>
      <c r="P355" s="757">
        <v>0</v>
      </c>
      <c r="Q355" s="757">
        <v>0</v>
      </c>
      <c r="R355" s="757">
        <v>0</v>
      </c>
      <c r="S355" s="757">
        <v>927.03300000000002</v>
      </c>
      <c r="T355" s="757">
        <v>0</v>
      </c>
      <c r="U355" s="812">
        <f t="shared" si="34"/>
        <v>92.703299999999999</v>
      </c>
      <c r="V355" s="813"/>
      <c r="W355" s="813"/>
      <c r="X355" s="813"/>
      <c r="Y355" s="813"/>
      <c r="Z355" s="813">
        <f t="shared" si="37"/>
        <v>92.703299999999999</v>
      </c>
      <c r="AA355" s="813"/>
    </row>
    <row r="356" spans="1:27">
      <c r="A356" s="779"/>
      <c r="B356" s="777">
        <v>8159860</v>
      </c>
      <c r="C356" s="778" t="s">
        <v>1598</v>
      </c>
      <c r="D356" s="757">
        <v>8000</v>
      </c>
      <c r="E356" s="758">
        <v>8000</v>
      </c>
      <c r="F356" s="758">
        <v>0</v>
      </c>
      <c r="G356" s="758">
        <v>0</v>
      </c>
      <c r="H356" s="758">
        <v>0</v>
      </c>
      <c r="I356" s="758">
        <v>0</v>
      </c>
      <c r="J356" s="758">
        <v>0</v>
      </c>
      <c r="K356" s="758">
        <v>0</v>
      </c>
      <c r="L356" s="758">
        <v>8000</v>
      </c>
      <c r="M356" s="758">
        <v>0</v>
      </c>
      <c r="N356" s="759">
        <v>440.92599999999999</v>
      </c>
      <c r="O356" s="757">
        <v>0</v>
      </c>
      <c r="P356" s="757">
        <v>0</v>
      </c>
      <c r="Q356" s="757">
        <v>0</v>
      </c>
      <c r="R356" s="757">
        <v>0</v>
      </c>
      <c r="S356" s="757">
        <v>440.92599999999999</v>
      </c>
      <c r="T356" s="757">
        <v>0</v>
      </c>
      <c r="U356" s="812">
        <f t="shared" si="34"/>
        <v>5.5115749999999997</v>
      </c>
      <c r="V356" s="813"/>
      <c r="W356" s="813"/>
      <c r="X356" s="813"/>
      <c r="Y356" s="813"/>
      <c r="Z356" s="813">
        <f t="shared" si="37"/>
        <v>5.5115749999999997</v>
      </c>
      <c r="AA356" s="813"/>
    </row>
    <row r="357" spans="1:27" ht="22.5">
      <c r="A357" s="779"/>
      <c r="B357" s="777">
        <v>8128561</v>
      </c>
      <c r="C357" s="778" t="s">
        <v>1599</v>
      </c>
      <c r="D357" s="757">
        <v>1900</v>
      </c>
      <c r="E357" s="758">
        <v>1900</v>
      </c>
      <c r="F357" s="758">
        <v>0</v>
      </c>
      <c r="G357" s="758">
        <v>0</v>
      </c>
      <c r="H357" s="758">
        <v>0</v>
      </c>
      <c r="I357" s="758">
        <v>1100</v>
      </c>
      <c r="J357" s="758">
        <v>800</v>
      </c>
      <c r="K357" s="758">
        <v>0</v>
      </c>
      <c r="L357" s="758">
        <v>0</v>
      </c>
      <c r="M357" s="758">
        <v>0</v>
      </c>
      <c r="N357" s="759">
        <v>110.55800000000001</v>
      </c>
      <c r="O357" s="757">
        <v>0</v>
      </c>
      <c r="P357" s="757">
        <v>110.55800000000001</v>
      </c>
      <c r="Q357" s="757">
        <v>0</v>
      </c>
      <c r="R357" s="757">
        <v>0</v>
      </c>
      <c r="S357" s="757">
        <v>0</v>
      </c>
      <c r="T357" s="757">
        <v>0</v>
      </c>
      <c r="U357" s="812">
        <f t="shared" si="34"/>
        <v>5.8188421052631583</v>
      </c>
      <c r="V357" s="813"/>
      <c r="W357" s="813">
        <f t="shared" si="35"/>
        <v>10.050727272727274</v>
      </c>
      <c r="X357" s="813">
        <f t="shared" ref="X357:X394" si="38">Q357/J357*100</f>
        <v>0</v>
      </c>
      <c r="Y357" s="813"/>
      <c r="Z357" s="813"/>
      <c r="AA357" s="813"/>
    </row>
    <row r="358" spans="1:27" ht="22.5">
      <c r="A358" s="779"/>
      <c r="B358" s="777">
        <v>8037989</v>
      </c>
      <c r="C358" s="778" t="s">
        <v>1600</v>
      </c>
      <c r="D358" s="757">
        <v>10227.165000000001</v>
      </c>
      <c r="E358" s="758">
        <v>384</v>
      </c>
      <c r="F358" s="758">
        <v>8616.8240000000005</v>
      </c>
      <c r="G358" s="758">
        <v>1226.3409999999999</v>
      </c>
      <c r="H358" s="758">
        <v>0</v>
      </c>
      <c r="I358" s="758">
        <v>9843.1650000000009</v>
      </c>
      <c r="J358" s="758">
        <v>384</v>
      </c>
      <c r="K358" s="758">
        <v>0</v>
      </c>
      <c r="L358" s="758">
        <v>0</v>
      </c>
      <c r="M358" s="758">
        <v>0</v>
      </c>
      <c r="N358" s="759">
        <v>4865.3789999999999</v>
      </c>
      <c r="O358" s="757">
        <v>0</v>
      </c>
      <c r="P358" s="757">
        <v>4865.3789999999999</v>
      </c>
      <c r="Q358" s="757">
        <v>0</v>
      </c>
      <c r="R358" s="757">
        <v>0</v>
      </c>
      <c r="S358" s="757">
        <v>0</v>
      </c>
      <c r="T358" s="757">
        <v>0</v>
      </c>
      <c r="U358" s="812">
        <f t="shared" si="34"/>
        <v>47.5730957699421</v>
      </c>
      <c r="V358" s="813"/>
      <c r="W358" s="813">
        <f t="shared" si="35"/>
        <v>49.429009876396456</v>
      </c>
      <c r="X358" s="813">
        <f t="shared" si="38"/>
        <v>0</v>
      </c>
      <c r="Y358" s="813"/>
      <c r="Z358" s="813"/>
      <c r="AA358" s="813"/>
    </row>
    <row r="359" spans="1:27" ht="22.5">
      <c r="A359" s="779"/>
      <c r="B359" s="777">
        <v>8141977</v>
      </c>
      <c r="C359" s="778" t="s">
        <v>1601</v>
      </c>
      <c r="D359" s="757">
        <v>6550</v>
      </c>
      <c r="E359" s="758">
        <v>6550</v>
      </c>
      <c r="F359" s="758">
        <v>0</v>
      </c>
      <c r="G359" s="758">
        <v>0</v>
      </c>
      <c r="H359" s="758">
        <v>0</v>
      </c>
      <c r="I359" s="758">
        <v>6500</v>
      </c>
      <c r="J359" s="758">
        <v>50</v>
      </c>
      <c r="K359" s="758">
        <v>0</v>
      </c>
      <c r="L359" s="758">
        <v>0</v>
      </c>
      <c r="M359" s="758">
        <v>0</v>
      </c>
      <c r="N359" s="759">
        <v>251.31299999999999</v>
      </c>
      <c r="O359" s="757">
        <v>0</v>
      </c>
      <c r="P359" s="757">
        <v>251.31299999999999</v>
      </c>
      <c r="Q359" s="757">
        <v>0</v>
      </c>
      <c r="R359" s="757">
        <v>0</v>
      </c>
      <c r="S359" s="757">
        <v>0</v>
      </c>
      <c r="T359" s="757">
        <v>0</v>
      </c>
      <c r="U359" s="812">
        <f t="shared" si="34"/>
        <v>3.8368396946564882</v>
      </c>
      <c r="V359" s="813"/>
      <c r="W359" s="813">
        <f t="shared" si="35"/>
        <v>3.8663538461538458</v>
      </c>
      <c r="X359" s="813">
        <f t="shared" si="38"/>
        <v>0</v>
      </c>
      <c r="Y359" s="813"/>
      <c r="Z359" s="813"/>
      <c r="AA359" s="813"/>
    </row>
    <row r="360" spans="1:27" ht="33.75">
      <c r="A360" s="779"/>
      <c r="B360" s="777">
        <v>8041531</v>
      </c>
      <c r="C360" s="778" t="s">
        <v>1602</v>
      </c>
      <c r="D360" s="757">
        <v>14554.609</v>
      </c>
      <c r="E360" s="758">
        <v>1258</v>
      </c>
      <c r="F360" s="758">
        <v>10170.944</v>
      </c>
      <c r="G360" s="758">
        <v>3125.665</v>
      </c>
      <c r="H360" s="758">
        <v>0</v>
      </c>
      <c r="I360" s="758">
        <v>14196.609</v>
      </c>
      <c r="J360" s="758">
        <v>358</v>
      </c>
      <c r="K360" s="758">
        <v>0</v>
      </c>
      <c r="L360" s="758">
        <v>0</v>
      </c>
      <c r="M360" s="758">
        <v>0</v>
      </c>
      <c r="N360" s="759">
        <v>7692.3919999999998</v>
      </c>
      <c r="O360" s="757">
        <v>0</v>
      </c>
      <c r="P360" s="757">
        <v>7559.4740000000002</v>
      </c>
      <c r="Q360" s="757">
        <v>132.91800000000001</v>
      </c>
      <c r="R360" s="757">
        <v>0</v>
      </c>
      <c r="S360" s="757">
        <v>0</v>
      </c>
      <c r="T360" s="757">
        <v>0</v>
      </c>
      <c r="U360" s="812">
        <f t="shared" si="34"/>
        <v>52.851931645844964</v>
      </c>
      <c r="V360" s="813"/>
      <c r="W360" s="813">
        <f t="shared" si="35"/>
        <v>53.248448273809615</v>
      </c>
      <c r="X360" s="813">
        <f t="shared" si="38"/>
        <v>37.127932960893858</v>
      </c>
      <c r="Y360" s="813"/>
      <c r="Z360" s="813"/>
      <c r="AA360" s="813"/>
    </row>
    <row r="361" spans="1:27" ht="33.75">
      <c r="A361" s="779"/>
      <c r="B361" s="777" t="s">
        <v>1603</v>
      </c>
      <c r="C361" s="778" t="s">
        <v>1604</v>
      </c>
      <c r="D361" s="757">
        <v>2930</v>
      </c>
      <c r="E361" s="758">
        <v>2930</v>
      </c>
      <c r="F361" s="758">
        <v>0</v>
      </c>
      <c r="G361" s="758">
        <v>0</v>
      </c>
      <c r="H361" s="758">
        <v>0</v>
      </c>
      <c r="I361" s="758">
        <v>2900</v>
      </c>
      <c r="J361" s="758">
        <v>30</v>
      </c>
      <c r="K361" s="758">
        <v>0</v>
      </c>
      <c r="L361" s="758">
        <v>0</v>
      </c>
      <c r="M361" s="758">
        <v>0</v>
      </c>
      <c r="N361" s="759">
        <v>1196.3119999999999</v>
      </c>
      <c r="O361" s="757">
        <v>0</v>
      </c>
      <c r="P361" s="757">
        <v>1196.3119999999999</v>
      </c>
      <c r="Q361" s="757">
        <v>0</v>
      </c>
      <c r="R361" s="757">
        <v>0</v>
      </c>
      <c r="S361" s="757">
        <v>0</v>
      </c>
      <c r="T361" s="757">
        <v>0</v>
      </c>
      <c r="U361" s="812">
        <f t="shared" si="34"/>
        <v>40.829761092150171</v>
      </c>
      <c r="V361" s="813"/>
      <c r="W361" s="813">
        <f t="shared" si="35"/>
        <v>41.252137931034476</v>
      </c>
      <c r="X361" s="813">
        <f t="shared" si="38"/>
        <v>0</v>
      </c>
      <c r="Y361" s="813"/>
      <c r="Z361" s="813"/>
      <c r="AA361" s="813"/>
    </row>
    <row r="362" spans="1:27" ht="33.75">
      <c r="A362" s="779"/>
      <c r="B362" s="777">
        <v>8010049</v>
      </c>
      <c r="C362" s="778" t="s">
        <v>1605</v>
      </c>
      <c r="D362" s="757">
        <v>450</v>
      </c>
      <c r="E362" s="758">
        <v>450</v>
      </c>
      <c r="F362" s="758">
        <v>0</v>
      </c>
      <c r="G362" s="758">
        <v>0</v>
      </c>
      <c r="H362" s="758">
        <v>0</v>
      </c>
      <c r="I362" s="758">
        <v>0</v>
      </c>
      <c r="J362" s="758">
        <v>0</v>
      </c>
      <c r="K362" s="758">
        <v>0</v>
      </c>
      <c r="L362" s="758">
        <v>450</v>
      </c>
      <c r="M362" s="758">
        <v>0</v>
      </c>
      <c r="N362" s="759">
        <v>450</v>
      </c>
      <c r="O362" s="757">
        <v>0</v>
      </c>
      <c r="P362" s="757">
        <v>0</v>
      </c>
      <c r="Q362" s="757">
        <v>0</v>
      </c>
      <c r="R362" s="757">
        <v>0</v>
      </c>
      <c r="S362" s="757">
        <v>450</v>
      </c>
      <c r="T362" s="757">
        <v>0</v>
      </c>
      <c r="U362" s="812">
        <f t="shared" si="34"/>
        <v>100</v>
      </c>
      <c r="V362" s="813"/>
      <c r="W362" s="813"/>
      <c r="X362" s="813"/>
      <c r="Y362" s="813"/>
      <c r="Z362" s="813">
        <f t="shared" si="37"/>
        <v>100</v>
      </c>
      <c r="AA362" s="813"/>
    </row>
    <row r="363" spans="1:27" ht="22.5">
      <c r="A363" s="779"/>
      <c r="B363" s="777">
        <v>8089504</v>
      </c>
      <c r="C363" s="778" t="s">
        <v>1606</v>
      </c>
      <c r="D363" s="757">
        <v>1792.8789999999999</v>
      </c>
      <c r="E363" s="758">
        <v>1635</v>
      </c>
      <c r="F363" s="758">
        <v>107.879</v>
      </c>
      <c r="G363" s="758">
        <v>50</v>
      </c>
      <c r="H363" s="758">
        <v>0</v>
      </c>
      <c r="I363" s="758">
        <v>1742.8789999999999</v>
      </c>
      <c r="J363" s="758">
        <v>0</v>
      </c>
      <c r="K363" s="758">
        <v>0</v>
      </c>
      <c r="L363" s="758">
        <v>50</v>
      </c>
      <c r="M363" s="758">
        <v>0</v>
      </c>
      <c r="N363" s="759">
        <v>663.45799999999997</v>
      </c>
      <c r="O363" s="757">
        <v>0</v>
      </c>
      <c r="P363" s="757">
        <v>613.45799999999997</v>
      </c>
      <c r="Q363" s="757">
        <v>0</v>
      </c>
      <c r="R363" s="757">
        <v>0</v>
      </c>
      <c r="S363" s="757">
        <v>50</v>
      </c>
      <c r="T363" s="757">
        <v>0</v>
      </c>
      <c r="U363" s="812">
        <f t="shared" si="34"/>
        <v>37.005174359228924</v>
      </c>
      <c r="V363" s="813"/>
      <c r="W363" s="813">
        <f t="shared" si="35"/>
        <v>35.197968418920652</v>
      </c>
      <c r="X363" s="813"/>
      <c r="Y363" s="813"/>
      <c r="Z363" s="813">
        <f t="shared" si="37"/>
        <v>100</v>
      </c>
      <c r="AA363" s="813"/>
    </row>
    <row r="364" spans="1:27" ht="22.5">
      <c r="A364" s="779"/>
      <c r="B364" s="777">
        <v>8089848</v>
      </c>
      <c r="C364" s="778" t="s">
        <v>1607</v>
      </c>
      <c r="D364" s="757">
        <v>765.34300000000007</v>
      </c>
      <c r="E364" s="758">
        <v>500</v>
      </c>
      <c r="F364" s="758">
        <v>0</v>
      </c>
      <c r="G364" s="758">
        <v>265.34300000000002</v>
      </c>
      <c r="H364" s="758">
        <v>0</v>
      </c>
      <c r="I364" s="758">
        <v>0</v>
      </c>
      <c r="J364" s="758">
        <v>0</v>
      </c>
      <c r="K364" s="758">
        <v>0</v>
      </c>
      <c r="L364" s="758">
        <v>765.34299999999996</v>
      </c>
      <c r="M364" s="758">
        <v>0</v>
      </c>
      <c r="N364" s="759">
        <v>765.34299999999996</v>
      </c>
      <c r="O364" s="757">
        <v>0</v>
      </c>
      <c r="P364" s="757">
        <v>0</v>
      </c>
      <c r="Q364" s="757">
        <v>0</v>
      </c>
      <c r="R364" s="757">
        <v>0</v>
      </c>
      <c r="S364" s="757">
        <v>765.34299999999996</v>
      </c>
      <c r="T364" s="757">
        <v>0</v>
      </c>
      <c r="U364" s="812">
        <f t="shared" si="34"/>
        <v>99.999999999999986</v>
      </c>
      <c r="V364" s="813"/>
      <c r="W364" s="813"/>
      <c r="X364" s="813"/>
      <c r="Y364" s="813"/>
      <c r="Z364" s="813">
        <f t="shared" si="37"/>
        <v>100</v>
      </c>
      <c r="AA364" s="813"/>
    </row>
    <row r="365" spans="1:27" ht="33.75">
      <c r="A365" s="779"/>
      <c r="B365" s="777">
        <v>7809573</v>
      </c>
      <c r="C365" s="778" t="s">
        <v>1608</v>
      </c>
      <c r="D365" s="757">
        <v>240</v>
      </c>
      <c r="E365" s="758">
        <v>240</v>
      </c>
      <c r="F365" s="758">
        <v>0</v>
      </c>
      <c r="G365" s="758">
        <v>0</v>
      </c>
      <c r="H365" s="758">
        <v>0</v>
      </c>
      <c r="I365" s="758">
        <v>240</v>
      </c>
      <c r="J365" s="758">
        <v>0</v>
      </c>
      <c r="K365" s="758">
        <v>0</v>
      </c>
      <c r="L365" s="758">
        <v>0</v>
      </c>
      <c r="M365" s="758">
        <v>0</v>
      </c>
      <c r="N365" s="759">
        <v>221.80099999999999</v>
      </c>
      <c r="O365" s="757">
        <v>0</v>
      </c>
      <c r="P365" s="757">
        <v>221.80099999999999</v>
      </c>
      <c r="Q365" s="757">
        <v>0</v>
      </c>
      <c r="R365" s="757">
        <v>0</v>
      </c>
      <c r="S365" s="757">
        <v>0</v>
      </c>
      <c r="T365" s="757">
        <v>0</v>
      </c>
      <c r="U365" s="812">
        <f t="shared" si="34"/>
        <v>92.417083333333323</v>
      </c>
      <c r="V365" s="813"/>
      <c r="W365" s="813">
        <f t="shared" si="35"/>
        <v>92.417083333333323</v>
      </c>
      <c r="X365" s="813"/>
      <c r="Y365" s="813"/>
      <c r="Z365" s="813"/>
      <c r="AA365" s="813"/>
    </row>
    <row r="366" spans="1:27" ht="22.5">
      <c r="A366" s="779"/>
      <c r="B366" s="777">
        <v>7834985</v>
      </c>
      <c r="C366" s="778" t="s">
        <v>1609</v>
      </c>
      <c r="D366" s="757">
        <v>312</v>
      </c>
      <c r="E366" s="758">
        <v>312</v>
      </c>
      <c r="F366" s="758">
        <v>0</v>
      </c>
      <c r="G366" s="758">
        <v>0</v>
      </c>
      <c r="H366" s="758">
        <v>0</v>
      </c>
      <c r="I366" s="758">
        <v>312</v>
      </c>
      <c r="J366" s="758">
        <v>0</v>
      </c>
      <c r="K366" s="758">
        <v>0</v>
      </c>
      <c r="L366" s="758">
        <v>0</v>
      </c>
      <c r="M366" s="758">
        <v>0</v>
      </c>
      <c r="N366" s="759">
        <v>298.87900000000002</v>
      </c>
      <c r="O366" s="757">
        <v>0</v>
      </c>
      <c r="P366" s="757">
        <v>298.87900000000002</v>
      </c>
      <c r="Q366" s="757">
        <v>0</v>
      </c>
      <c r="R366" s="757">
        <v>0</v>
      </c>
      <c r="S366" s="757">
        <v>0</v>
      </c>
      <c r="T366" s="757">
        <v>0</v>
      </c>
      <c r="U366" s="812">
        <f t="shared" si="34"/>
        <v>95.794551282051287</v>
      </c>
      <c r="V366" s="813"/>
      <c r="W366" s="813">
        <f t="shared" si="35"/>
        <v>95.794551282051287</v>
      </c>
      <c r="X366" s="813"/>
      <c r="Y366" s="813"/>
      <c r="Z366" s="813"/>
      <c r="AA366" s="813"/>
    </row>
    <row r="367" spans="1:27" ht="22.5">
      <c r="A367" s="779"/>
      <c r="B367" s="777">
        <v>8010565</v>
      </c>
      <c r="C367" s="778" t="s">
        <v>1610</v>
      </c>
      <c r="D367" s="757">
        <v>1395</v>
      </c>
      <c r="E367" s="758">
        <v>1395</v>
      </c>
      <c r="F367" s="758">
        <v>0</v>
      </c>
      <c r="G367" s="758">
        <v>0</v>
      </c>
      <c r="H367" s="758">
        <v>0</v>
      </c>
      <c r="I367" s="758">
        <v>1195</v>
      </c>
      <c r="J367" s="758">
        <v>0</v>
      </c>
      <c r="K367" s="758">
        <v>0</v>
      </c>
      <c r="L367" s="758">
        <v>200</v>
      </c>
      <c r="M367" s="758">
        <v>0</v>
      </c>
      <c r="N367" s="759">
        <v>1395</v>
      </c>
      <c r="O367" s="757">
        <v>0</v>
      </c>
      <c r="P367" s="757">
        <v>1195</v>
      </c>
      <c r="Q367" s="757">
        <v>0</v>
      </c>
      <c r="R367" s="757">
        <v>0</v>
      </c>
      <c r="S367" s="757">
        <v>200</v>
      </c>
      <c r="T367" s="757">
        <v>0</v>
      </c>
      <c r="U367" s="812">
        <f t="shared" si="34"/>
        <v>100</v>
      </c>
      <c r="V367" s="813"/>
      <c r="W367" s="813">
        <f t="shared" si="35"/>
        <v>100</v>
      </c>
      <c r="X367" s="813"/>
      <c r="Y367" s="813"/>
      <c r="Z367" s="813">
        <f t="shared" si="37"/>
        <v>100</v>
      </c>
      <c r="AA367" s="813"/>
    </row>
    <row r="368" spans="1:27" ht="22.5">
      <c r="A368" s="779"/>
      <c r="B368" s="777">
        <v>8014435</v>
      </c>
      <c r="C368" s="778" t="s">
        <v>1611</v>
      </c>
      <c r="D368" s="757">
        <v>1800</v>
      </c>
      <c r="E368" s="758">
        <v>1800</v>
      </c>
      <c r="F368" s="758">
        <v>0</v>
      </c>
      <c r="G368" s="758">
        <v>0</v>
      </c>
      <c r="H368" s="758">
        <v>0</v>
      </c>
      <c r="I368" s="758">
        <v>1600</v>
      </c>
      <c r="J368" s="758">
        <v>0</v>
      </c>
      <c r="K368" s="758">
        <v>0</v>
      </c>
      <c r="L368" s="758">
        <v>200</v>
      </c>
      <c r="M368" s="758">
        <v>0</v>
      </c>
      <c r="N368" s="759">
        <v>1325</v>
      </c>
      <c r="O368" s="757">
        <v>0</v>
      </c>
      <c r="P368" s="757">
        <v>1125</v>
      </c>
      <c r="Q368" s="757">
        <v>0</v>
      </c>
      <c r="R368" s="757">
        <v>0</v>
      </c>
      <c r="S368" s="757">
        <v>200</v>
      </c>
      <c r="T368" s="757">
        <v>0</v>
      </c>
      <c r="U368" s="812">
        <f t="shared" si="34"/>
        <v>73.611111111111114</v>
      </c>
      <c r="V368" s="813"/>
      <c r="W368" s="813">
        <f t="shared" si="35"/>
        <v>70.3125</v>
      </c>
      <c r="X368" s="813"/>
      <c r="Y368" s="813"/>
      <c r="Z368" s="813">
        <f t="shared" si="37"/>
        <v>100</v>
      </c>
      <c r="AA368" s="813"/>
    </row>
    <row r="369" spans="1:27" ht="22.5">
      <c r="A369" s="779"/>
      <c r="B369" s="777">
        <v>8017373</v>
      </c>
      <c r="C369" s="778" t="s">
        <v>1612</v>
      </c>
      <c r="D369" s="757">
        <v>750</v>
      </c>
      <c r="E369" s="758">
        <v>700</v>
      </c>
      <c r="F369" s="758">
        <v>50</v>
      </c>
      <c r="G369" s="758">
        <v>0</v>
      </c>
      <c r="H369" s="758">
        <v>0</v>
      </c>
      <c r="I369" s="758">
        <v>750</v>
      </c>
      <c r="J369" s="758">
        <v>0</v>
      </c>
      <c r="K369" s="758">
        <v>0</v>
      </c>
      <c r="L369" s="758">
        <v>0</v>
      </c>
      <c r="M369" s="758">
        <v>0</v>
      </c>
      <c r="N369" s="759">
        <v>714.51099999999997</v>
      </c>
      <c r="O369" s="757">
        <v>0</v>
      </c>
      <c r="P369" s="757">
        <v>714.51099999999997</v>
      </c>
      <c r="Q369" s="757">
        <v>0</v>
      </c>
      <c r="R369" s="757">
        <v>0</v>
      </c>
      <c r="S369" s="757">
        <v>0</v>
      </c>
      <c r="T369" s="757">
        <v>0</v>
      </c>
      <c r="U369" s="812">
        <f t="shared" si="34"/>
        <v>95.268133333333324</v>
      </c>
      <c r="V369" s="813"/>
      <c r="W369" s="813">
        <f t="shared" si="35"/>
        <v>95.268133333333324</v>
      </c>
      <c r="X369" s="813"/>
      <c r="Y369" s="813"/>
      <c r="Z369" s="813"/>
      <c r="AA369" s="813"/>
    </row>
    <row r="370" spans="1:27" ht="22.5">
      <c r="A370" s="779"/>
      <c r="B370" s="777" t="s">
        <v>1613</v>
      </c>
      <c r="C370" s="778" t="s">
        <v>1614</v>
      </c>
      <c r="D370" s="757">
        <v>581</v>
      </c>
      <c r="E370" s="758">
        <v>581</v>
      </c>
      <c r="F370" s="758">
        <v>0</v>
      </c>
      <c r="G370" s="758">
        <v>0</v>
      </c>
      <c r="H370" s="758">
        <v>0</v>
      </c>
      <c r="I370" s="758">
        <v>581</v>
      </c>
      <c r="J370" s="758">
        <v>0</v>
      </c>
      <c r="K370" s="758">
        <v>0</v>
      </c>
      <c r="L370" s="758">
        <v>0</v>
      </c>
      <c r="M370" s="758">
        <v>0</v>
      </c>
      <c r="N370" s="759">
        <v>420.67099999999999</v>
      </c>
      <c r="O370" s="757">
        <v>0</v>
      </c>
      <c r="P370" s="757">
        <v>420.67099999999999</v>
      </c>
      <c r="Q370" s="757">
        <v>0</v>
      </c>
      <c r="R370" s="757">
        <v>0</v>
      </c>
      <c r="S370" s="757">
        <v>0</v>
      </c>
      <c r="T370" s="757">
        <v>0</v>
      </c>
      <c r="U370" s="812">
        <f t="shared" si="34"/>
        <v>72.404647160068848</v>
      </c>
      <c r="V370" s="813"/>
      <c r="W370" s="813">
        <f t="shared" si="35"/>
        <v>72.404647160068848</v>
      </c>
      <c r="X370" s="813"/>
      <c r="Y370" s="813"/>
      <c r="Z370" s="813"/>
      <c r="AA370" s="813"/>
    </row>
    <row r="371" spans="1:27" ht="22.5">
      <c r="A371" s="779"/>
      <c r="B371" s="777">
        <v>8034307</v>
      </c>
      <c r="C371" s="778" t="s">
        <v>1615</v>
      </c>
      <c r="D371" s="757">
        <v>1325</v>
      </c>
      <c r="E371" s="758">
        <v>1325</v>
      </c>
      <c r="F371" s="758">
        <v>0</v>
      </c>
      <c r="G371" s="758">
        <v>0</v>
      </c>
      <c r="H371" s="758">
        <v>0</v>
      </c>
      <c r="I371" s="758">
        <v>1125</v>
      </c>
      <c r="J371" s="758">
        <v>0</v>
      </c>
      <c r="K371" s="758">
        <v>0</v>
      </c>
      <c r="L371" s="758">
        <v>200</v>
      </c>
      <c r="M371" s="758">
        <v>0</v>
      </c>
      <c r="N371" s="759">
        <v>1191.875</v>
      </c>
      <c r="O371" s="757">
        <v>0</v>
      </c>
      <c r="P371" s="757">
        <v>1024.799</v>
      </c>
      <c r="Q371" s="757">
        <v>0</v>
      </c>
      <c r="R371" s="757">
        <v>0</v>
      </c>
      <c r="S371" s="757">
        <v>167.07599999999999</v>
      </c>
      <c r="T371" s="757">
        <v>0</v>
      </c>
      <c r="U371" s="812">
        <f t="shared" si="34"/>
        <v>89.952830188679243</v>
      </c>
      <c r="V371" s="813"/>
      <c r="W371" s="813">
        <f t="shared" si="35"/>
        <v>91.093244444444437</v>
      </c>
      <c r="X371" s="813"/>
      <c r="Y371" s="813"/>
      <c r="Z371" s="813">
        <f t="shared" si="37"/>
        <v>83.537999999999997</v>
      </c>
      <c r="AA371" s="813"/>
    </row>
    <row r="372" spans="1:27" ht="22.5">
      <c r="A372" s="779"/>
      <c r="B372" s="777">
        <v>8042099</v>
      </c>
      <c r="C372" s="778" t="s">
        <v>1616</v>
      </c>
      <c r="D372" s="757">
        <v>611</v>
      </c>
      <c r="E372" s="758">
        <v>611</v>
      </c>
      <c r="F372" s="758">
        <v>0</v>
      </c>
      <c r="G372" s="758">
        <v>0</v>
      </c>
      <c r="H372" s="758">
        <v>0</v>
      </c>
      <c r="I372" s="758">
        <v>611</v>
      </c>
      <c r="J372" s="758">
        <v>0</v>
      </c>
      <c r="K372" s="758">
        <v>0</v>
      </c>
      <c r="L372" s="758">
        <v>0</v>
      </c>
      <c r="M372" s="758">
        <v>0</v>
      </c>
      <c r="N372" s="759">
        <v>582.88300000000004</v>
      </c>
      <c r="O372" s="757">
        <v>0</v>
      </c>
      <c r="P372" s="757">
        <v>582.88300000000004</v>
      </c>
      <c r="Q372" s="757">
        <v>0</v>
      </c>
      <c r="R372" s="757">
        <v>0</v>
      </c>
      <c r="S372" s="757">
        <v>0</v>
      </c>
      <c r="T372" s="757">
        <v>0</v>
      </c>
      <c r="U372" s="812">
        <f t="shared" si="34"/>
        <v>95.398199672667758</v>
      </c>
      <c r="V372" s="813"/>
      <c r="W372" s="813">
        <f t="shared" si="35"/>
        <v>95.398199672667758</v>
      </c>
      <c r="X372" s="813"/>
      <c r="Y372" s="813"/>
      <c r="Z372" s="813"/>
      <c r="AA372" s="813"/>
    </row>
    <row r="373" spans="1:27" ht="22.5">
      <c r="A373" s="779"/>
      <c r="B373" s="777">
        <v>8104982</v>
      </c>
      <c r="C373" s="778" t="s">
        <v>1617</v>
      </c>
      <c r="D373" s="757">
        <v>323</v>
      </c>
      <c r="E373" s="758">
        <v>200</v>
      </c>
      <c r="F373" s="758">
        <v>0</v>
      </c>
      <c r="G373" s="758">
        <v>123</v>
      </c>
      <c r="H373" s="758">
        <v>0</v>
      </c>
      <c r="I373" s="758">
        <v>323</v>
      </c>
      <c r="J373" s="758">
        <v>0</v>
      </c>
      <c r="K373" s="758">
        <v>0</v>
      </c>
      <c r="L373" s="758">
        <v>0</v>
      </c>
      <c r="M373" s="758">
        <v>0</v>
      </c>
      <c r="N373" s="759">
        <v>323</v>
      </c>
      <c r="O373" s="757">
        <v>0</v>
      </c>
      <c r="P373" s="757">
        <v>323</v>
      </c>
      <c r="Q373" s="757">
        <v>0</v>
      </c>
      <c r="R373" s="757">
        <v>0</v>
      </c>
      <c r="S373" s="757">
        <v>0</v>
      </c>
      <c r="T373" s="757">
        <v>0</v>
      </c>
      <c r="U373" s="812">
        <f t="shared" si="34"/>
        <v>100</v>
      </c>
      <c r="V373" s="813"/>
      <c r="W373" s="813">
        <f t="shared" si="35"/>
        <v>100</v>
      </c>
      <c r="X373" s="813"/>
      <c r="Y373" s="813"/>
      <c r="Z373" s="813"/>
      <c r="AA373" s="813"/>
    </row>
    <row r="374" spans="1:27" ht="22.5">
      <c r="A374" s="779"/>
      <c r="B374" s="777" t="s">
        <v>1618</v>
      </c>
      <c r="C374" s="778" t="s">
        <v>1619</v>
      </c>
      <c r="D374" s="757">
        <v>8589</v>
      </c>
      <c r="E374" s="758">
        <v>8589</v>
      </c>
      <c r="F374" s="758">
        <v>0</v>
      </c>
      <c r="G374" s="758">
        <v>0</v>
      </c>
      <c r="H374" s="758">
        <v>0</v>
      </c>
      <c r="I374" s="758">
        <v>0</v>
      </c>
      <c r="J374" s="758">
        <v>5069</v>
      </c>
      <c r="K374" s="758">
        <v>0</v>
      </c>
      <c r="L374" s="758">
        <v>3520</v>
      </c>
      <c r="M374" s="758">
        <v>0</v>
      </c>
      <c r="N374" s="759">
        <v>6421.3310000000001</v>
      </c>
      <c r="O374" s="757">
        <v>0</v>
      </c>
      <c r="P374" s="757">
        <v>0</v>
      </c>
      <c r="Q374" s="757">
        <v>5069</v>
      </c>
      <c r="R374" s="757">
        <v>0</v>
      </c>
      <c r="S374" s="757">
        <v>1352.3309999999999</v>
      </c>
      <c r="T374" s="757">
        <v>0</v>
      </c>
      <c r="U374" s="812">
        <f t="shared" si="34"/>
        <v>74.762265688671562</v>
      </c>
      <c r="V374" s="813"/>
      <c r="W374" s="813"/>
      <c r="X374" s="813">
        <f t="shared" si="38"/>
        <v>100</v>
      </c>
      <c r="Y374" s="813"/>
      <c r="Z374" s="813">
        <f t="shared" si="37"/>
        <v>38.418494318181814</v>
      </c>
      <c r="AA374" s="813"/>
    </row>
    <row r="375" spans="1:27" ht="22.5">
      <c r="A375" s="779"/>
      <c r="B375" s="777" t="s">
        <v>1620</v>
      </c>
      <c r="C375" s="778" t="s">
        <v>1621</v>
      </c>
      <c r="D375" s="757">
        <v>3274</v>
      </c>
      <c r="E375" s="758">
        <v>3274</v>
      </c>
      <c r="F375" s="758">
        <v>0</v>
      </c>
      <c r="G375" s="758">
        <v>0</v>
      </c>
      <c r="H375" s="758">
        <v>0</v>
      </c>
      <c r="I375" s="758">
        <v>0</v>
      </c>
      <c r="J375" s="758">
        <v>2761</v>
      </c>
      <c r="K375" s="758">
        <v>0</v>
      </c>
      <c r="L375" s="758">
        <v>513</v>
      </c>
      <c r="M375" s="758">
        <v>0</v>
      </c>
      <c r="N375" s="759">
        <v>48.215000000000003</v>
      </c>
      <c r="O375" s="757">
        <v>0</v>
      </c>
      <c r="P375" s="757">
        <v>0</v>
      </c>
      <c r="Q375" s="757">
        <v>0</v>
      </c>
      <c r="R375" s="757">
        <v>0</v>
      </c>
      <c r="S375" s="757">
        <v>48.215000000000003</v>
      </c>
      <c r="T375" s="757">
        <v>0</v>
      </c>
      <c r="U375" s="812">
        <f t="shared" si="34"/>
        <v>1.4726634086744044</v>
      </c>
      <c r="V375" s="813"/>
      <c r="W375" s="813"/>
      <c r="X375" s="813">
        <f t="shared" si="38"/>
        <v>0</v>
      </c>
      <c r="Y375" s="813"/>
      <c r="Z375" s="813">
        <f t="shared" si="37"/>
        <v>9.3986354775828467</v>
      </c>
      <c r="AA375" s="813"/>
    </row>
    <row r="376" spans="1:27" ht="45">
      <c r="A376" s="779"/>
      <c r="B376" s="777" t="s">
        <v>1622</v>
      </c>
      <c r="C376" s="778" t="s">
        <v>1623</v>
      </c>
      <c r="D376" s="757">
        <v>68</v>
      </c>
      <c r="E376" s="758">
        <v>68</v>
      </c>
      <c r="F376" s="758">
        <v>0</v>
      </c>
      <c r="G376" s="758">
        <v>0</v>
      </c>
      <c r="H376" s="758">
        <v>0</v>
      </c>
      <c r="I376" s="758">
        <v>0</v>
      </c>
      <c r="J376" s="758">
        <v>0</v>
      </c>
      <c r="K376" s="758">
        <v>0</v>
      </c>
      <c r="L376" s="758">
        <v>0</v>
      </c>
      <c r="M376" s="758">
        <v>68</v>
      </c>
      <c r="N376" s="759">
        <v>68</v>
      </c>
      <c r="O376" s="757">
        <v>0</v>
      </c>
      <c r="P376" s="757">
        <v>0</v>
      </c>
      <c r="Q376" s="757">
        <v>0</v>
      </c>
      <c r="R376" s="757">
        <v>0</v>
      </c>
      <c r="S376" s="757">
        <v>0</v>
      </c>
      <c r="T376" s="757">
        <v>68</v>
      </c>
      <c r="U376" s="812">
        <f t="shared" si="34"/>
        <v>100</v>
      </c>
      <c r="V376" s="813"/>
      <c r="W376" s="813"/>
      <c r="X376" s="813"/>
      <c r="Y376" s="813"/>
      <c r="Z376" s="813"/>
      <c r="AA376" s="813">
        <f t="shared" si="36"/>
        <v>100</v>
      </c>
    </row>
    <row r="377" spans="1:27" ht="22.5">
      <c r="A377" s="779"/>
      <c r="B377" s="777" t="s">
        <v>1624</v>
      </c>
      <c r="C377" s="778" t="s">
        <v>1625</v>
      </c>
      <c r="D377" s="757">
        <v>300</v>
      </c>
      <c r="E377" s="758">
        <v>300</v>
      </c>
      <c r="F377" s="758">
        <v>0</v>
      </c>
      <c r="G377" s="758">
        <v>0</v>
      </c>
      <c r="H377" s="758">
        <v>0</v>
      </c>
      <c r="I377" s="758">
        <v>0</v>
      </c>
      <c r="J377" s="758">
        <v>300</v>
      </c>
      <c r="K377" s="758">
        <v>0</v>
      </c>
      <c r="L377" s="758">
        <v>0</v>
      </c>
      <c r="M377" s="758">
        <v>0</v>
      </c>
      <c r="N377" s="759">
        <v>81.81</v>
      </c>
      <c r="O377" s="757">
        <v>0</v>
      </c>
      <c r="P377" s="757">
        <v>0</v>
      </c>
      <c r="Q377" s="757">
        <v>81.81</v>
      </c>
      <c r="R377" s="757">
        <v>0</v>
      </c>
      <c r="S377" s="757">
        <v>0</v>
      </c>
      <c r="T377" s="757">
        <v>0</v>
      </c>
      <c r="U377" s="812">
        <f t="shared" si="34"/>
        <v>27.27</v>
      </c>
      <c r="V377" s="813"/>
      <c r="W377" s="813"/>
      <c r="X377" s="813">
        <f t="shared" si="38"/>
        <v>27.27</v>
      </c>
      <c r="Y377" s="813"/>
      <c r="Z377" s="813"/>
      <c r="AA377" s="813"/>
    </row>
    <row r="378" spans="1:27" ht="33.75">
      <c r="A378" s="779"/>
      <c r="B378" s="777" t="s">
        <v>1626</v>
      </c>
      <c r="C378" s="778" t="s">
        <v>1627</v>
      </c>
      <c r="D378" s="757">
        <v>30</v>
      </c>
      <c r="E378" s="758">
        <v>30</v>
      </c>
      <c r="F378" s="758">
        <v>0</v>
      </c>
      <c r="G378" s="758">
        <v>0</v>
      </c>
      <c r="H378" s="758">
        <v>0</v>
      </c>
      <c r="I378" s="758">
        <v>0</v>
      </c>
      <c r="J378" s="758">
        <v>30</v>
      </c>
      <c r="K378" s="758">
        <v>0</v>
      </c>
      <c r="L378" s="758">
        <v>0</v>
      </c>
      <c r="M378" s="758">
        <v>0</v>
      </c>
      <c r="N378" s="759">
        <v>26.358000000000001</v>
      </c>
      <c r="O378" s="757">
        <v>0</v>
      </c>
      <c r="P378" s="757">
        <v>0</v>
      </c>
      <c r="Q378" s="757">
        <v>26.358000000000001</v>
      </c>
      <c r="R378" s="757">
        <v>0</v>
      </c>
      <c r="S378" s="757">
        <v>0</v>
      </c>
      <c r="T378" s="757">
        <v>0</v>
      </c>
      <c r="U378" s="812">
        <f t="shared" si="34"/>
        <v>87.86</v>
      </c>
      <c r="V378" s="813"/>
      <c r="W378" s="813"/>
      <c r="X378" s="813">
        <f t="shared" si="38"/>
        <v>87.86</v>
      </c>
      <c r="Y378" s="813"/>
      <c r="Z378" s="813"/>
      <c r="AA378" s="813"/>
    </row>
    <row r="379" spans="1:27" ht="22.5">
      <c r="A379" s="779"/>
      <c r="B379" s="777">
        <v>8158198</v>
      </c>
      <c r="C379" s="778" t="s">
        <v>1628</v>
      </c>
      <c r="D379" s="757">
        <v>30</v>
      </c>
      <c r="E379" s="758">
        <v>30</v>
      </c>
      <c r="F379" s="758">
        <v>0</v>
      </c>
      <c r="G379" s="758">
        <v>0</v>
      </c>
      <c r="H379" s="758">
        <v>0</v>
      </c>
      <c r="I379" s="758">
        <v>0</v>
      </c>
      <c r="J379" s="758">
        <v>30</v>
      </c>
      <c r="K379" s="758">
        <v>0</v>
      </c>
      <c r="L379" s="758">
        <v>0</v>
      </c>
      <c r="M379" s="758">
        <v>0</v>
      </c>
      <c r="N379" s="759">
        <v>30</v>
      </c>
      <c r="O379" s="757">
        <v>0</v>
      </c>
      <c r="P379" s="757">
        <v>0</v>
      </c>
      <c r="Q379" s="757">
        <v>30</v>
      </c>
      <c r="R379" s="757">
        <v>0</v>
      </c>
      <c r="S379" s="757">
        <v>0</v>
      </c>
      <c r="T379" s="757">
        <v>0</v>
      </c>
      <c r="U379" s="812">
        <f t="shared" si="34"/>
        <v>100</v>
      </c>
      <c r="V379" s="813"/>
      <c r="W379" s="813"/>
      <c r="X379" s="813">
        <f t="shared" si="38"/>
        <v>100</v>
      </c>
      <c r="Y379" s="813"/>
      <c r="Z379" s="813"/>
      <c r="AA379" s="813"/>
    </row>
    <row r="380" spans="1:27" ht="22.5">
      <c r="A380" s="779"/>
      <c r="B380" s="777" t="s">
        <v>1629</v>
      </c>
      <c r="C380" s="778" t="s">
        <v>1630</v>
      </c>
      <c r="D380" s="757">
        <v>500</v>
      </c>
      <c r="E380" s="758">
        <v>500</v>
      </c>
      <c r="F380" s="758">
        <v>0</v>
      </c>
      <c r="G380" s="758">
        <v>0</v>
      </c>
      <c r="H380" s="758">
        <v>0</v>
      </c>
      <c r="I380" s="758">
        <v>0</v>
      </c>
      <c r="J380" s="758">
        <v>500</v>
      </c>
      <c r="K380" s="758">
        <v>0</v>
      </c>
      <c r="L380" s="758">
        <v>0</v>
      </c>
      <c r="M380" s="758">
        <v>0</v>
      </c>
      <c r="N380" s="759">
        <v>0</v>
      </c>
      <c r="O380" s="757">
        <v>0</v>
      </c>
      <c r="P380" s="757">
        <v>0</v>
      </c>
      <c r="Q380" s="757">
        <v>0</v>
      </c>
      <c r="R380" s="757">
        <v>0</v>
      </c>
      <c r="S380" s="757">
        <v>0</v>
      </c>
      <c r="T380" s="757">
        <v>0</v>
      </c>
      <c r="U380" s="812">
        <f t="shared" si="34"/>
        <v>0</v>
      </c>
      <c r="V380" s="813"/>
      <c r="W380" s="813"/>
      <c r="X380" s="813">
        <f t="shared" si="38"/>
        <v>0</v>
      </c>
      <c r="Y380" s="813"/>
      <c r="Z380" s="813"/>
      <c r="AA380" s="813"/>
    </row>
    <row r="381" spans="1:27">
      <c r="A381" s="779"/>
      <c r="B381" s="777" t="s">
        <v>1631</v>
      </c>
      <c r="C381" s="778" t="s">
        <v>577</v>
      </c>
      <c r="D381" s="757">
        <v>15244</v>
      </c>
      <c r="E381" s="758">
        <v>13472</v>
      </c>
      <c r="F381" s="758">
        <v>0</v>
      </c>
      <c r="G381" s="758">
        <v>1772</v>
      </c>
      <c r="H381" s="758">
        <v>0</v>
      </c>
      <c r="I381" s="758">
        <v>0</v>
      </c>
      <c r="J381" s="758">
        <v>0</v>
      </c>
      <c r="K381" s="758">
        <v>0</v>
      </c>
      <c r="L381" s="758">
        <v>10744</v>
      </c>
      <c r="M381" s="758">
        <v>4500</v>
      </c>
      <c r="N381" s="759">
        <v>15244</v>
      </c>
      <c r="O381" s="757">
        <v>0</v>
      </c>
      <c r="P381" s="757">
        <v>0</v>
      </c>
      <c r="Q381" s="757">
        <v>0</v>
      </c>
      <c r="R381" s="757">
        <v>0</v>
      </c>
      <c r="S381" s="757">
        <v>10744</v>
      </c>
      <c r="T381" s="757">
        <v>4500</v>
      </c>
      <c r="U381" s="812">
        <f t="shared" si="34"/>
        <v>100</v>
      </c>
      <c r="V381" s="813"/>
      <c r="W381" s="813"/>
      <c r="X381" s="813"/>
      <c r="Y381" s="813"/>
      <c r="Z381" s="813">
        <f t="shared" si="37"/>
        <v>100</v>
      </c>
      <c r="AA381" s="813">
        <f t="shared" si="36"/>
        <v>100</v>
      </c>
    </row>
    <row r="382" spans="1:27" ht="22.5">
      <c r="A382" s="779"/>
      <c r="B382" s="777">
        <v>7991481</v>
      </c>
      <c r="C382" s="778" t="s">
        <v>1632</v>
      </c>
      <c r="D382" s="757">
        <v>485.29399999999998</v>
      </c>
      <c r="E382" s="758">
        <v>0</v>
      </c>
      <c r="F382" s="758">
        <v>472.96</v>
      </c>
      <c r="G382" s="758">
        <v>12.334</v>
      </c>
      <c r="H382" s="758">
        <v>0</v>
      </c>
      <c r="I382" s="758">
        <v>0</v>
      </c>
      <c r="J382" s="758">
        <v>0</v>
      </c>
      <c r="K382" s="758">
        <v>0</v>
      </c>
      <c r="L382" s="758">
        <v>485.29399999999998</v>
      </c>
      <c r="M382" s="758">
        <v>0</v>
      </c>
      <c r="N382" s="759">
        <v>175.90700000000001</v>
      </c>
      <c r="O382" s="757">
        <v>0</v>
      </c>
      <c r="P382" s="757">
        <v>0</v>
      </c>
      <c r="Q382" s="757">
        <v>0</v>
      </c>
      <c r="R382" s="757">
        <v>0</v>
      </c>
      <c r="S382" s="757">
        <v>175.90700000000001</v>
      </c>
      <c r="T382" s="757">
        <v>0</v>
      </c>
      <c r="U382" s="812">
        <f t="shared" si="34"/>
        <v>36.247511817578626</v>
      </c>
      <c r="V382" s="813"/>
      <c r="W382" s="813"/>
      <c r="X382" s="813"/>
      <c r="Y382" s="813"/>
      <c r="Z382" s="813">
        <f t="shared" si="37"/>
        <v>36.247511817578626</v>
      </c>
      <c r="AA382" s="813"/>
    </row>
    <row r="383" spans="1:27" ht="22.5">
      <c r="A383" s="779"/>
      <c r="B383" s="777" t="s">
        <v>1633</v>
      </c>
      <c r="C383" s="778" t="s">
        <v>1634</v>
      </c>
      <c r="D383" s="757">
        <v>2306.6549999999997</v>
      </c>
      <c r="E383" s="758">
        <v>1490</v>
      </c>
      <c r="F383" s="758">
        <v>0</v>
      </c>
      <c r="G383" s="758">
        <v>816.65499999999997</v>
      </c>
      <c r="H383" s="758">
        <v>0</v>
      </c>
      <c r="I383" s="758">
        <v>0</v>
      </c>
      <c r="J383" s="758">
        <v>0</v>
      </c>
      <c r="K383" s="758">
        <v>0</v>
      </c>
      <c r="L383" s="758">
        <v>2306.6550000000002</v>
      </c>
      <c r="M383" s="758">
        <v>0</v>
      </c>
      <c r="N383" s="759">
        <v>2176.5638180000001</v>
      </c>
      <c r="O383" s="757">
        <v>0</v>
      </c>
      <c r="P383" s="757">
        <v>0</v>
      </c>
      <c r="Q383" s="757">
        <v>0</v>
      </c>
      <c r="R383" s="757">
        <v>0</v>
      </c>
      <c r="S383" s="757">
        <v>2176.5638180000001</v>
      </c>
      <c r="T383" s="757">
        <v>0</v>
      </c>
      <c r="U383" s="812">
        <f t="shared" si="34"/>
        <v>94.360180347732992</v>
      </c>
      <c r="V383" s="813"/>
      <c r="W383" s="813"/>
      <c r="X383" s="813"/>
      <c r="Y383" s="813"/>
      <c r="Z383" s="813">
        <f t="shared" si="37"/>
        <v>94.360180347732964</v>
      </c>
      <c r="AA383" s="813"/>
    </row>
    <row r="384" spans="1:27" ht="22.5">
      <c r="A384" s="779"/>
      <c r="B384" s="777" t="s">
        <v>1635</v>
      </c>
      <c r="C384" s="778" t="s">
        <v>1636</v>
      </c>
      <c r="D384" s="757">
        <v>7875.2160000000003</v>
      </c>
      <c r="E384" s="758">
        <v>5800</v>
      </c>
      <c r="F384" s="758">
        <v>0</v>
      </c>
      <c r="G384" s="758">
        <v>2075.2159999999999</v>
      </c>
      <c r="H384" s="758">
        <v>0</v>
      </c>
      <c r="I384" s="758">
        <v>268.34500000000003</v>
      </c>
      <c r="J384" s="758">
        <v>1627.9069999999999</v>
      </c>
      <c r="K384" s="758">
        <v>0</v>
      </c>
      <c r="L384" s="758">
        <v>5978.9639999999999</v>
      </c>
      <c r="M384" s="758">
        <v>0</v>
      </c>
      <c r="N384" s="759">
        <v>7473.0840000000007</v>
      </c>
      <c r="O384" s="757">
        <v>0</v>
      </c>
      <c r="P384" s="757">
        <v>268.34500000000003</v>
      </c>
      <c r="Q384" s="757">
        <v>1488.47</v>
      </c>
      <c r="R384" s="757">
        <v>0</v>
      </c>
      <c r="S384" s="757">
        <v>5716.2690000000002</v>
      </c>
      <c r="T384" s="757">
        <v>0</v>
      </c>
      <c r="U384" s="812">
        <f t="shared" si="34"/>
        <v>94.893701963222341</v>
      </c>
      <c r="V384" s="813"/>
      <c r="W384" s="813">
        <f t="shared" si="35"/>
        <v>100</v>
      </c>
      <c r="X384" s="813">
        <f t="shared" si="38"/>
        <v>91.43458440807737</v>
      </c>
      <c r="Y384" s="813"/>
      <c r="Z384" s="813">
        <f t="shared" si="37"/>
        <v>95.606345848545004</v>
      </c>
      <c r="AA384" s="813"/>
    </row>
    <row r="385" spans="1:27" ht="45">
      <c r="A385" s="779"/>
      <c r="B385" s="777">
        <v>7997795</v>
      </c>
      <c r="C385" s="778" t="s">
        <v>1637</v>
      </c>
      <c r="D385" s="757">
        <v>2430</v>
      </c>
      <c r="E385" s="758">
        <v>2430</v>
      </c>
      <c r="F385" s="758">
        <v>0</v>
      </c>
      <c r="G385" s="758">
        <v>0</v>
      </c>
      <c r="H385" s="758">
        <v>0</v>
      </c>
      <c r="I385" s="758">
        <v>0</v>
      </c>
      <c r="J385" s="758">
        <v>1930</v>
      </c>
      <c r="K385" s="758">
        <v>0</v>
      </c>
      <c r="L385" s="758">
        <v>500</v>
      </c>
      <c r="M385" s="758">
        <v>0</v>
      </c>
      <c r="N385" s="759">
        <v>2410.0129999999999</v>
      </c>
      <c r="O385" s="757">
        <v>0</v>
      </c>
      <c r="P385" s="757">
        <v>0</v>
      </c>
      <c r="Q385" s="757">
        <v>1910.0129999999999</v>
      </c>
      <c r="R385" s="757">
        <v>0</v>
      </c>
      <c r="S385" s="757">
        <v>500</v>
      </c>
      <c r="T385" s="757">
        <v>0</v>
      </c>
      <c r="U385" s="812">
        <f t="shared" si="34"/>
        <v>99.177489711934157</v>
      </c>
      <c r="V385" s="813"/>
      <c r="W385" s="813"/>
      <c r="X385" s="813">
        <f t="shared" si="38"/>
        <v>98.964404145077708</v>
      </c>
      <c r="Y385" s="813"/>
      <c r="Z385" s="813">
        <f t="shared" si="37"/>
        <v>100</v>
      </c>
      <c r="AA385" s="813"/>
    </row>
    <row r="386" spans="1:27" ht="22.5">
      <c r="A386" s="779"/>
      <c r="B386" s="777">
        <v>7960121</v>
      </c>
      <c r="C386" s="778" t="s">
        <v>1638</v>
      </c>
      <c r="D386" s="757">
        <v>775</v>
      </c>
      <c r="E386" s="758">
        <v>775</v>
      </c>
      <c r="F386" s="758">
        <v>0</v>
      </c>
      <c r="G386" s="758">
        <v>0</v>
      </c>
      <c r="H386" s="758">
        <v>0</v>
      </c>
      <c r="I386" s="758">
        <v>0</v>
      </c>
      <c r="J386" s="758">
        <v>0</v>
      </c>
      <c r="K386" s="758">
        <v>0</v>
      </c>
      <c r="L386" s="758">
        <v>775.17499999999995</v>
      </c>
      <c r="M386" s="758">
        <v>0</v>
      </c>
      <c r="N386" s="759">
        <v>616.17499999999995</v>
      </c>
      <c r="O386" s="757">
        <v>0</v>
      </c>
      <c r="P386" s="757">
        <v>0</v>
      </c>
      <c r="Q386" s="757">
        <v>0</v>
      </c>
      <c r="R386" s="757">
        <v>0</v>
      </c>
      <c r="S386" s="757">
        <v>616.17499999999995</v>
      </c>
      <c r="T386" s="757">
        <v>0</v>
      </c>
      <c r="U386" s="812">
        <f t="shared" si="34"/>
        <v>79.50645161290322</v>
      </c>
      <c r="V386" s="813"/>
      <c r="W386" s="813"/>
      <c r="X386" s="813"/>
      <c r="Y386" s="813"/>
      <c r="Z386" s="813">
        <f t="shared" si="37"/>
        <v>79.488502596187956</v>
      </c>
      <c r="AA386" s="813"/>
    </row>
    <row r="387" spans="1:27" ht="33.75">
      <c r="A387" s="779"/>
      <c r="B387" s="777">
        <v>8090474</v>
      </c>
      <c r="C387" s="778" t="s">
        <v>1639</v>
      </c>
      <c r="D387" s="757">
        <v>200</v>
      </c>
      <c r="E387" s="758">
        <v>200</v>
      </c>
      <c r="F387" s="758">
        <v>0</v>
      </c>
      <c r="G387" s="758">
        <v>0</v>
      </c>
      <c r="H387" s="758">
        <v>0</v>
      </c>
      <c r="I387" s="758">
        <v>0</v>
      </c>
      <c r="J387" s="758">
        <v>0</v>
      </c>
      <c r="K387" s="758">
        <v>0</v>
      </c>
      <c r="L387" s="758">
        <v>200</v>
      </c>
      <c r="M387" s="758">
        <v>0</v>
      </c>
      <c r="N387" s="759">
        <v>171.66499999999999</v>
      </c>
      <c r="O387" s="757">
        <v>0</v>
      </c>
      <c r="P387" s="757">
        <v>0</v>
      </c>
      <c r="Q387" s="757">
        <v>0</v>
      </c>
      <c r="R387" s="757">
        <v>0</v>
      </c>
      <c r="S387" s="757">
        <v>171.66499999999999</v>
      </c>
      <c r="T387" s="757">
        <v>0</v>
      </c>
      <c r="U387" s="812">
        <f t="shared" si="34"/>
        <v>85.832499999999996</v>
      </c>
      <c r="V387" s="813"/>
      <c r="W387" s="813"/>
      <c r="X387" s="813"/>
      <c r="Y387" s="813"/>
      <c r="Z387" s="813">
        <f t="shared" si="37"/>
        <v>85.832499999999996</v>
      </c>
      <c r="AA387" s="813"/>
    </row>
    <row r="388" spans="1:27" ht="33.75">
      <c r="A388" s="779"/>
      <c r="B388" s="777">
        <v>8128563</v>
      </c>
      <c r="C388" s="778" t="s">
        <v>1640</v>
      </c>
      <c r="D388" s="757">
        <v>276</v>
      </c>
      <c r="E388" s="758">
        <v>276</v>
      </c>
      <c r="F388" s="758">
        <v>0</v>
      </c>
      <c r="G388" s="758">
        <v>0</v>
      </c>
      <c r="H388" s="758">
        <v>0</v>
      </c>
      <c r="I388" s="758">
        <v>0</v>
      </c>
      <c r="J388" s="758">
        <v>0</v>
      </c>
      <c r="K388" s="758">
        <v>0</v>
      </c>
      <c r="L388" s="758">
        <v>276</v>
      </c>
      <c r="M388" s="758">
        <v>0</v>
      </c>
      <c r="N388" s="759">
        <v>275.21300000000002</v>
      </c>
      <c r="O388" s="757">
        <v>0</v>
      </c>
      <c r="P388" s="757">
        <v>0</v>
      </c>
      <c r="Q388" s="757">
        <v>0</v>
      </c>
      <c r="R388" s="757">
        <v>0</v>
      </c>
      <c r="S388" s="757">
        <v>275.21300000000002</v>
      </c>
      <c r="T388" s="757">
        <v>0</v>
      </c>
      <c r="U388" s="812">
        <f t="shared" si="34"/>
        <v>99.714855072463777</v>
      </c>
      <c r="V388" s="813"/>
      <c r="W388" s="813"/>
      <c r="X388" s="813"/>
      <c r="Y388" s="813"/>
      <c r="Z388" s="813">
        <f t="shared" si="37"/>
        <v>99.714855072463777</v>
      </c>
      <c r="AA388" s="813"/>
    </row>
    <row r="389" spans="1:27" ht="33.75">
      <c r="A389" s="779"/>
      <c r="B389" s="777" t="s">
        <v>1641</v>
      </c>
      <c r="C389" s="778" t="s">
        <v>1642</v>
      </c>
      <c r="D389" s="757">
        <v>530</v>
      </c>
      <c r="E389" s="758">
        <v>530</v>
      </c>
      <c r="F389" s="758">
        <v>0</v>
      </c>
      <c r="G389" s="758">
        <v>0</v>
      </c>
      <c r="H389" s="758">
        <v>0</v>
      </c>
      <c r="I389" s="758">
        <v>0</v>
      </c>
      <c r="J389" s="758">
        <v>0</v>
      </c>
      <c r="K389" s="758">
        <v>0</v>
      </c>
      <c r="L389" s="758">
        <v>530</v>
      </c>
      <c r="M389" s="758">
        <v>0</v>
      </c>
      <c r="N389" s="759">
        <v>0</v>
      </c>
      <c r="O389" s="757">
        <v>0</v>
      </c>
      <c r="P389" s="757">
        <v>0</v>
      </c>
      <c r="Q389" s="757">
        <v>0</v>
      </c>
      <c r="R389" s="757">
        <v>0</v>
      </c>
      <c r="S389" s="757">
        <v>0</v>
      </c>
      <c r="T389" s="757">
        <v>0</v>
      </c>
      <c r="U389" s="812">
        <f t="shared" si="34"/>
        <v>0</v>
      </c>
      <c r="V389" s="813"/>
      <c r="W389" s="813"/>
      <c r="X389" s="813"/>
      <c r="Y389" s="813"/>
      <c r="Z389" s="813">
        <f t="shared" si="37"/>
        <v>0</v>
      </c>
      <c r="AA389" s="813"/>
    </row>
    <row r="390" spans="1:27" ht="22.5">
      <c r="A390" s="779"/>
      <c r="B390" s="777">
        <v>7981739</v>
      </c>
      <c r="C390" s="778" t="s">
        <v>1643</v>
      </c>
      <c r="D390" s="757">
        <v>0.30399999999999999</v>
      </c>
      <c r="E390" s="758">
        <v>0</v>
      </c>
      <c r="F390" s="758">
        <v>0.30399999999999999</v>
      </c>
      <c r="G390" s="758">
        <v>0</v>
      </c>
      <c r="H390" s="758">
        <v>0</v>
      </c>
      <c r="I390" s="758">
        <v>0</v>
      </c>
      <c r="J390" s="758">
        <v>0</v>
      </c>
      <c r="K390" s="758">
        <v>0</v>
      </c>
      <c r="L390" s="758">
        <v>0.30399999999999999</v>
      </c>
      <c r="M390" s="758">
        <v>0</v>
      </c>
      <c r="N390" s="759">
        <v>0</v>
      </c>
      <c r="O390" s="757">
        <v>0</v>
      </c>
      <c r="P390" s="757">
        <v>0</v>
      </c>
      <c r="Q390" s="757">
        <v>0</v>
      </c>
      <c r="R390" s="757">
        <v>0</v>
      </c>
      <c r="S390" s="757">
        <v>0</v>
      </c>
      <c r="T390" s="757">
        <v>0</v>
      </c>
      <c r="U390" s="812">
        <f t="shared" si="34"/>
        <v>0</v>
      </c>
      <c r="V390" s="813"/>
      <c r="W390" s="813"/>
      <c r="X390" s="813"/>
      <c r="Y390" s="813"/>
      <c r="Z390" s="813">
        <f t="shared" si="37"/>
        <v>0</v>
      </c>
      <c r="AA390" s="813"/>
    </row>
    <row r="391" spans="1:27" ht="33.75">
      <c r="A391" s="779"/>
      <c r="B391" s="777">
        <v>7992807</v>
      </c>
      <c r="C391" s="778" t="s">
        <v>1644</v>
      </c>
      <c r="D391" s="757">
        <v>1.167</v>
      </c>
      <c r="E391" s="758">
        <v>0</v>
      </c>
      <c r="F391" s="758">
        <v>1.167</v>
      </c>
      <c r="G391" s="758">
        <v>0</v>
      </c>
      <c r="H391" s="758">
        <v>0</v>
      </c>
      <c r="I391" s="758">
        <v>0</v>
      </c>
      <c r="J391" s="758">
        <v>0</v>
      </c>
      <c r="K391" s="758">
        <v>0</v>
      </c>
      <c r="L391" s="758">
        <v>1.167</v>
      </c>
      <c r="M391" s="758">
        <v>0</v>
      </c>
      <c r="N391" s="759">
        <v>0</v>
      </c>
      <c r="O391" s="757">
        <v>0</v>
      </c>
      <c r="P391" s="757">
        <v>0</v>
      </c>
      <c r="Q391" s="757">
        <v>0</v>
      </c>
      <c r="R391" s="757">
        <v>0</v>
      </c>
      <c r="S391" s="757">
        <v>0</v>
      </c>
      <c r="T391" s="757">
        <v>0</v>
      </c>
      <c r="U391" s="812">
        <f t="shared" si="34"/>
        <v>0</v>
      </c>
      <c r="V391" s="813"/>
      <c r="W391" s="813"/>
      <c r="X391" s="813"/>
      <c r="Y391" s="813"/>
      <c r="Z391" s="813">
        <f t="shared" si="37"/>
        <v>0</v>
      </c>
      <c r="AA391" s="813"/>
    </row>
    <row r="392" spans="1:27" ht="22.5">
      <c r="A392" s="779"/>
      <c r="B392" s="777" t="s">
        <v>1645</v>
      </c>
      <c r="C392" s="778" t="s">
        <v>1646</v>
      </c>
      <c r="D392" s="757">
        <v>6336.8860000000004</v>
      </c>
      <c r="E392" s="758">
        <v>3600</v>
      </c>
      <c r="F392" s="758">
        <v>1368.443</v>
      </c>
      <c r="G392" s="758">
        <v>1368.443</v>
      </c>
      <c r="H392" s="758">
        <v>0</v>
      </c>
      <c r="I392" s="758">
        <v>6336.4430000000002</v>
      </c>
      <c r="J392" s="758">
        <v>0</v>
      </c>
      <c r="K392" s="758">
        <v>0</v>
      </c>
      <c r="L392" s="758">
        <v>0</v>
      </c>
      <c r="M392" s="758">
        <v>0</v>
      </c>
      <c r="N392" s="759">
        <v>523.39300000000003</v>
      </c>
      <c r="O392" s="757">
        <v>0</v>
      </c>
      <c r="P392" s="757">
        <v>523.39300000000003</v>
      </c>
      <c r="Q392" s="757">
        <v>0</v>
      </c>
      <c r="R392" s="757">
        <v>0</v>
      </c>
      <c r="S392" s="757">
        <v>0</v>
      </c>
      <c r="T392" s="757">
        <v>0</v>
      </c>
      <c r="U392" s="812">
        <f t="shared" si="34"/>
        <v>8.2594668737925847</v>
      </c>
      <c r="V392" s="813"/>
      <c r="W392" s="813">
        <f t="shared" si="35"/>
        <v>8.2600443182397445</v>
      </c>
      <c r="X392" s="813"/>
      <c r="Y392" s="813"/>
      <c r="Z392" s="813"/>
      <c r="AA392" s="813"/>
    </row>
    <row r="393" spans="1:27" ht="22.5">
      <c r="A393" s="779"/>
      <c r="B393" s="777">
        <v>8113142</v>
      </c>
      <c r="C393" s="778" t="s">
        <v>1647</v>
      </c>
      <c r="D393" s="757">
        <v>4791</v>
      </c>
      <c r="E393" s="758">
        <v>3500</v>
      </c>
      <c r="F393" s="758">
        <v>0</v>
      </c>
      <c r="G393" s="758">
        <v>1291</v>
      </c>
      <c r="H393" s="758">
        <v>0</v>
      </c>
      <c r="I393" s="758">
        <v>4791</v>
      </c>
      <c r="J393" s="758">
        <v>0</v>
      </c>
      <c r="K393" s="758">
        <v>0</v>
      </c>
      <c r="L393" s="758">
        <v>0</v>
      </c>
      <c r="M393" s="758">
        <v>0</v>
      </c>
      <c r="N393" s="759">
        <v>930.79100000000005</v>
      </c>
      <c r="O393" s="757">
        <v>0</v>
      </c>
      <c r="P393" s="757">
        <v>930.79100000000005</v>
      </c>
      <c r="Q393" s="757">
        <v>0</v>
      </c>
      <c r="R393" s="757">
        <v>0</v>
      </c>
      <c r="S393" s="757">
        <v>0</v>
      </c>
      <c r="T393" s="757">
        <v>0</v>
      </c>
      <c r="U393" s="812">
        <f t="shared" si="34"/>
        <v>19.427906491337925</v>
      </c>
      <c r="V393" s="813"/>
      <c r="W393" s="813">
        <f t="shared" si="35"/>
        <v>19.427906491337925</v>
      </c>
      <c r="X393" s="813"/>
      <c r="Y393" s="813"/>
      <c r="Z393" s="813"/>
      <c r="AA393" s="813"/>
    </row>
    <row r="394" spans="1:27">
      <c r="A394" s="779"/>
      <c r="B394" s="777">
        <v>8129902</v>
      </c>
      <c r="C394" s="778" t="s">
        <v>1648</v>
      </c>
      <c r="D394" s="757">
        <v>12365.883</v>
      </c>
      <c r="E394" s="758">
        <v>12365.883</v>
      </c>
      <c r="F394" s="758">
        <v>0</v>
      </c>
      <c r="G394" s="758">
        <v>0</v>
      </c>
      <c r="H394" s="758">
        <v>0</v>
      </c>
      <c r="I394" s="758">
        <v>0</v>
      </c>
      <c r="J394" s="758">
        <v>6496</v>
      </c>
      <c r="K394" s="758">
        <v>0</v>
      </c>
      <c r="L394" s="758">
        <v>5504</v>
      </c>
      <c r="M394" s="758">
        <v>365.88299999999998</v>
      </c>
      <c r="N394" s="759">
        <v>11525.287999999999</v>
      </c>
      <c r="O394" s="757">
        <v>0</v>
      </c>
      <c r="P394" s="757">
        <v>0</v>
      </c>
      <c r="Q394" s="757">
        <v>5655.4049999999997</v>
      </c>
      <c r="R394" s="757">
        <v>0</v>
      </c>
      <c r="S394" s="757">
        <v>5504</v>
      </c>
      <c r="T394" s="757">
        <v>365.88299999999998</v>
      </c>
      <c r="U394" s="812">
        <f t="shared" si="34"/>
        <v>93.202305084076883</v>
      </c>
      <c r="V394" s="813"/>
      <c r="W394" s="813"/>
      <c r="X394" s="813">
        <f t="shared" si="38"/>
        <v>87.059806034482762</v>
      </c>
      <c r="Y394" s="813"/>
      <c r="Z394" s="813">
        <f t="shared" si="37"/>
        <v>100</v>
      </c>
      <c r="AA394" s="813">
        <f t="shared" si="36"/>
        <v>100</v>
      </c>
    </row>
    <row r="395" spans="1:27" ht="22.5">
      <c r="A395" s="779"/>
      <c r="B395" s="777">
        <v>8110113</v>
      </c>
      <c r="C395" s="778" t="s">
        <v>1649</v>
      </c>
      <c r="D395" s="757">
        <v>4542.7150000000001</v>
      </c>
      <c r="E395" s="758">
        <v>0</v>
      </c>
      <c r="F395" s="758">
        <v>4542.7150000000001</v>
      </c>
      <c r="G395" s="758">
        <v>0</v>
      </c>
      <c r="H395" s="758">
        <v>0</v>
      </c>
      <c r="I395" s="758">
        <v>3848.163</v>
      </c>
      <c r="J395" s="758">
        <v>0</v>
      </c>
      <c r="K395" s="758">
        <v>0</v>
      </c>
      <c r="L395" s="758">
        <v>694.55200000000002</v>
      </c>
      <c r="M395" s="758">
        <v>0</v>
      </c>
      <c r="N395" s="759">
        <v>0</v>
      </c>
      <c r="O395" s="757">
        <v>0</v>
      </c>
      <c r="P395" s="757">
        <v>0</v>
      </c>
      <c r="Q395" s="757">
        <v>0</v>
      </c>
      <c r="R395" s="757">
        <v>0</v>
      </c>
      <c r="S395" s="757">
        <v>0</v>
      </c>
      <c r="T395" s="757">
        <v>0</v>
      </c>
      <c r="U395" s="812">
        <f t="shared" si="34"/>
        <v>0</v>
      </c>
      <c r="V395" s="813"/>
      <c r="W395" s="813">
        <f t="shared" si="35"/>
        <v>0</v>
      </c>
      <c r="X395" s="813"/>
      <c r="Y395" s="813"/>
      <c r="Z395" s="813">
        <f t="shared" si="37"/>
        <v>0</v>
      </c>
      <c r="AA395" s="813"/>
    </row>
    <row r="396" spans="1:27" ht="33.75">
      <c r="A396" s="779"/>
      <c r="B396" s="777">
        <v>7996427</v>
      </c>
      <c r="C396" s="778" t="s">
        <v>1650</v>
      </c>
      <c r="D396" s="757">
        <v>1870</v>
      </c>
      <c r="E396" s="758">
        <v>1870</v>
      </c>
      <c r="F396" s="758">
        <v>0</v>
      </c>
      <c r="G396" s="758">
        <v>0</v>
      </c>
      <c r="H396" s="758">
        <v>0</v>
      </c>
      <c r="I396" s="758">
        <v>600</v>
      </c>
      <c r="J396" s="758">
        <v>0</v>
      </c>
      <c r="K396" s="758">
        <v>0</v>
      </c>
      <c r="L396" s="758">
        <v>1270</v>
      </c>
      <c r="M396" s="758">
        <v>0</v>
      </c>
      <c r="N396" s="759">
        <v>1773.269</v>
      </c>
      <c r="O396" s="757">
        <v>0</v>
      </c>
      <c r="P396" s="757">
        <v>503.26900000000001</v>
      </c>
      <c r="Q396" s="757">
        <v>0</v>
      </c>
      <c r="R396" s="757">
        <v>0</v>
      </c>
      <c r="S396" s="757">
        <v>1270</v>
      </c>
      <c r="T396" s="757">
        <v>0</v>
      </c>
      <c r="U396" s="812">
        <f t="shared" si="34"/>
        <v>94.827219251336899</v>
      </c>
      <c r="V396" s="813"/>
      <c r="W396" s="813">
        <f t="shared" si="35"/>
        <v>83.878166666666658</v>
      </c>
      <c r="X396" s="813"/>
      <c r="Y396" s="813"/>
      <c r="Z396" s="813">
        <f t="shared" si="37"/>
        <v>100</v>
      </c>
      <c r="AA396" s="813"/>
    </row>
    <row r="397" spans="1:27" ht="22.5">
      <c r="A397" s="779"/>
      <c r="B397" s="777">
        <v>8088130</v>
      </c>
      <c r="C397" s="778" t="s">
        <v>1651</v>
      </c>
      <c r="D397" s="757">
        <v>7450</v>
      </c>
      <c r="E397" s="758">
        <v>7450</v>
      </c>
      <c r="F397" s="758">
        <v>0</v>
      </c>
      <c r="G397" s="758">
        <v>0</v>
      </c>
      <c r="H397" s="758">
        <v>0</v>
      </c>
      <c r="I397" s="758">
        <v>1250</v>
      </c>
      <c r="J397" s="758">
        <v>0</v>
      </c>
      <c r="K397" s="758">
        <v>0</v>
      </c>
      <c r="L397" s="758">
        <v>300</v>
      </c>
      <c r="M397" s="758">
        <v>5900</v>
      </c>
      <c r="N397" s="759">
        <v>6670.4849999999997</v>
      </c>
      <c r="O397" s="757">
        <v>0</v>
      </c>
      <c r="P397" s="757">
        <v>1250</v>
      </c>
      <c r="Q397" s="757">
        <v>0</v>
      </c>
      <c r="R397" s="757">
        <v>0</v>
      </c>
      <c r="S397" s="757">
        <v>300</v>
      </c>
      <c r="T397" s="757">
        <v>5120.4849999999997</v>
      </c>
      <c r="U397" s="812">
        <f t="shared" si="34"/>
        <v>89.536711409395963</v>
      </c>
      <c r="V397" s="813"/>
      <c r="W397" s="813">
        <f t="shared" si="35"/>
        <v>100</v>
      </c>
      <c r="X397" s="813"/>
      <c r="Y397" s="813"/>
      <c r="Z397" s="813">
        <f t="shared" si="37"/>
        <v>100</v>
      </c>
      <c r="AA397" s="813">
        <f t="shared" si="36"/>
        <v>86.7878813559322</v>
      </c>
    </row>
    <row r="398" spans="1:27" ht="22.5">
      <c r="A398" s="779"/>
      <c r="B398" s="777">
        <v>7941051</v>
      </c>
      <c r="C398" s="778" t="s">
        <v>1652</v>
      </c>
      <c r="D398" s="757">
        <v>1963.972</v>
      </c>
      <c r="E398" s="758">
        <v>1200</v>
      </c>
      <c r="F398" s="758">
        <v>763.97199999999998</v>
      </c>
      <c r="G398" s="758">
        <v>0</v>
      </c>
      <c r="H398" s="758">
        <v>0</v>
      </c>
      <c r="I398" s="758">
        <v>763.97199999999998</v>
      </c>
      <c r="J398" s="758">
        <v>0</v>
      </c>
      <c r="K398" s="758">
        <v>0</v>
      </c>
      <c r="L398" s="758">
        <v>1200</v>
      </c>
      <c r="M398" s="758">
        <v>0</v>
      </c>
      <c r="N398" s="759">
        <v>1789.6410000000001</v>
      </c>
      <c r="O398" s="757">
        <v>0</v>
      </c>
      <c r="P398" s="757">
        <v>763.97199999999998</v>
      </c>
      <c r="Q398" s="757">
        <v>0</v>
      </c>
      <c r="R398" s="757">
        <v>0</v>
      </c>
      <c r="S398" s="757">
        <v>1025.6690000000001</v>
      </c>
      <c r="T398" s="757">
        <v>0</v>
      </c>
      <c r="U398" s="812">
        <f t="shared" si="34"/>
        <v>91.123549622907049</v>
      </c>
      <c r="V398" s="813"/>
      <c r="W398" s="813">
        <f t="shared" si="35"/>
        <v>100</v>
      </c>
      <c r="X398" s="813"/>
      <c r="Y398" s="813"/>
      <c r="Z398" s="813">
        <f t="shared" si="37"/>
        <v>85.472416666666675</v>
      </c>
      <c r="AA398" s="813"/>
    </row>
    <row r="399" spans="1:27" ht="22.5">
      <c r="A399" s="779"/>
      <c r="B399" s="777">
        <v>8023270</v>
      </c>
      <c r="C399" s="778" t="s">
        <v>1653</v>
      </c>
      <c r="D399" s="757">
        <v>825</v>
      </c>
      <c r="E399" s="758">
        <v>825</v>
      </c>
      <c r="F399" s="758">
        <v>0</v>
      </c>
      <c r="G399" s="758">
        <v>0</v>
      </c>
      <c r="H399" s="758">
        <v>0</v>
      </c>
      <c r="I399" s="758">
        <v>525</v>
      </c>
      <c r="J399" s="758">
        <v>0</v>
      </c>
      <c r="K399" s="758">
        <v>0</v>
      </c>
      <c r="L399" s="758">
        <v>300</v>
      </c>
      <c r="M399" s="758">
        <v>0</v>
      </c>
      <c r="N399" s="759">
        <v>598.23699999999997</v>
      </c>
      <c r="O399" s="757">
        <v>0</v>
      </c>
      <c r="P399" s="757">
        <v>406.54199999999997</v>
      </c>
      <c r="Q399" s="757">
        <v>0</v>
      </c>
      <c r="R399" s="757">
        <v>0</v>
      </c>
      <c r="S399" s="757">
        <v>191.69499999999999</v>
      </c>
      <c r="T399" s="757">
        <v>0</v>
      </c>
      <c r="U399" s="812">
        <f t="shared" si="34"/>
        <v>72.513575757575751</v>
      </c>
      <c r="V399" s="813"/>
      <c r="W399" s="813">
        <f t="shared" si="35"/>
        <v>77.436571428571426</v>
      </c>
      <c r="X399" s="813"/>
      <c r="Y399" s="813"/>
      <c r="Z399" s="813">
        <f t="shared" si="37"/>
        <v>63.898333333333333</v>
      </c>
      <c r="AA399" s="813"/>
    </row>
    <row r="400" spans="1:27" ht="33.75">
      <c r="A400" s="779"/>
      <c r="B400" s="777">
        <v>8092967</v>
      </c>
      <c r="C400" s="778" t="s">
        <v>1654</v>
      </c>
      <c r="D400" s="757">
        <v>800</v>
      </c>
      <c r="E400" s="758">
        <v>800</v>
      </c>
      <c r="F400" s="758">
        <v>0</v>
      </c>
      <c r="G400" s="758">
        <v>0</v>
      </c>
      <c r="H400" s="758">
        <v>0</v>
      </c>
      <c r="I400" s="758">
        <v>600</v>
      </c>
      <c r="J400" s="758">
        <v>0</v>
      </c>
      <c r="K400" s="758">
        <v>0</v>
      </c>
      <c r="L400" s="758">
        <v>200</v>
      </c>
      <c r="M400" s="758">
        <v>0</v>
      </c>
      <c r="N400" s="759">
        <v>800</v>
      </c>
      <c r="O400" s="757">
        <v>0</v>
      </c>
      <c r="P400" s="757">
        <v>600</v>
      </c>
      <c r="Q400" s="757">
        <v>0</v>
      </c>
      <c r="R400" s="757">
        <v>0</v>
      </c>
      <c r="S400" s="757">
        <v>200</v>
      </c>
      <c r="T400" s="757">
        <v>0</v>
      </c>
      <c r="U400" s="812">
        <f t="shared" ref="U400:U463" si="39">N400/D400*100</f>
        <v>100</v>
      </c>
      <c r="V400" s="813"/>
      <c r="W400" s="813">
        <f t="shared" ref="W400:W463" si="40">P400/I400*100</f>
        <v>100</v>
      </c>
      <c r="X400" s="813"/>
      <c r="Y400" s="813"/>
      <c r="Z400" s="813">
        <f t="shared" ref="Z400:Z403" si="41">S400/L400*100</f>
        <v>100</v>
      </c>
      <c r="AA400" s="813"/>
    </row>
    <row r="401" spans="1:27" ht="22.5">
      <c r="A401" s="779"/>
      <c r="B401" s="777">
        <v>8113141</v>
      </c>
      <c r="C401" s="778" t="s">
        <v>1655</v>
      </c>
      <c r="D401" s="757">
        <v>1776.431</v>
      </c>
      <c r="E401" s="758">
        <v>296</v>
      </c>
      <c r="F401" s="758">
        <v>665.43100000000004</v>
      </c>
      <c r="G401" s="758">
        <v>815</v>
      </c>
      <c r="H401" s="758">
        <v>0</v>
      </c>
      <c r="I401" s="758">
        <v>1480.431</v>
      </c>
      <c r="J401" s="758">
        <v>0</v>
      </c>
      <c r="K401" s="758">
        <v>0</v>
      </c>
      <c r="L401" s="758">
        <v>296</v>
      </c>
      <c r="M401" s="758">
        <v>0</v>
      </c>
      <c r="N401" s="759">
        <v>1776.431</v>
      </c>
      <c r="O401" s="757">
        <v>0</v>
      </c>
      <c r="P401" s="757">
        <v>1480.431</v>
      </c>
      <c r="Q401" s="757">
        <v>0</v>
      </c>
      <c r="R401" s="757">
        <v>0</v>
      </c>
      <c r="S401" s="757">
        <v>296</v>
      </c>
      <c r="T401" s="757">
        <v>0</v>
      </c>
      <c r="U401" s="812">
        <f t="shared" si="39"/>
        <v>100</v>
      </c>
      <c r="V401" s="813"/>
      <c r="W401" s="813">
        <f t="shared" si="40"/>
        <v>100</v>
      </c>
      <c r="X401" s="813"/>
      <c r="Y401" s="813"/>
      <c r="Z401" s="813">
        <f t="shared" si="41"/>
        <v>100</v>
      </c>
      <c r="AA401" s="813"/>
    </row>
    <row r="402" spans="1:27" ht="22.5">
      <c r="A402" s="779"/>
      <c r="B402" s="777">
        <v>8116015</v>
      </c>
      <c r="C402" s="778" t="s">
        <v>1656</v>
      </c>
      <c r="D402" s="757">
        <v>933</v>
      </c>
      <c r="E402" s="758">
        <v>433</v>
      </c>
      <c r="F402" s="758">
        <v>0</v>
      </c>
      <c r="G402" s="758">
        <v>500</v>
      </c>
      <c r="H402" s="758">
        <v>0</v>
      </c>
      <c r="I402" s="758">
        <v>500</v>
      </c>
      <c r="J402" s="758">
        <v>0</v>
      </c>
      <c r="K402" s="758">
        <v>0</v>
      </c>
      <c r="L402" s="758">
        <v>433</v>
      </c>
      <c r="M402" s="758">
        <v>0</v>
      </c>
      <c r="N402" s="759">
        <v>933</v>
      </c>
      <c r="O402" s="757">
        <v>0</v>
      </c>
      <c r="P402" s="757">
        <v>500</v>
      </c>
      <c r="Q402" s="757">
        <v>0</v>
      </c>
      <c r="R402" s="757">
        <v>0</v>
      </c>
      <c r="S402" s="757">
        <v>433</v>
      </c>
      <c r="T402" s="757">
        <v>0</v>
      </c>
      <c r="U402" s="812">
        <f t="shared" si="39"/>
        <v>100</v>
      </c>
      <c r="V402" s="813"/>
      <c r="W402" s="813">
        <f t="shared" si="40"/>
        <v>100</v>
      </c>
      <c r="X402" s="813"/>
      <c r="Y402" s="813"/>
      <c r="Z402" s="813">
        <f t="shared" si="41"/>
        <v>100</v>
      </c>
      <c r="AA402" s="813"/>
    </row>
    <row r="403" spans="1:27" ht="22.5">
      <c r="A403" s="779"/>
      <c r="B403" s="777" t="s">
        <v>1657</v>
      </c>
      <c r="C403" s="778" t="s">
        <v>1658</v>
      </c>
      <c r="D403" s="757">
        <v>1443</v>
      </c>
      <c r="E403" s="758">
        <v>500</v>
      </c>
      <c r="F403" s="758">
        <v>0</v>
      </c>
      <c r="G403" s="758">
        <v>943</v>
      </c>
      <c r="H403" s="758">
        <v>0</v>
      </c>
      <c r="I403" s="758">
        <v>943</v>
      </c>
      <c r="J403" s="758">
        <v>0</v>
      </c>
      <c r="K403" s="758">
        <v>0</v>
      </c>
      <c r="L403" s="758">
        <v>500</v>
      </c>
      <c r="M403" s="758">
        <v>0</v>
      </c>
      <c r="N403" s="759">
        <v>1443</v>
      </c>
      <c r="O403" s="757">
        <v>0</v>
      </c>
      <c r="P403" s="757">
        <v>943</v>
      </c>
      <c r="Q403" s="757">
        <v>0</v>
      </c>
      <c r="R403" s="757">
        <v>0</v>
      </c>
      <c r="S403" s="757">
        <v>500</v>
      </c>
      <c r="T403" s="757">
        <v>0</v>
      </c>
      <c r="U403" s="812">
        <f t="shared" si="39"/>
        <v>100</v>
      </c>
      <c r="V403" s="813"/>
      <c r="W403" s="813">
        <f t="shared" si="40"/>
        <v>100</v>
      </c>
      <c r="X403" s="813"/>
      <c r="Y403" s="813"/>
      <c r="Z403" s="813">
        <f t="shared" si="41"/>
        <v>100</v>
      </c>
      <c r="AA403" s="813"/>
    </row>
    <row r="404" spans="1:27" ht="22.5">
      <c r="A404" s="779"/>
      <c r="B404" s="777">
        <v>8115185</v>
      </c>
      <c r="C404" s="778" t="s">
        <v>1659</v>
      </c>
      <c r="D404" s="757">
        <v>1361.4769999999999</v>
      </c>
      <c r="E404" s="758">
        <v>0</v>
      </c>
      <c r="F404" s="758">
        <v>262.47699999999998</v>
      </c>
      <c r="G404" s="758">
        <v>1099</v>
      </c>
      <c r="H404" s="758">
        <v>0</v>
      </c>
      <c r="I404" s="758">
        <v>1361.4770000000001</v>
      </c>
      <c r="J404" s="758">
        <v>0</v>
      </c>
      <c r="K404" s="758">
        <v>0</v>
      </c>
      <c r="L404" s="758">
        <v>0</v>
      </c>
      <c r="M404" s="758">
        <v>0</v>
      </c>
      <c r="N404" s="759">
        <v>113.872</v>
      </c>
      <c r="O404" s="757">
        <v>0</v>
      </c>
      <c r="P404" s="757">
        <v>113.872</v>
      </c>
      <c r="Q404" s="757">
        <v>0</v>
      </c>
      <c r="R404" s="757">
        <v>0</v>
      </c>
      <c r="S404" s="757">
        <v>0</v>
      </c>
      <c r="T404" s="757">
        <v>0</v>
      </c>
      <c r="U404" s="812">
        <f t="shared" si="39"/>
        <v>8.3638577809246879</v>
      </c>
      <c r="V404" s="813"/>
      <c r="W404" s="813">
        <f t="shared" si="40"/>
        <v>8.3638577809246861</v>
      </c>
      <c r="X404" s="813"/>
      <c r="Y404" s="813"/>
      <c r="Z404" s="813"/>
      <c r="AA404" s="813"/>
    </row>
    <row r="405" spans="1:27" ht="22.5">
      <c r="A405" s="779"/>
      <c r="B405" s="777">
        <v>8115414</v>
      </c>
      <c r="C405" s="778" t="s">
        <v>1660</v>
      </c>
      <c r="D405" s="757">
        <v>698.76199999999994</v>
      </c>
      <c r="E405" s="758">
        <v>0</v>
      </c>
      <c r="F405" s="758">
        <v>246.762</v>
      </c>
      <c r="G405" s="758">
        <v>452</v>
      </c>
      <c r="H405" s="758">
        <v>0</v>
      </c>
      <c r="I405" s="758">
        <v>698.76199999999994</v>
      </c>
      <c r="J405" s="758">
        <v>0</v>
      </c>
      <c r="K405" s="758">
        <v>0</v>
      </c>
      <c r="L405" s="758">
        <v>0</v>
      </c>
      <c r="M405" s="758">
        <v>0</v>
      </c>
      <c r="N405" s="759">
        <v>0</v>
      </c>
      <c r="O405" s="757">
        <v>0</v>
      </c>
      <c r="P405" s="757">
        <v>0</v>
      </c>
      <c r="Q405" s="757">
        <v>0</v>
      </c>
      <c r="R405" s="757">
        <v>0</v>
      </c>
      <c r="S405" s="757">
        <v>0</v>
      </c>
      <c r="T405" s="757">
        <v>0</v>
      </c>
      <c r="U405" s="812">
        <f t="shared" si="39"/>
        <v>0</v>
      </c>
      <c r="V405" s="813"/>
      <c r="W405" s="813">
        <f t="shared" si="40"/>
        <v>0</v>
      </c>
      <c r="X405" s="813"/>
      <c r="Y405" s="813"/>
      <c r="Z405" s="813"/>
      <c r="AA405" s="813"/>
    </row>
    <row r="406" spans="1:27" ht="33.75">
      <c r="A406" s="779"/>
      <c r="B406" s="777" t="s">
        <v>593</v>
      </c>
      <c r="C406" s="778" t="s">
        <v>594</v>
      </c>
      <c r="D406" s="757">
        <v>1125.3810000000001</v>
      </c>
      <c r="E406" s="758">
        <v>0</v>
      </c>
      <c r="F406" s="758">
        <v>0</v>
      </c>
      <c r="G406" s="758">
        <v>1125.3810000000001</v>
      </c>
      <c r="H406" s="758">
        <v>0</v>
      </c>
      <c r="I406" s="758">
        <v>1125.3810000000001</v>
      </c>
      <c r="J406" s="758">
        <v>0</v>
      </c>
      <c r="K406" s="758">
        <v>0</v>
      </c>
      <c r="L406" s="758">
        <v>0</v>
      </c>
      <c r="M406" s="758">
        <v>0</v>
      </c>
      <c r="N406" s="759">
        <v>0</v>
      </c>
      <c r="O406" s="757">
        <v>0</v>
      </c>
      <c r="P406" s="757">
        <v>0</v>
      </c>
      <c r="Q406" s="757">
        <v>0</v>
      </c>
      <c r="R406" s="757">
        <v>0</v>
      </c>
      <c r="S406" s="757">
        <v>0</v>
      </c>
      <c r="T406" s="757">
        <v>0</v>
      </c>
      <c r="U406" s="812">
        <f t="shared" si="39"/>
        <v>0</v>
      </c>
      <c r="V406" s="813"/>
      <c r="W406" s="813">
        <f t="shared" si="40"/>
        <v>0</v>
      </c>
      <c r="X406" s="813"/>
      <c r="Y406" s="813"/>
      <c r="Z406" s="813"/>
      <c r="AA406" s="813"/>
    </row>
    <row r="407" spans="1:27" ht="22.5">
      <c r="A407" s="779"/>
      <c r="B407" s="777" t="s">
        <v>523</v>
      </c>
      <c r="C407" s="778" t="s">
        <v>1661</v>
      </c>
      <c r="D407" s="757">
        <v>74389.676999999996</v>
      </c>
      <c r="E407" s="758">
        <v>58381</v>
      </c>
      <c r="F407" s="758">
        <v>0</v>
      </c>
      <c r="G407" s="758">
        <v>16008.677</v>
      </c>
      <c r="H407" s="758">
        <v>0</v>
      </c>
      <c r="I407" s="758">
        <v>74389.676999999996</v>
      </c>
      <c r="J407" s="758">
        <v>0</v>
      </c>
      <c r="K407" s="758">
        <v>0</v>
      </c>
      <c r="L407" s="758">
        <v>0</v>
      </c>
      <c r="M407" s="758">
        <v>0</v>
      </c>
      <c r="N407" s="759">
        <v>636.70799999999997</v>
      </c>
      <c r="O407" s="757">
        <v>0</v>
      </c>
      <c r="P407" s="757">
        <v>636.70799999999997</v>
      </c>
      <c r="Q407" s="757">
        <v>0</v>
      </c>
      <c r="R407" s="757">
        <v>0</v>
      </c>
      <c r="S407" s="757">
        <v>0</v>
      </c>
      <c r="T407" s="757">
        <v>0</v>
      </c>
      <c r="U407" s="812">
        <f t="shared" si="39"/>
        <v>0.85590907996549026</v>
      </c>
      <c r="V407" s="813"/>
      <c r="W407" s="813">
        <f t="shared" si="40"/>
        <v>0.85590907996549026</v>
      </c>
      <c r="X407" s="813"/>
      <c r="Y407" s="813"/>
      <c r="Z407" s="813"/>
      <c r="AA407" s="813"/>
    </row>
    <row r="408" spans="1:27" ht="45">
      <c r="A408" s="779"/>
      <c r="B408" s="777" t="s">
        <v>558</v>
      </c>
      <c r="C408" s="778" t="s">
        <v>559</v>
      </c>
      <c r="D408" s="757">
        <v>105808.977564</v>
      </c>
      <c r="E408" s="758">
        <v>93188</v>
      </c>
      <c r="F408" s="758">
        <v>0</v>
      </c>
      <c r="G408" s="758">
        <v>12620.977564000001</v>
      </c>
      <c r="H408" s="758">
        <v>0</v>
      </c>
      <c r="I408" s="758">
        <v>105808.977564</v>
      </c>
      <c r="J408" s="758">
        <v>0</v>
      </c>
      <c r="K408" s="758">
        <v>0</v>
      </c>
      <c r="L408" s="758">
        <v>0</v>
      </c>
      <c r="M408" s="758">
        <v>0</v>
      </c>
      <c r="N408" s="759">
        <v>34549.166397000001</v>
      </c>
      <c r="O408" s="757">
        <v>0</v>
      </c>
      <c r="P408" s="757">
        <v>34549.166397000001</v>
      </c>
      <c r="Q408" s="757">
        <v>0</v>
      </c>
      <c r="R408" s="757">
        <v>0</v>
      </c>
      <c r="S408" s="757">
        <v>0</v>
      </c>
      <c r="T408" s="757">
        <v>0</v>
      </c>
      <c r="U408" s="812">
        <f t="shared" si="39"/>
        <v>32.652396037096629</v>
      </c>
      <c r="V408" s="813"/>
      <c r="W408" s="813">
        <f t="shared" si="40"/>
        <v>32.652396037096629</v>
      </c>
      <c r="X408" s="813"/>
      <c r="Y408" s="813"/>
      <c r="Z408" s="813"/>
      <c r="AA408" s="813"/>
    </row>
    <row r="409" spans="1:27" ht="45">
      <c r="A409" s="779"/>
      <c r="B409" s="777" t="s">
        <v>549</v>
      </c>
      <c r="C409" s="778" t="s">
        <v>550</v>
      </c>
      <c r="D409" s="757">
        <v>48912</v>
      </c>
      <c r="E409" s="758">
        <v>48912</v>
      </c>
      <c r="F409" s="758">
        <v>0</v>
      </c>
      <c r="G409" s="758">
        <v>0</v>
      </c>
      <c r="H409" s="758">
        <v>0</v>
      </c>
      <c r="I409" s="758">
        <v>48912</v>
      </c>
      <c r="J409" s="758">
        <v>0</v>
      </c>
      <c r="K409" s="758">
        <v>0</v>
      </c>
      <c r="L409" s="758">
        <v>0</v>
      </c>
      <c r="M409" s="758">
        <v>0</v>
      </c>
      <c r="N409" s="759">
        <v>1802.442992</v>
      </c>
      <c r="O409" s="757">
        <v>0</v>
      </c>
      <c r="P409" s="757">
        <v>1802.442992</v>
      </c>
      <c r="Q409" s="757">
        <v>0</v>
      </c>
      <c r="R409" s="757">
        <v>0</v>
      </c>
      <c r="S409" s="757">
        <v>0</v>
      </c>
      <c r="T409" s="757">
        <v>0</v>
      </c>
      <c r="U409" s="812">
        <f t="shared" si="39"/>
        <v>3.6850731763166502</v>
      </c>
      <c r="V409" s="813"/>
      <c r="W409" s="813">
        <f t="shared" si="40"/>
        <v>3.6850731763166502</v>
      </c>
      <c r="X409" s="813"/>
      <c r="Y409" s="813"/>
      <c r="Z409" s="813"/>
      <c r="AA409" s="813"/>
    </row>
    <row r="410" spans="1:27">
      <c r="A410" s="779"/>
      <c r="B410" s="777" t="s">
        <v>1662</v>
      </c>
      <c r="C410" s="778" t="s">
        <v>1663</v>
      </c>
      <c r="D410" s="757">
        <v>13073</v>
      </c>
      <c r="E410" s="758">
        <v>13073</v>
      </c>
      <c r="F410" s="758">
        <v>0</v>
      </c>
      <c r="G410" s="758">
        <v>0</v>
      </c>
      <c r="H410" s="758">
        <v>0</v>
      </c>
      <c r="I410" s="758">
        <v>13073</v>
      </c>
      <c r="J410" s="758">
        <v>0</v>
      </c>
      <c r="K410" s="758">
        <v>0</v>
      </c>
      <c r="L410" s="758">
        <v>0</v>
      </c>
      <c r="M410" s="758">
        <v>0</v>
      </c>
      <c r="N410" s="759">
        <v>0</v>
      </c>
      <c r="O410" s="757">
        <v>0</v>
      </c>
      <c r="P410" s="757">
        <v>0</v>
      </c>
      <c r="Q410" s="757">
        <v>0</v>
      </c>
      <c r="R410" s="757">
        <v>0</v>
      </c>
      <c r="S410" s="757">
        <v>0</v>
      </c>
      <c r="T410" s="757">
        <v>0</v>
      </c>
      <c r="U410" s="812">
        <f t="shared" si="39"/>
        <v>0</v>
      </c>
      <c r="V410" s="813"/>
      <c r="W410" s="813">
        <f t="shared" si="40"/>
        <v>0</v>
      </c>
      <c r="X410" s="813"/>
      <c r="Y410" s="813"/>
      <c r="Z410" s="813"/>
      <c r="AA410" s="813"/>
    </row>
    <row r="411" spans="1:27" ht="22.5">
      <c r="A411" s="779"/>
      <c r="B411" s="777">
        <v>7197261</v>
      </c>
      <c r="C411" s="778" t="s">
        <v>1664</v>
      </c>
      <c r="D411" s="757">
        <v>11000</v>
      </c>
      <c r="E411" s="758">
        <v>11000</v>
      </c>
      <c r="F411" s="758">
        <v>0</v>
      </c>
      <c r="G411" s="758">
        <v>0</v>
      </c>
      <c r="H411" s="758">
        <v>0</v>
      </c>
      <c r="I411" s="758">
        <v>11000</v>
      </c>
      <c r="J411" s="758">
        <v>0</v>
      </c>
      <c r="K411" s="758">
        <v>0</v>
      </c>
      <c r="L411" s="758">
        <v>0</v>
      </c>
      <c r="M411" s="758">
        <v>0</v>
      </c>
      <c r="N411" s="759">
        <v>11000</v>
      </c>
      <c r="O411" s="757">
        <v>0</v>
      </c>
      <c r="P411" s="757">
        <v>11000</v>
      </c>
      <c r="Q411" s="757">
        <v>0</v>
      </c>
      <c r="R411" s="757">
        <v>0</v>
      </c>
      <c r="S411" s="757">
        <v>0</v>
      </c>
      <c r="T411" s="757">
        <v>0</v>
      </c>
      <c r="U411" s="812">
        <f t="shared" si="39"/>
        <v>100</v>
      </c>
      <c r="V411" s="813"/>
      <c r="W411" s="813">
        <f t="shared" si="40"/>
        <v>100</v>
      </c>
      <c r="X411" s="813"/>
      <c r="Y411" s="813"/>
      <c r="Z411" s="813"/>
      <c r="AA411" s="813"/>
    </row>
    <row r="412" spans="1:27" ht="45">
      <c r="A412" s="779"/>
      <c r="B412" s="777">
        <v>7425636</v>
      </c>
      <c r="C412" s="778" t="s">
        <v>1665</v>
      </c>
      <c r="D412" s="757">
        <v>20000</v>
      </c>
      <c r="E412" s="758">
        <v>20000</v>
      </c>
      <c r="F412" s="758">
        <v>0</v>
      </c>
      <c r="G412" s="758">
        <v>0</v>
      </c>
      <c r="H412" s="758">
        <v>0</v>
      </c>
      <c r="I412" s="758">
        <v>20000</v>
      </c>
      <c r="J412" s="758">
        <v>0</v>
      </c>
      <c r="K412" s="758">
        <v>0</v>
      </c>
      <c r="L412" s="758">
        <v>0</v>
      </c>
      <c r="M412" s="758">
        <v>0</v>
      </c>
      <c r="N412" s="759">
        <v>20000</v>
      </c>
      <c r="O412" s="757">
        <v>0</v>
      </c>
      <c r="P412" s="757">
        <v>20000</v>
      </c>
      <c r="Q412" s="757">
        <v>0</v>
      </c>
      <c r="R412" s="757">
        <v>0</v>
      </c>
      <c r="S412" s="757">
        <v>0</v>
      </c>
      <c r="T412" s="757">
        <v>0</v>
      </c>
      <c r="U412" s="812">
        <f t="shared" si="39"/>
        <v>100</v>
      </c>
      <c r="V412" s="813"/>
      <c r="W412" s="813">
        <f t="shared" si="40"/>
        <v>100</v>
      </c>
      <c r="X412" s="813"/>
      <c r="Y412" s="813"/>
      <c r="Z412" s="813"/>
      <c r="AA412" s="813"/>
    </row>
    <row r="413" spans="1:27" ht="33.75">
      <c r="A413" s="779"/>
      <c r="B413" s="777">
        <v>7208720</v>
      </c>
      <c r="C413" s="778" t="s">
        <v>1666</v>
      </c>
      <c r="D413" s="757">
        <v>1468</v>
      </c>
      <c r="E413" s="758">
        <v>1468</v>
      </c>
      <c r="F413" s="758">
        <v>0</v>
      </c>
      <c r="G413" s="758">
        <v>0</v>
      </c>
      <c r="H413" s="758">
        <v>0</v>
      </c>
      <c r="I413" s="758">
        <v>1468</v>
      </c>
      <c r="J413" s="758">
        <v>0</v>
      </c>
      <c r="K413" s="758">
        <v>0</v>
      </c>
      <c r="L413" s="758">
        <v>0</v>
      </c>
      <c r="M413" s="758">
        <v>0</v>
      </c>
      <c r="N413" s="759">
        <v>1468</v>
      </c>
      <c r="O413" s="757">
        <v>0</v>
      </c>
      <c r="P413" s="757">
        <v>1468</v>
      </c>
      <c r="Q413" s="757">
        <v>0</v>
      </c>
      <c r="R413" s="757">
        <v>0</v>
      </c>
      <c r="S413" s="757">
        <v>0</v>
      </c>
      <c r="T413" s="757">
        <v>0</v>
      </c>
      <c r="U413" s="812">
        <f t="shared" si="39"/>
        <v>100</v>
      </c>
      <c r="V413" s="813"/>
      <c r="W413" s="813">
        <f t="shared" si="40"/>
        <v>100</v>
      </c>
      <c r="X413" s="813"/>
      <c r="Y413" s="813"/>
      <c r="Z413" s="813"/>
      <c r="AA413" s="813"/>
    </row>
    <row r="414" spans="1:27" ht="22.5">
      <c r="A414" s="779"/>
      <c r="B414" s="777">
        <v>7208727</v>
      </c>
      <c r="C414" s="778" t="s">
        <v>1667</v>
      </c>
      <c r="D414" s="757">
        <v>1909</v>
      </c>
      <c r="E414" s="758">
        <v>1909</v>
      </c>
      <c r="F414" s="758">
        <v>0</v>
      </c>
      <c r="G414" s="758">
        <v>0</v>
      </c>
      <c r="H414" s="758">
        <v>0</v>
      </c>
      <c r="I414" s="758">
        <v>1909</v>
      </c>
      <c r="J414" s="758">
        <v>0</v>
      </c>
      <c r="K414" s="758">
        <v>0</v>
      </c>
      <c r="L414" s="758">
        <v>0</v>
      </c>
      <c r="M414" s="758">
        <v>0</v>
      </c>
      <c r="N414" s="759">
        <v>1909</v>
      </c>
      <c r="O414" s="757">
        <v>0</v>
      </c>
      <c r="P414" s="757">
        <v>1909</v>
      </c>
      <c r="Q414" s="757">
        <v>0</v>
      </c>
      <c r="R414" s="757">
        <v>0</v>
      </c>
      <c r="S414" s="757">
        <v>0</v>
      </c>
      <c r="T414" s="757">
        <v>0</v>
      </c>
      <c r="U414" s="812">
        <f t="shared" si="39"/>
        <v>100</v>
      </c>
      <c r="V414" s="813"/>
      <c r="W414" s="813">
        <f t="shared" si="40"/>
        <v>100</v>
      </c>
      <c r="X414" s="813"/>
      <c r="Y414" s="813"/>
      <c r="Z414" s="813"/>
      <c r="AA414" s="813"/>
    </row>
    <row r="415" spans="1:27" ht="33.75">
      <c r="A415" s="779"/>
      <c r="B415" s="777" t="s">
        <v>706</v>
      </c>
      <c r="C415" s="778" t="s">
        <v>707</v>
      </c>
      <c r="D415" s="757">
        <v>4916.2584999999999</v>
      </c>
      <c r="E415" s="758">
        <v>0</v>
      </c>
      <c r="F415" s="758">
        <v>1704.45</v>
      </c>
      <c r="G415" s="758">
        <v>3211.8085000000001</v>
      </c>
      <c r="H415" s="758">
        <v>0</v>
      </c>
      <c r="I415" s="758">
        <v>4916.2584999999999</v>
      </c>
      <c r="J415" s="758">
        <v>0</v>
      </c>
      <c r="K415" s="758">
        <v>0</v>
      </c>
      <c r="L415" s="758">
        <v>0</v>
      </c>
      <c r="M415" s="758">
        <v>0</v>
      </c>
      <c r="N415" s="759">
        <v>714.17700000000002</v>
      </c>
      <c r="O415" s="757">
        <v>0</v>
      </c>
      <c r="P415" s="757">
        <v>714.17700000000002</v>
      </c>
      <c r="Q415" s="757">
        <v>0</v>
      </c>
      <c r="R415" s="757">
        <v>0</v>
      </c>
      <c r="S415" s="757">
        <v>0</v>
      </c>
      <c r="T415" s="757">
        <v>0</v>
      </c>
      <c r="U415" s="812">
        <f t="shared" si="39"/>
        <v>14.526839872232106</v>
      </c>
      <c r="V415" s="813"/>
      <c r="W415" s="813">
        <f t="shared" si="40"/>
        <v>14.526839872232106</v>
      </c>
      <c r="X415" s="813"/>
      <c r="Y415" s="813"/>
      <c r="Z415" s="813"/>
      <c r="AA415" s="813"/>
    </row>
    <row r="416" spans="1:27" ht="67.5">
      <c r="A416" s="779"/>
      <c r="B416" s="777">
        <v>7502430</v>
      </c>
      <c r="C416" s="778" t="s">
        <v>1668</v>
      </c>
      <c r="D416" s="757">
        <v>69548.111848</v>
      </c>
      <c r="E416" s="758">
        <v>0</v>
      </c>
      <c r="F416" s="758">
        <v>59659.642761000003</v>
      </c>
      <c r="G416" s="758">
        <v>9888.4690869999995</v>
      </c>
      <c r="H416" s="758">
        <v>0</v>
      </c>
      <c r="I416" s="758">
        <v>69548.111848</v>
      </c>
      <c r="J416" s="758">
        <v>0</v>
      </c>
      <c r="K416" s="758">
        <v>0</v>
      </c>
      <c r="L416" s="758">
        <v>0</v>
      </c>
      <c r="M416" s="758">
        <v>0</v>
      </c>
      <c r="N416" s="759">
        <v>40783.9323</v>
      </c>
      <c r="O416" s="757">
        <v>0</v>
      </c>
      <c r="P416" s="757">
        <v>40783.9323</v>
      </c>
      <c r="Q416" s="757">
        <v>0</v>
      </c>
      <c r="R416" s="757">
        <v>0</v>
      </c>
      <c r="S416" s="757">
        <v>0</v>
      </c>
      <c r="T416" s="757">
        <v>0</v>
      </c>
      <c r="U416" s="812">
        <f t="shared" si="39"/>
        <v>58.641322124078378</v>
      </c>
      <c r="V416" s="813"/>
      <c r="W416" s="813">
        <f t="shared" si="40"/>
        <v>58.641322124078378</v>
      </c>
      <c r="X416" s="813"/>
      <c r="Y416" s="813"/>
      <c r="Z416" s="813"/>
      <c r="AA416" s="813"/>
    </row>
    <row r="417" spans="1:27" ht="56.25">
      <c r="A417" s="779"/>
      <c r="B417" s="785" t="s">
        <v>528</v>
      </c>
      <c r="C417" s="778" t="s">
        <v>1669</v>
      </c>
      <c r="D417" s="757">
        <v>28232.450573999999</v>
      </c>
      <c r="E417" s="758">
        <v>0</v>
      </c>
      <c r="F417" s="758">
        <v>0</v>
      </c>
      <c r="G417" s="758">
        <v>28232.450573999999</v>
      </c>
      <c r="H417" s="758">
        <v>0</v>
      </c>
      <c r="I417" s="758">
        <v>28232.450573999999</v>
      </c>
      <c r="J417" s="758">
        <v>0</v>
      </c>
      <c r="K417" s="758">
        <v>0</v>
      </c>
      <c r="L417" s="758">
        <v>0</v>
      </c>
      <c r="M417" s="758">
        <v>0</v>
      </c>
      <c r="N417" s="759">
        <v>25977.370308000001</v>
      </c>
      <c r="O417" s="757">
        <v>0</v>
      </c>
      <c r="P417" s="757">
        <v>25977.370308000001</v>
      </c>
      <c r="Q417" s="757">
        <v>0</v>
      </c>
      <c r="R417" s="757">
        <v>0</v>
      </c>
      <c r="S417" s="757">
        <v>0</v>
      </c>
      <c r="T417" s="757">
        <v>0</v>
      </c>
      <c r="U417" s="812">
        <f t="shared" si="39"/>
        <v>92.012452974674602</v>
      </c>
      <c r="V417" s="813"/>
      <c r="W417" s="813">
        <f t="shared" si="40"/>
        <v>92.012452974674602</v>
      </c>
      <c r="X417" s="813"/>
      <c r="Y417" s="813"/>
      <c r="Z417" s="813"/>
      <c r="AA417" s="813"/>
    </row>
    <row r="418" spans="1:27" ht="22.5">
      <c r="A418" s="779"/>
      <c r="B418" s="785" t="s">
        <v>1670</v>
      </c>
      <c r="C418" s="778" t="s">
        <v>1671</v>
      </c>
      <c r="D418" s="757">
        <v>24294.288643</v>
      </c>
      <c r="E418" s="758">
        <v>0</v>
      </c>
      <c r="F418" s="758">
        <v>0</v>
      </c>
      <c r="G418" s="758">
        <v>24294.288643</v>
      </c>
      <c r="H418" s="758">
        <v>0</v>
      </c>
      <c r="I418" s="758">
        <v>24294.288643</v>
      </c>
      <c r="J418" s="758">
        <v>0</v>
      </c>
      <c r="K418" s="758">
        <v>0</v>
      </c>
      <c r="L418" s="758">
        <v>0</v>
      </c>
      <c r="M418" s="758">
        <v>0</v>
      </c>
      <c r="N418" s="759">
        <v>438.96</v>
      </c>
      <c r="O418" s="757">
        <v>0</v>
      </c>
      <c r="P418" s="757">
        <v>438.96</v>
      </c>
      <c r="Q418" s="757">
        <v>0</v>
      </c>
      <c r="R418" s="757">
        <v>0</v>
      </c>
      <c r="S418" s="757">
        <v>0</v>
      </c>
      <c r="T418" s="757">
        <v>0</v>
      </c>
      <c r="U418" s="812">
        <f t="shared" si="39"/>
        <v>1.8068444252492204</v>
      </c>
      <c r="V418" s="813"/>
      <c r="W418" s="813">
        <f t="shared" si="40"/>
        <v>1.8068444252492204</v>
      </c>
      <c r="X418" s="813"/>
      <c r="Y418" s="813"/>
      <c r="Z418" s="813"/>
      <c r="AA418" s="813"/>
    </row>
    <row r="419" spans="1:27" ht="22.5">
      <c r="A419" s="779"/>
      <c r="B419" s="777" t="s">
        <v>1672</v>
      </c>
      <c r="C419" s="778" t="s">
        <v>1673</v>
      </c>
      <c r="D419" s="757">
        <v>1588.4368999999999</v>
      </c>
      <c r="E419" s="758">
        <v>0</v>
      </c>
      <c r="F419" s="758">
        <v>0</v>
      </c>
      <c r="G419" s="758">
        <v>1588.4368999999999</v>
      </c>
      <c r="H419" s="758">
        <v>0</v>
      </c>
      <c r="I419" s="758">
        <v>1588.4368999999999</v>
      </c>
      <c r="J419" s="758">
        <v>0</v>
      </c>
      <c r="K419" s="758">
        <v>0</v>
      </c>
      <c r="L419" s="758">
        <v>0</v>
      </c>
      <c r="M419" s="758">
        <v>0</v>
      </c>
      <c r="N419" s="759">
        <v>0</v>
      </c>
      <c r="O419" s="757">
        <v>0</v>
      </c>
      <c r="P419" s="757">
        <v>0</v>
      </c>
      <c r="Q419" s="757">
        <v>0</v>
      </c>
      <c r="R419" s="757">
        <v>0</v>
      </c>
      <c r="S419" s="757">
        <v>0</v>
      </c>
      <c r="T419" s="757">
        <v>0</v>
      </c>
      <c r="U419" s="812">
        <f t="shared" si="39"/>
        <v>0</v>
      </c>
      <c r="V419" s="813"/>
      <c r="W419" s="813">
        <f t="shared" si="40"/>
        <v>0</v>
      </c>
      <c r="X419" s="813"/>
      <c r="Y419" s="813"/>
      <c r="Z419" s="813"/>
      <c r="AA419" s="813"/>
    </row>
    <row r="420" spans="1:27" ht="33.75">
      <c r="A420" s="779"/>
      <c r="B420" s="777">
        <v>7346878</v>
      </c>
      <c r="C420" s="778" t="s">
        <v>1674</v>
      </c>
      <c r="D420" s="757">
        <v>11.759</v>
      </c>
      <c r="E420" s="758">
        <v>0</v>
      </c>
      <c r="F420" s="758">
        <v>0</v>
      </c>
      <c r="G420" s="758">
        <v>11.759</v>
      </c>
      <c r="H420" s="758">
        <v>0</v>
      </c>
      <c r="I420" s="758">
        <v>11.759</v>
      </c>
      <c r="J420" s="758">
        <v>0</v>
      </c>
      <c r="K420" s="758">
        <v>0</v>
      </c>
      <c r="L420" s="758">
        <v>0</v>
      </c>
      <c r="M420" s="758">
        <v>0</v>
      </c>
      <c r="N420" s="759">
        <v>0</v>
      </c>
      <c r="O420" s="757">
        <v>0</v>
      </c>
      <c r="P420" s="757">
        <v>0</v>
      </c>
      <c r="Q420" s="757">
        <v>0</v>
      </c>
      <c r="R420" s="757">
        <v>0</v>
      </c>
      <c r="S420" s="757">
        <v>0</v>
      </c>
      <c r="T420" s="757">
        <v>0</v>
      </c>
      <c r="U420" s="812">
        <f t="shared" si="39"/>
        <v>0</v>
      </c>
      <c r="V420" s="813"/>
      <c r="W420" s="813">
        <f t="shared" si="40"/>
        <v>0</v>
      </c>
      <c r="X420" s="813"/>
      <c r="Y420" s="813"/>
      <c r="Z420" s="813"/>
      <c r="AA420" s="813"/>
    </row>
    <row r="421" spans="1:27" ht="22.5">
      <c r="A421" s="779"/>
      <c r="B421" s="777">
        <v>7502431</v>
      </c>
      <c r="C421" s="778" t="s">
        <v>1675</v>
      </c>
      <c r="D421" s="757">
        <v>222.98599999999999</v>
      </c>
      <c r="E421" s="758">
        <v>0</v>
      </c>
      <c r="F421" s="758">
        <v>0</v>
      </c>
      <c r="G421" s="758">
        <v>222.98599999999999</v>
      </c>
      <c r="H421" s="758">
        <v>0</v>
      </c>
      <c r="I421" s="758">
        <v>222.98599999999999</v>
      </c>
      <c r="J421" s="758">
        <v>0</v>
      </c>
      <c r="K421" s="758">
        <v>0</v>
      </c>
      <c r="L421" s="758">
        <v>0</v>
      </c>
      <c r="M421" s="758">
        <v>0</v>
      </c>
      <c r="N421" s="759">
        <v>0</v>
      </c>
      <c r="O421" s="757">
        <v>0</v>
      </c>
      <c r="P421" s="757">
        <v>0</v>
      </c>
      <c r="Q421" s="757">
        <v>0</v>
      </c>
      <c r="R421" s="757">
        <v>0</v>
      </c>
      <c r="S421" s="757">
        <v>0</v>
      </c>
      <c r="T421" s="757">
        <v>0</v>
      </c>
      <c r="U421" s="812">
        <f t="shared" si="39"/>
        <v>0</v>
      </c>
      <c r="V421" s="813"/>
      <c r="W421" s="813">
        <f t="shared" si="40"/>
        <v>0</v>
      </c>
      <c r="X421" s="813"/>
      <c r="Y421" s="813"/>
      <c r="Z421" s="813"/>
      <c r="AA421" s="813"/>
    </row>
    <row r="422" spans="1:27" ht="33.75">
      <c r="A422" s="779"/>
      <c r="B422" s="777" t="s">
        <v>1676</v>
      </c>
      <c r="C422" s="778" t="s">
        <v>590</v>
      </c>
      <c r="D422" s="757">
        <v>391.41699999999997</v>
      </c>
      <c r="E422" s="758">
        <v>0</v>
      </c>
      <c r="F422" s="758">
        <v>0</v>
      </c>
      <c r="G422" s="758">
        <v>391.41699999999997</v>
      </c>
      <c r="H422" s="758">
        <v>0</v>
      </c>
      <c r="I422" s="758">
        <v>391.41699999999997</v>
      </c>
      <c r="J422" s="758">
        <v>0</v>
      </c>
      <c r="K422" s="758">
        <v>0</v>
      </c>
      <c r="L422" s="758">
        <v>0</v>
      </c>
      <c r="M422" s="758">
        <v>0</v>
      </c>
      <c r="N422" s="759">
        <v>0</v>
      </c>
      <c r="O422" s="757">
        <v>0</v>
      </c>
      <c r="P422" s="757">
        <v>0</v>
      </c>
      <c r="Q422" s="757">
        <v>0</v>
      </c>
      <c r="R422" s="757">
        <v>0</v>
      </c>
      <c r="S422" s="757">
        <v>0</v>
      </c>
      <c r="T422" s="757">
        <v>0</v>
      </c>
      <c r="U422" s="812">
        <f t="shared" si="39"/>
        <v>0</v>
      </c>
      <c r="V422" s="813"/>
      <c r="W422" s="813">
        <f t="shared" si="40"/>
        <v>0</v>
      </c>
      <c r="X422" s="813"/>
      <c r="Y422" s="813"/>
      <c r="Z422" s="813"/>
      <c r="AA422" s="813"/>
    </row>
    <row r="423" spans="1:27" ht="22.5">
      <c r="A423" s="779"/>
      <c r="B423" s="777" t="s">
        <v>1677</v>
      </c>
      <c r="C423" s="778" t="s">
        <v>1678</v>
      </c>
      <c r="D423" s="757">
        <v>83</v>
      </c>
      <c r="E423" s="758">
        <v>83</v>
      </c>
      <c r="F423" s="758">
        <v>0</v>
      </c>
      <c r="G423" s="758">
        <v>0</v>
      </c>
      <c r="H423" s="758">
        <v>0</v>
      </c>
      <c r="I423" s="758">
        <v>83</v>
      </c>
      <c r="J423" s="758">
        <v>0</v>
      </c>
      <c r="K423" s="758">
        <v>0</v>
      </c>
      <c r="L423" s="758">
        <v>0</v>
      </c>
      <c r="M423" s="758">
        <v>0</v>
      </c>
      <c r="N423" s="759">
        <v>33.761000000000003</v>
      </c>
      <c r="O423" s="757">
        <v>0</v>
      </c>
      <c r="P423" s="757">
        <v>33.761000000000003</v>
      </c>
      <c r="Q423" s="757">
        <v>0</v>
      </c>
      <c r="R423" s="757">
        <v>0</v>
      </c>
      <c r="S423" s="757">
        <v>0</v>
      </c>
      <c r="T423" s="757">
        <v>0</v>
      </c>
      <c r="U423" s="812">
        <f t="shared" si="39"/>
        <v>40.675903614457837</v>
      </c>
      <c r="V423" s="813"/>
      <c r="W423" s="813">
        <f t="shared" si="40"/>
        <v>40.675903614457837</v>
      </c>
      <c r="X423" s="813"/>
      <c r="Y423" s="813"/>
      <c r="Z423" s="813"/>
      <c r="AA423" s="813"/>
    </row>
    <row r="424" spans="1:27" ht="22.5">
      <c r="A424" s="779"/>
      <c r="B424" s="777">
        <v>8029880</v>
      </c>
      <c r="C424" s="778" t="s">
        <v>1679</v>
      </c>
      <c r="D424" s="757">
        <v>356</v>
      </c>
      <c r="E424" s="758">
        <v>356</v>
      </c>
      <c r="F424" s="758">
        <v>0</v>
      </c>
      <c r="G424" s="758">
        <v>0</v>
      </c>
      <c r="H424" s="758">
        <v>0</v>
      </c>
      <c r="I424" s="758">
        <v>356</v>
      </c>
      <c r="J424" s="758">
        <v>0</v>
      </c>
      <c r="K424" s="758">
        <v>0</v>
      </c>
      <c r="L424" s="758">
        <v>0</v>
      </c>
      <c r="M424" s="758">
        <v>0</v>
      </c>
      <c r="N424" s="759">
        <v>265.447</v>
      </c>
      <c r="O424" s="757">
        <v>0</v>
      </c>
      <c r="P424" s="757">
        <v>265.447</v>
      </c>
      <c r="Q424" s="757">
        <v>0</v>
      </c>
      <c r="R424" s="757">
        <v>0</v>
      </c>
      <c r="S424" s="757">
        <v>0</v>
      </c>
      <c r="T424" s="757">
        <v>0</v>
      </c>
      <c r="U424" s="812">
        <f t="shared" si="39"/>
        <v>74.563764044943824</v>
      </c>
      <c r="V424" s="813"/>
      <c r="W424" s="813">
        <f t="shared" si="40"/>
        <v>74.563764044943824</v>
      </c>
      <c r="X424" s="813"/>
      <c r="Y424" s="813"/>
      <c r="Z424" s="813"/>
      <c r="AA424" s="813"/>
    </row>
    <row r="425" spans="1:27" ht="33.75">
      <c r="A425" s="779"/>
      <c r="B425" s="777">
        <v>8035670</v>
      </c>
      <c r="C425" s="778" t="s">
        <v>1680</v>
      </c>
      <c r="D425" s="757">
        <v>169.28299999999999</v>
      </c>
      <c r="E425" s="758">
        <v>0</v>
      </c>
      <c r="F425" s="758">
        <v>169.28299999999999</v>
      </c>
      <c r="G425" s="758">
        <v>0</v>
      </c>
      <c r="H425" s="758">
        <v>0</v>
      </c>
      <c r="I425" s="758">
        <v>169.28299999999999</v>
      </c>
      <c r="J425" s="758">
        <v>0</v>
      </c>
      <c r="K425" s="758">
        <v>0</v>
      </c>
      <c r="L425" s="758">
        <v>0</v>
      </c>
      <c r="M425" s="758">
        <v>0</v>
      </c>
      <c r="N425" s="759">
        <v>130.881</v>
      </c>
      <c r="O425" s="757">
        <v>0</v>
      </c>
      <c r="P425" s="757">
        <v>130.881</v>
      </c>
      <c r="Q425" s="757">
        <v>0</v>
      </c>
      <c r="R425" s="757">
        <v>0</v>
      </c>
      <c r="S425" s="757">
        <v>0</v>
      </c>
      <c r="T425" s="757">
        <v>0</v>
      </c>
      <c r="U425" s="812">
        <f t="shared" si="39"/>
        <v>77.31491053443051</v>
      </c>
      <c r="V425" s="813"/>
      <c r="W425" s="813">
        <f t="shared" si="40"/>
        <v>77.31491053443051</v>
      </c>
      <c r="X425" s="813"/>
      <c r="Y425" s="813"/>
      <c r="Z425" s="813"/>
      <c r="AA425" s="813"/>
    </row>
    <row r="426" spans="1:27" ht="33.75">
      <c r="A426" s="779"/>
      <c r="B426" s="777">
        <v>8091906</v>
      </c>
      <c r="C426" s="778" t="s">
        <v>1681</v>
      </c>
      <c r="D426" s="757">
        <v>2032.9960000000001</v>
      </c>
      <c r="E426" s="758">
        <v>1090</v>
      </c>
      <c r="F426" s="758">
        <v>497.863</v>
      </c>
      <c r="G426" s="758">
        <v>445.13299999999998</v>
      </c>
      <c r="H426" s="758">
        <v>0</v>
      </c>
      <c r="I426" s="758">
        <v>2032.9960000000001</v>
      </c>
      <c r="J426" s="758">
        <v>0</v>
      </c>
      <c r="K426" s="758">
        <v>0</v>
      </c>
      <c r="L426" s="758">
        <v>0</v>
      </c>
      <c r="M426" s="758">
        <v>0</v>
      </c>
      <c r="N426" s="759">
        <v>1012.384</v>
      </c>
      <c r="O426" s="757">
        <v>0</v>
      </c>
      <c r="P426" s="757">
        <v>1012.384</v>
      </c>
      <c r="Q426" s="757">
        <v>0</v>
      </c>
      <c r="R426" s="757">
        <v>0</v>
      </c>
      <c r="S426" s="757">
        <v>0</v>
      </c>
      <c r="T426" s="757">
        <v>0</v>
      </c>
      <c r="U426" s="812">
        <f t="shared" si="39"/>
        <v>49.79763855905275</v>
      </c>
      <c r="V426" s="813"/>
      <c r="W426" s="813">
        <f t="shared" si="40"/>
        <v>49.79763855905275</v>
      </c>
      <c r="X426" s="813"/>
      <c r="Y426" s="813"/>
      <c r="Z426" s="813"/>
      <c r="AA426" s="813"/>
    </row>
    <row r="427" spans="1:27" ht="22.5">
      <c r="A427" s="779"/>
      <c r="B427" s="777" t="s">
        <v>1682</v>
      </c>
      <c r="C427" s="778" t="s">
        <v>1683</v>
      </c>
      <c r="D427" s="757">
        <v>7775.3029999999999</v>
      </c>
      <c r="E427" s="758">
        <v>4796</v>
      </c>
      <c r="F427" s="758">
        <v>0</v>
      </c>
      <c r="G427" s="758">
        <v>2979.3029999999999</v>
      </c>
      <c r="H427" s="758">
        <v>0</v>
      </c>
      <c r="I427" s="758">
        <v>7775.3029999999999</v>
      </c>
      <c r="J427" s="758">
        <v>0</v>
      </c>
      <c r="K427" s="758">
        <v>0</v>
      </c>
      <c r="L427" s="758">
        <v>0</v>
      </c>
      <c r="M427" s="758">
        <v>0</v>
      </c>
      <c r="N427" s="759">
        <v>5075.3029999999999</v>
      </c>
      <c r="O427" s="757">
        <v>0</v>
      </c>
      <c r="P427" s="757">
        <v>5075.3029999999999</v>
      </c>
      <c r="Q427" s="757">
        <v>0</v>
      </c>
      <c r="R427" s="757">
        <v>0</v>
      </c>
      <c r="S427" s="757">
        <v>0</v>
      </c>
      <c r="T427" s="757">
        <v>0</v>
      </c>
      <c r="U427" s="812">
        <f t="shared" si="39"/>
        <v>65.274665180250864</v>
      </c>
      <c r="V427" s="813"/>
      <c r="W427" s="813">
        <f t="shared" si="40"/>
        <v>65.274665180250864</v>
      </c>
      <c r="X427" s="813"/>
      <c r="Y427" s="813"/>
      <c r="Z427" s="813"/>
      <c r="AA427" s="813"/>
    </row>
    <row r="428" spans="1:27" ht="22.5">
      <c r="A428" s="779"/>
      <c r="B428" s="777">
        <v>8129903</v>
      </c>
      <c r="C428" s="778" t="s">
        <v>1684</v>
      </c>
      <c r="D428" s="757">
        <v>4000</v>
      </c>
      <c r="E428" s="758">
        <v>4000</v>
      </c>
      <c r="F428" s="758">
        <v>0</v>
      </c>
      <c r="G428" s="758">
        <v>0</v>
      </c>
      <c r="H428" s="758">
        <v>0</v>
      </c>
      <c r="I428" s="758">
        <v>4000</v>
      </c>
      <c r="J428" s="758">
        <v>0</v>
      </c>
      <c r="K428" s="758">
        <v>0</v>
      </c>
      <c r="L428" s="758">
        <v>0</v>
      </c>
      <c r="M428" s="758">
        <v>0</v>
      </c>
      <c r="N428" s="759">
        <v>231.25</v>
      </c>
      <c r="O428" s="757">
        <v>0</v>
      </c>
      <c r="P428" s="757">
        <v>231.25</v>
      </c>
      <c r="Q428" s="757">
        <v>0</v>
      </c>
      <c r="R428" s="757">
        <v>0</v>
      </c>
      <c r="S428" s="757">
        <v>0</v>
      </c>
      <c r="T428" s="757">
        <v>0</v>
      </c>
      <c r="U428" s="812">
        <f t="shared" si="39"/>
        <v>5.78125</v>
      </c>
      <c r="V428" s="813"/>
      <c r="W428" s="813">
        <f t="shared" si="40"/>
        <v>5.78125</v>
      </c>
      <c r="X428" s="813"/>
      <c r="Y428" s="813"/>
      <c r="Z428" s="813"/>
      <c r="AA428" s="813"/>
    </row>
    <row r="429" spans="1:27" ht="33.75">
      <c r="A429" s="779"/>
      <c r="B429" s="777">
        <v>8133964</v>
      </c>
      <c r="C429" s="778" t="s">
        <v>1685</v>
      </c>
      <c r="D429" s="757">
        <v>6500</v>
      </c>
      <c r="E429" s="758">
        <v>6500</v>
      </c>
      <c r="F429" s="758">
        <v>0</v>
      </c>
      <c r="G429" s="758">
        <v>0</v>
      </c>
      <c r="H429" s="758">
        <v>0</v>
      </c>
      <c r="I429" s="758">
        <v>6500</v>
      </c>
      <c r="J429" s="758">
        <v>0</v>
      </c>
      <c r="K429" s="758">
        <v>0</v>
      </c>
      <c r="L429" s="758">
        <v>0</v>
      </c>
      <c r="M429" s="758">
        <v>0</v>
      </c>
      <c r="N429" s="759">
        <v>407.358</v>
      </c>
      <c r="O429" s="757">
        <v>0</v>
      </c>
      <c r="P429" s="757">
        <v>407.358</v>
      </c>
      <c r="Q429" s="757">
        <v>0</v>
      </c>
      <c r="R429" s="757">
        <v>0</v>
      </c>
      <c r="S429" s="757">
        <v>0</v>
      </c>
      <c r="T429" s="757">
        <v>0</v>
      </c>
      <c r="U429" s="812">
        <f t="shared" si="39"/>
        <v>6.2670461538461533</v>
      </c>
      <c r="V429" s="813"/>
      <c r="W429" s="813">
        <f t="shared" si="40"/>
        <v>6.2670461538461533</v>
      </c>
      <c r="X429" s="813"/>
      <c r="Y429" s="813"/>
      <c r="Z429" s="813"/>
      <c r="AA429" s="813"/>
    </row>
    <row r="430" spans="1:27" ht="33.75">
      <c r="A430" s="779"/>
      <c r="B430" s="777">
        <v>8027098</v>
      </c>
      <c r="C430" s="778" t="s">
        <v>1686</v>
      </c>
      <c r="D430" s="757">
        <v>267.47500000000002</v>
      </c>
      <c r="E430" s="758">
        <v>0</v>
      </c>
      <c r="F430" s="758">
        <v>267.47500000000002</v>
      </c>
      <c r="G430" s="758">
        <v>0</v>
      </c>
      <c r="H430" s="758">
        <v>0</v>
      </c>
      <c r="I430" s="758">
        <v>267.47500000000002</v>
      </c>
      <c r="J430" s="758">
        <v>0</v>
      </c>
      <c r="K430" s="758">
        <v>0</v>
      </c>
      <c r="L430" s="758">
        <v>0</v>
      </c>
      <c r="M430" s="758">
        <v>0</v>
      </c>
      <c r="N430" s="759">
        <v>0</v>
      </c>
      <c r="O430" s="757">
        <v>0</v>
      </c>
      <c r="P430" s="757">
        <v>0</v>
      </c>
      <c r="Q430" s="757">
        <v>0</v>
      </c>
      <c r="R430" s="757">
        <v>0</v>
      </c>
      <c r="S430" s="757">
        <v>0</v>
      </c>
      <c r="T430" s="757">
        <v>0</v>
      </c>
      <c r="U430" s="812">
        <f t="shared" si="39"/>
        <v>0</v>
      </c>
      <c r="V430" s="813"/>
      <c r="W430" s="813">
        <f t="shared" si="40"/>
        <v>0</v>
      </c>
      <c r="X430" s="813"/>
      <c r="Y430" s="813"/>
      <c r="Z430" s="813"/>
      <c r="AA430" s="813"/>
    </row>
    <row r="431" spans="1:27" ht="22.5">
      <c r="A431" s="779"/>
      <c r="B431" s="777">
        <v>8027653</v>
      </c>
      <c r="C431" s="778" t="s">
        <v>1687</v>
      </c>
      <c r="D431" s="757">
        <v>237.53299999999999</v>
      </c>
      <c r="E431" s="758">
        <v>0</v>
      </c>
      <c r="F431" s="758">
        <v>237.53299999999999</v>
      </c>
      <c r="G431" s="758">
        <v>0</v>
      </c>
      <c r="H431" s="758">
        <v>0</v>
      </c>
      <c r="I431" s="758">
        <v>237.53299999999999</v>
      </c>
      <c r="J431" s="758">
        <v>0</v>
      </c>
      <c r="K431" s="758">
        <v>0</v>
      </c>
      <c r="L431" s="758">
        <v>0</v>
      </c>
      <c r="M431" s="758">
        <v>0</v>
      </c>
      <c r="N431" s="759">
        <v>0</v>
      </c>
      <c r="O431" s="757">
        <v>0</v>
      </c>
      <c r="P431" s="757">
        <v>0</v>
      </c>
      <c r="Q431" s="757">
        <v>0</v>
      </c>
      <c r="R431" s="757">
        <v>0</v>
      </c>
      <c r="S431" s="757">
        <v>0</v>
      </c>
      <c r="T431" s="757">
        <v>0</v>
      </c>
      <c r="U431" s="812">
        <f t="shared" si="39"/>
        <v>0</v>
      </c>
      <c r="V431" s="813"/>
      <c r="W431" s="813">
        <f t="shared" si="40"/>
        <v>0</v>
      </c>
      <c r="X431" s="813"/>
      <c r="Y431" s="813"/>
      <c r="Z431" s="813"/>
      <c r="AA431" s="813"/>
    </row>
    <row r="432" spans="1:27" ht="22.5">
      <c r="A432" s="779"/>
      <c r="B432" s="777">
        <v>8111671</v>
      </c>
      <c r="C432" s="778" t="s">
        <v>1688</v>
      </c>
      <c r="D432" s="757">
        <v>1448.232</v>
      </c>
      <c r="E432" s="758">
        <v>843</v>
      </c>
      <c r="F432" s="758">
        <v>243.35400000000001</v>
      </c>
      <c r="G432" s="758">
        <v>361.87800000000004</v>
      </c>
      <c r="H432" s="758">
        <v>0</v>
      </c>
      <c r="I432" s="758">
        <v>1448.232</v>
      </c>
      <c r="J432" s="758">
        <v>0</v>
      </c>
      <c r="K432" s="758">
        <v>0</v>
      </c>
      <c r="L432" s="758">
        <v>0</v>
      </c>
      <c r="M432" s="758">
        <v>0</v>
      </c>
      <c r="N432" s="759">
        <v>724.27200000000005</v>
      </c>
      <c r="O432" s="757">
        <v>0</v>
      </c>
      <c r="P432" s="757">
        <v>724.27200000000005</v>
      </c>
      <c r="Q432" s="757">
        <v>0</v>
      </c>
      <c r="R432" s="757">
        <v>0</v>
      </c>
      <c r="S432" s="757">
        <v>0</v>
      </c>
      <c r="T432" s="757">
        <v>0</v>
      </c>
      <c r="U432" s="812">
        <f t="shared" si="39"/>
        <v>50.010771754801716</v>
      </c>
      <c r="V432" s="813"/>
      <c r="W432" s="813">
        <f t="shared" si="40"/>
        <v>50.010771754801716</v>
      </c>
      <c r="X432" s="813"/>
      <c r="Y432" s="813"/>
      <c r="Z432" s="813"/>
      <c r="AA432" s="813"/>
    </row>
    <row r="433" spans="1:27" ht="22.5">
      <c r="A433" s="779"/>
      <c r="B433" s="777">
        <v>7940422</v>
      </c>
      <c r="C433" s="778" t="s">
        <v>1689</v>
      </c>
      <c r="D433" s="757">
        <v>999.21</v>
      </c>
      <c r="E433" s="758">
        <v>0</v>
      </c>
      <c r="F433" s="758">
        <v>999.21</v>
      </c>
      <c r="G433" s="758">
        <v>0</v>
      </c>
      <c r="H433" s="758">
        <v>0</v>
      </c>
      <c r="I433" s="758">
        <v>999.21</v>
      </c>
      <c r="J433" s="758">
        <v>0</v>
      </c>
      <c r="K433" s="758">
        <v>0</v>
      </c>
      <c r="L433" s="758">
        <v>0</v>
      </c>
      <c r="M433" s="758">
        <v>0</v>
      </c>
      <c r="N433" s="759">
        <v>867.29899999999998</v>
      </c>
      <c r="O433" s="757">
        <v>0</v>
      </c>
      <c r="P433" s="757">
        <v>867.29899999999998</v>
      </c>
      <c r="Q433" s="757">
        <v>0</v>
      </c>
      <c r="R433" s="757">
        <v>0</v>
      </c>
      <c r="S433" s="757">
        <v>0</v>
      </c>
      <c r="T433" s="757">
        <v>0</v>
      </c>
      <c r="U433" s="812">
        <f t="shared" si="39"/>
        <v>86.798470791925624</v>
      </c>
      <c r="V433" s="813"/>
      <c r="W433" s="813">
        <f t="shared" si="40"/>
        <v>86.798470791925624</v>
      </c>
      <c r="X433" s="813"/>
      <c r="Y433" s="813"/>
      <c r="Z433" s="813"/>
      <c r="AA433" s="813"/>
    </row>
    <row r="434" spans="1:27" ht="33.75">
      <c r="A434" s="779"/>
      <c r="B434" s="777">
        <v>7983088</v>
      </c>
      <c r="C434" s="778" t="s">
        <v>1690</v>
      </c>
      <c r="D434" s="757">
        <v>232.72499999999999</v>
      </c>
      <c r="E434" s="758">
        <v>232.72499999999999</v>
      </c>
      <c r="F434" s="758">
        <v>0</v>
      </c>
      <c r="G434" s="758">
        <v>0</v>
      </c>
      <c r="H434" s="758">
        <v>0</v>
      </c>
      <c r="I434" s="758">
        <v>232.72499999999999</v>
      </c>
      <c r="J434" s="758">
        <v>0</v>
      </c>
      <c r="K434" s="758">
        <v>0</v>
      </c>
      <c r="L434" s="758">
        <v>0</v>
      </c>
      <c r="M434" s="758">
        <v>0</v>
      </c>
      <c r="N434" s="759">
        <v>154.5</v>
      </c>
      <c r="O434" s="757">
        <v>0</v>
      </c>
      <c r="P434" s="757">
        <v>154.5</v>
      </c>
      <c r="Q434" s="757">
        <v>0</v>
      </c>
      <c r="R434" s="757">
        <v>0</v>
      </c>
      <c r="S434" s="757">
        <v>0</v>
      </c>
      <c r="T434" s="757">
        <v>0</v>
      </c>
      <c r="U434" s="812">
        <f t="shared" si="39"/>
        <v>66.387367064131482</v>
      </c>
      <c r="V434" s="813"/>
      <c r="W434" s="813">
        <f t="shared" si="40"/>
        <v>66.387367064131482</v>
      </c>
      <c r="X434" s="813"/>
      <c r="Y434" s="813"/>
      <c r="Z434" s="813"/>
      <c r="AA434" s="813"/>
    </row>
    <row r="435" spans="1:27" ht="22.5">
      <c r="A435" s="779"/>
      <c r="B435" s="777">
        <v>7984590</v>
      </c>
      <c r="C435" s="778" t="s">
        <v>1691</v>
      </c>
      <c r="D435" s="757">
        <v>600.875</v>
      </c>
      <c r="E435" s="758">
        <v>0</v>
      </c>
      <c r="F435" s="758">
        <v>600.875</v>
      </c>
      <c r="G435" s="758">
        <v>0</v>
      </c>
      <c r="H435" s="758">
        <v>0</v>
      </c>
      <c r="I435" s="758">
        <v>600.875</v>
      </c>
      <c r="J435" s="758">
        <v>0</v>
      </c>
      <c r="K435" s="758">
        <v>0</v>
      </c>
      <c r="L435" s="758">
        <v>0</v>
      </c>
      <c r="M435" s="758">
        <v>0</v>
      </c>
      <c r="N435" s="759">
        <v>321.89999999999998</v>
      </c>
      <c r="O435" s="757">
        <v>0</v>
      </c>
      <c r="P435" s="757">
        <v>321.89999999999998</v>
      </c>
      <c r="Q435" s="757">
        <v>0</v>
      </c>
      <c r="R435" s="757">
        <v>0</v>
      </c>
      <c r="S435" s="757">
        <v>0</v>
      </c>
      <c r="T435" s="757">
        <v>0</v>
      </c>
      <c r="U435" s="812">
        <f t="shared" si="39"/>
        <v>53.571874349906381</v>
      </c>
      <c r="V435" s="813"/>
      <c r="W435" s="813">
        <f t="shared" si="40"/>
        <v>53.571874349906381</v>
      </c>
      <c r="X435" s="813"/>
      <c r="Y435" s="813"/>
      <c r="Z435" s="813"/>
      <c r="AA435" s="813"/>
    </row>
    <row r="436" spans="1:27" ht="33.75">
      <c r="A436" s="779"/>
      <c r="B436" s="777">
        <v>7992803</v>
      </c>
      <c r="C436" s="778" t="s">
        <v>1692</v>
      </c>
      <c r="D436" s="757">
        <v>783.70699999999999</v>
      </c>
      <c r="E436" s="758">
        <v>0</v>
      </c>
      <c r="F436" s="758">
        <v>783.70699999999999</v>
      </c>
      <c r="G436" s="758">
        <v>0</v>
      </c>
      <c r="H436" s="758">
        <v>0</v>
      </c>
      <c r="I436" s="758">
        <v>783.70699999999999</v>
      </c>
      <c r="J436" s="758">
        <v>0</v>
      </c>
      <c r="K436" s="758">
        <v>0</v>
      </c>
      <c r="L436" s="758">
        <v>0</v>
      </c>
      <c r="M436" s="758">
        <v>0</v>
      </c>
      <c r="N436" s="759">
        <v>510.9</v>
      </c>
      <c r="O436" s="757">
        <v>0</v>
      </c>
      <c r="P436" s="757">
        <v>510.9</v>
      </c>
      <c r="Q436" s="757">
        <v>0</v>
      </c>
      <c r="R436" s="757">
        <v>0</v>
      </c>
      <c r="S436" s="757">
        <v>0</v>
      </c>
      <c r="T436" s="757">
        <v>0</v>
      </c>
      <c r="U436" s="812">
        <f t="shared" si="39"/>
        <v>65.190179493101368</v>
      </c>
      <c r="V436" s="813"/>
      <c r="W436" s="813">
        <f t="shared" si="40"/>
        <v>65.190179493101368</v>
      </c>
      <c r="X436" s="813"/>
      <c r="Y436" s="813"/>
      <c r="Z436" s="813"/>
      <c r="AA436" s="813"/>
    </row>
    <row r="437" spans="1:27" ht="33.75">
      <c r="A437" s="779"/>
      <c r="B437" s="777">
        <v>7992806</v>
      </c>
      <c r="C437" s="778" t="s">
        <v>1693</v>
      </c>
      <c r="D437" s="757">
        <v>609.83500000000004</v>
      </c>
      <c r="E437" s="758">
        <v>0</v>
      </c>
      <c r="F437" s="758">
        <v>609.83500000000004</v>
      </c>
      <c r="G437" s="758">
        <v>0</v>
      </c>
      <c r="H437" s="758">
        <v>0</v>
      </c>
      <c r="I437" s="758">
        <v>609.83500000000004</v>
      </c>
      <c r="J437" s="758">
        <v>0</v>
      </c>
      <c r="K437" s="758">
        <v>0</v>
      </c>
      <c r="L437" s="758">
        <v>0</v>
      </c>
      <c r="M437" s="758">
        <v>0</v>
      </c>
      <c r="N437" s="759">
        <v>470.87700000000001</v>
      </c>
      <c r="O437" s="757">
        <v>0</v>
      </c>
      <c r="P437" s="757">
        <v>470.87700000000001</v>
      </c>
      <c r="Q437" s="757">
        <v>0</v>
      </c>
      <c r="R437" s="757">
        <v>0</v>
      </c>
      <c r="S437" s="757">
        <v>0</v>
      </c>
      <c r="T437" s="757">
        <v>0</v>
      </c>
      <c r="U437" s="812">
        <f t="shared" si="39"/>
        <v>77.213836529553078</v>
      </c>
      <c r="V437" s="813"/>
      <c r="W437" s="813">
        <f t="shared" si="40"/>
        <v>77.213836529553078</v>
      </c>
      <c r="X437" s="813"/>
      <c r="Y437" s="813"/>
      <c r="Z437" s="813"/>
      <c r="AA437" s="813"/>
    </row>
    <row r="438" spans="1:27" ht="22.5">
      <c r="A438" s="779"/>
      <c r="B438" s="777">
        <v>7996433</v>
      </c>
      <c r="C438" s="778" t="s">
        <v>1694</v>
      </c>
      <c r="D438" s="757">
        <v>1674.788</v>
      </c>
      <c r="E438" s="758">
        <v>767</v>
      </c>
      <c r="F438" s="758">
        <v>486.78800000000001</v>
      </c>
      <c r="G438" s="758">
        <v>421</v>
      </c>
      <c r="H438" s="758">
        <v>0</v>
      </c>
      <c r="I438" s="758">
        <v>1674.788</v>
      </c>
      <c r="J438" s="758">
        <v>0</v>
      </c>
      <c r="K438" s="758">
        <v>0</v>
      </c>
      <c r="L438" s="758">
        <v>0</v>
      </c>
      <c r="M438" s="758">
        <v>0</v>
      </c>
      <c r="N438" s="759">
        <v>1002.455</v>
      </c>
      <c r="O438" s="757">
        <v>0</v>
      </c>
      <c r="P438" s="757">
        <v>1002.455</v>
      </c>
      <c r="Q438" s="757">
        <v>0</v>
      </c>
      <c r="R438" s="757">
        <v>0</v>
      </c>
      <c r="S438" s="757">
        <v>0</v>
      </c>
      <c r="T438" s="757">
        <v>0</v>
      </c>
      <c r="U438" s="812">
        <f t="shared" si="39"/>
        <v>59.855635459532785</v>
      </c>
      <c r="V438" s="813"/>
      <c r="W438" s="813">
        <f t="shared" si="40"/>
        <v>59.855635459532785</v>
      </c>
      <c r="X438" s="813"/>
      <c r="Y438" s="813"/>
      <c r="Z438" s="813"/>
      <c r="AA438" s="813"/>
    </row>
    <row r="439" spans="1:27" ht="22.5">
      <c r="A439" s="779"/>
      <c r="B439" s="777">
        <v>8003747</v>
      </c>
      <c r="C439" s="778" t="s">
        <v>1695</v>
      </c>
      <c r="D439" s="757">
        <v>1209.046</v>
      </c>
      <c r="E439" s="758">
        <v>0</v>
      </c>
      <c r="F439" s="758">
        <v>1209.046</v>
      </c>
      <c r="G439" s="758">
        <v>0</v>
      </c>
      <c r="H439" s="758">
        <v>0</v>
      </c>
      <c r="I439" s="758">
        <v>1209.046</v>
      </c>
      <c r="J439" s="758">
        <v>0</v>
      </c>
      <c r="K439" s="758">
        <v>0</v>
      </c>
      <c r="L439" s="758">
        <v>0</v>
      </c>
      <c r="M439" s="758">
        <v>0</v>
      </c>
      <c r="N439" s="759">
        <v>363.91699999999997</v>
      </c>
      <c r="O439" s="757">
        <v>0</v>
      </c>
      <c r="P439" s="757">
        <v>363.91699999999997</v>
      </c>
      <c r="Q439" s="757">
        <v>0</v>
      </c>
      <c r="R439" s="757">
        <v>0</v>
      </c>
      <c r="S439" s="757">
        <v>0</v>
      </c>
      <c r="T439" s="757">
        <v>0</v>
      </c>
      <c r="U439" s="812">
        <f t="shared" si="39"/>
        <v>30.099516478281217</v>
      </c>
      <c r="V439" s="813"/>
      <c r="W439" s="813">
        <f t="shared" si="40"/>
        <v>30.099516478281217</v>
      </c>
      <c r="X439" s="813"/>
      <c r="Y439" s="813"/>
      <c r="Z439" s="813"/>
      <c r="AA439" s="813"/>
    </row>
    <row r="440" spans="1:27" ht="22.5">
      <c r="A440" s="779"/>
      <c r="B440" s="777">
        <v>8016056</v>
      </c>
      <c r="C440" s="778" t="s">
        <v>1696</v>
      </c>
      <c r="D440" s="757">
        <v>177</v>
      </c>
      <c r="E440" s="758">
        <v>0</v>
      </c>
      <c r="F440" s="758">
        <v>177</v>
      </c>
      <c r="G440" s="758">
        <v>0</v>
      </c>
      <c r="H440" s="758">
        <v>0</v>
      </c>
      <c r="I440" s="758">
        <v>177</v>
      </c>
      <c r="J440" s="758">
        <v>0</v>
      </c>
      <c r="K440" s="758">
        <v>0</v>
      </c>
      <c r="L440" s="758">
        <v>0</v>
      </c>
      <c r="M440" s="758">
        <v>0</v>
      </c>
      <c r="N440" s="759">
        <v>70.225999999999999</v>
      </c>
      <c r="O440" s="757">
        <v>0</v>
      </c>
      <c r="P440" s="757">
        <v>70.225999999999999</v>
      </c>
      <c r="Q440" s="757">
        <v>0</v>
      </c>
      <c r="R440" s="757">
        <v>0</v>
      </c>
      <c r="S440" s="757">
        <v>0</v>
      </c>
      <c r="T440" s="757">
        <v>0</v>
      </c>
      <c r="U440" s="812">
        <f t="shared" si="39"/>
        <v>39.675706214689264</v>
      </c>
      <c r="V440" s="813"/>
      <c r="W440" s="813">
        <f t="shared" si="40"/>
        <v>39.675706214689264</v>
      </c>
      <c r="X440" s="813"/>
      <c r="Y440" s="813"/>
      <c r="Z440" s="813"/>
      <c r="AA440" s="813"/>
    </row>
    <row r="441" spans="1:27" ht="33.75">
      <c r="A441" s="779"/>
      <c r="B441" s="777">
        <v>8018598</v>
      </c>
      <c r="C441" s="778" t="s">
        <v>1697</v>
      </c>
      <c r="D441" s="757">
        <v>138.4</v>
      </c>
      <c r="E441" s="758">
        <v>0</v>
      </c>
      <c r="F441" s="758">
        <v>138.4</v>
      </c>
      <c r="G441" s="758">
        <v>0</v>
      </c>
      <c r="H441" s="758">
        <v>0</v>
      </c>
      <c r="I441" s="758">
        <v>138.4</v>
      </c>
      <c r="J441" s="758">
        <v>0</v>
      </c>
      <c r="K441" s="758">
        <v>0</v>
      </c>
      <c r="L441" s="758">
        <v>0</v>
      </c>
      <c r="M441" s="758">
        <v>0</v>
      </c>
      <c r="N441" s="759">
        <v>137.822</v>
      </c>
      <c r="O441" s="757">
        <v>0</v>
      </c>
      <c r="P441" s="757">
        <v>137.822</v>
      </c>
      <c r="Q441" s="757">
        <v>0</v>
      </c>
      <c r="R441" s="757">
        <v>0</v>
      </c>
      <c r="S441" s="757">
        <v>0</v>
      </c>
      <c r="T441" s="757">
        <v>0</v>
      </c>
      <c r="U441" s="812">
        <f t="shared" si="39"/>
        <v>99.582369942196522</v>
      </c>
      <c r="V441" s="813"/>
      <c r="W441" s="813">
        <f t="shared" si="40"/>
        <v>99.582369942196522</v>
      </c>
      <c r="X441" s="813"/>
      <c r="Y441" s="813"/>
      <c r="Z441" s="813"/>
      <c r="AA441" s="813"/>
    </row>
    <row r="442" spans="1:27" ht="22.5">
      <c r="A442" s="779"/>
      <c r="B442" s="777">
        <v>8024992</v>
      </c>
      <c r="C442" s="778" t="s">
        <v>1698</v>
      </c>
      <c r="D442" s="757">
        <v>498.88799999999998</v>
      </c>
      <c r="E442" s="758">
        <v>472</v>
      </c>
      <c r="F442" s="758">
        <v>26.888000000000002</v>
      </c>
      <c r="G442" s="758">
        <v>0</v>
      </c>
      <c r="H442" s="758">
        <v>0</v>
      </c>
      <c r="I442" s="758">
        <v>498.88799999999998</v>
      </c>
      <c r="J442" s="758">
        <v>0</v>
      </c>
      <c r="K442" s="758">
        <v>0</v>
      </c>
      <c r="L442" s="758">
        <v>0</v>
      </c>
      <c r="M442" s="758">
        <v>0</v>
      </c>
      <c r="N442" s="759">
        <v>217.60599999999999</v>
      </c>
      <c r="O442" s="757">
        <v>0</v>
      </c>
      <c r="P442" s="757">
        <v>217.60599999999999</v>
      </c>
      <c r="Q442" s="757">
        <v>0</v>
      </c>
      <c r="R442" s="757">
        <v>0</v>
      </c>
      <c r="S442" s="757">
        <v>0</v>
      </c>
      <c r="T442" s="757">
        <v>0</v>
      </c>
      <c r="U442" s="812">
        <f t="shared" si="39"/>
        <v>43.618206892128093</v>
      </c>
      <c r="V442" s="813"/>
      <c r="W442" s="813">
        <f t="shared" si="40"/>
        <v>43.618206892128093</v>
      </c>
      <c r="X442" s="813"/>
      <c r="Y442" s="813"/>
      <c r="Z442" s="813"/>
      <c r="AA442" s="813"/>
    </row>
    <row r="443" spans="1:27" ht="22.5">
      <c r="A443" s="779"/>
      <c r="B443" s="777">
        <v>8081829</v>
      </c>
      <c r="C443" s="778" t="s">
        <v>1699</v>
      </c>
      <c r="D443" s="757">
        <v>3177</v>
      </c>
      <c r="E443" s="758">
        <v>2246</v>
      </c>
      <c r="F443" s="758">
        <v>436</v>
      </c>
      <c r="G443" s="758">
        <v>495</v>
      </c>
      <c r="H443" s="758">
        <v>0</v>
      </c>
      <c r="I443" s="758">
        <v>3177</v>
      </c>
      <c r="J443" s="758">
        <v>0</v>
      </c>
      <c r="K443" s="758">
        <v>0</v>
      </c>
      <c r="L443" s="758">
        <v>0</v>
      </c>
      <c r="M443" s="758">
        <v>0</v>
      </c>
      <c r="N443" s="759">
        <v>1186.97</v>
      </c>
      <c r="O443" s="757">
        <v>0</v>
      </c>
      <c r="P443" s="757">
        <v>1186.97</v>
      </c>
      <c r="Q443" s="757">
        <v>0</v>
      </c>
      <c r="R443" s="757">
        <v>0</v>
      </c>
      <c r="S443" s="757">
        <v>0</v>
      </c>
      <c r="T443" s="757">
        <v>0</v>
      </c>
      <c r="U443" s="812">
        <f t="shared" si="39"/>
        <v>37.361347182876933</v>
      </c>
      <c r="V443" s="813"/>
      <c r="W443" s="813">
        <f t="shared" si="40"/>
        <v>37.361347182876933</v>
      </c>
      <c r="X443" s="813"/>
      <c r="Y443" s="813"/>
      <c r="Z443" s="813"/>
      <c r="AA443" s="813"/>
    </row>
    <row r="444" spans="1:27" ht="45">
      <c r="A444" s="779"/>
      <c r="B444" s="777">
        <v>8083786</v>
      </c>
      <c r="C444" s="778" t="s">
        <v>1700</v>
      </c>
      <c r="D444" s="757">
        <v>788</v>
      </c>
      <c r="E444" s="758">
        <v>788</v>
      </c>
      <c r="F444" s="758">
        <v>0</v>
      </c>
      <c r="G444" s="758">
        <v>0</v>
      </c>
      <c r="H444" s="758">
        <v>0</v>
      </c>
      <c r="I444" s="758">
        <v>788</v>
      </c>
      <c r="J444" s="758">
        <v>0</v>
      </c>
      <c r="K444" s="758">
        <v>0</v>
      </c>
      <c r="L444" s="758">
        <v>0</v>
      </c>
      <c r="M444" s="758">
        <v>0</v>
      </c>
      <c r="N444" s="759">
        <v>136.68</v>
      </c>
      <c r="O444" s="757">
        <v>0</v>
      </c>
      <c r="P444" s="757">
        <v>136.68</v>
      </c>
      <c r="Q444" s="757">
        <v>0</v>
      </c>
      <c r="R444" s="757">
        <v>0</v>
      </c>
      <c r="S444" s="757">
        <v>0</v>
      </c>
      <c r="T444" s="757">
        <v>0</v>
      </c>
      <c r="U444" s="812">
        <f t="shared" si="39"/>
        <v>17.345177664974621</v>
      </c>
      <c r="V444" s="813"/>
      <c r="W444" s="813">
        <f t="shared" si="40"/>
        <v>17.345177664974621</v>
      </c>
      <c r="X444" s="813"/>
      <c r="Y444" s="813"/>
      <c r="Z444" s="813"/>
      <c r="AA444" s="813"/>
    </row>
    <row r="445" spans="1:27" ht="22.5">
      <c r="A445" s="779"/>
      <c r="B445" s="777">
        <v>8084274</v>
      </c>
      <c r="C445" s="778" t="s">
        <v>1701</v>
      </c>
      <c r="D445" s="757">
        <v>750</v>
      </c>
      <c r="E445" s="758">
        <v>750</v>
      </c>
      <c r="F445" s="758">
        <v>0</v>
      </c>
      <c r="G445" s="758">
        <v>0</v>
      </c>
      <c r="H445" s="758">
        <v>0</v>
      </c>
      <c r="I445" s="758">
        <v>750</v>
      </c>
      <c r="J445" s="758">
        <v>0</v>
      </c>
      <c r="K445" s="758">
        <v>0</v>
      </c>
      <c r="L445" s="758">
        <v>0</v>
      </c>
      <c r="M445" s="758">
        <v>0</v>
      </c>
      <c r="N445" s="759">
        <v>156.255</v>
      </c>
      <c r="O445" s="757">
        <v>0</v>
      </c>
      <c r="P445" s="757">
        <v>156.255</v>
      </c>
      <c r="Q445" s="757">
        <v>0</v>
      </c>
      <c r="R445" s="757">
        <v>0</v>
      </c>
      <c r="S445" s="757">
        <v>0</v>
      </c>
      <c r="T445" s="757">
        <v>0</v>
      </c>
      <c r="U445" s="812">
        <f t="shared" si="39"/>
        <v>20.834</v>
      </c>
      <c r="V445" s="813"/>
      <c r="W445" s="813">
        <f t="shared" si="40"/>
        <v>20.834</v>
      </c>
      <c r="X445" s="813"/>
      <c r="Y445" s="813"/>
      <c r="Z445" s="813"/>
      <c r="AA445" s="813"/>
    </row>
    <row r="446" spans="1:27" ht="22.5">
      <c r="A446" s="779"/>
      <c r="B446" s="777">
        <v>8133187</v>
      </c>
      <c r="C446" s="778" t="s">
        <v>1702</v>
      </c>
      <c r="D446" s="757">
        <v>5500</v>
      </c>
      <c r="E446" s="758">
        <v>5500</v>
      </c>
      <c r="F446" s="758">
        <v>0</v>
      </c>
      <c r="G446" s="758">
        <v>0</v>
      </c>
      <c r="H446" s="758">
        <v>0</v>
      </c>
      <c r="I446" s="758">
        <v>5500</v>
      </c>
      <c r="J446" s="758">
        <v>0</v>
      </c>
      <c r="K446" s="758">
        <v>0</v>
      </c>
      <c r="L446" s="758">
        <v>0</v>
      </c>
      <c r="M446" s="758">
        <v>0</v>
      </c>
      <c r="N446" s="759">
        <v>311.41000000000003</v>
      </c>
      <c r="O446" s="757">
        <v>0</v>
      </c>
      <c r="P446" s="757">
        <v>311.41000000000003</v>
      </c>
      <c r="Q446" s="757">
        <v>0</v>
      </c>
      <c r="R446" s="757">
        <v>0</v>
      </c>
      <c r="S446" s="757">
        <v>0</v>
      </c>
      <c r="T446" s="757">
        <v>0</v>
      </c>
      <c r="U446" s="812">
        <f t="shared" si="39"/>
        <v>5.6620000000000008</v>
      </c>
      <c r="V446" s="813"/>
      <c r="W446" s="813">
        <f t="shared" si="40"/>
        <v>5.6620000000000008</v>
      </c>
      <c r="X446" s="813"/>
      <c r="Y446" s="813"/>
      <c r="Z446" s="813"/>
      <c r="AA446" s="813"/>
    </row>
    <row r="447" spans="1:27" ht="33.75">
      <c r="A447" s="779"/>
      <c r="B447" s="777" t="s">
        <v>1703</v>
      </c>
      <c r="C447" s="778" t="s">
        <v>1704</v>
      </c>
      <c r="D447" s="757">
        <v>11587</v>
      </c>
      <c r="E447" s="758">
        <v>11587</v>
      </c>
      <c r="F447" s="758">
        <v>0</v>
      </c>
      <c r="G447" s="758">
        <v>0</v>
      </c>
      <c r="H447" s="758">
        <v>0</v>
      </c>
      <c r="I447" s="758">
        <v>11587</v>
      </c>
      <c r="J447" s="758">
        <v>0</v>
      </c>
      <c r="K447" s="758">
        <v>0</v>
      </c>
      <c r="L447" s="758">
        <v>0</v>
      </c>
      <c r="M447" s="758">
        <v>0</v>
      </c>
      <c r="N447" s="759">
        <v>4132.3999999999996</v>
      </c>
      <c r="O447" s="757">
        <v>0</v>
      </c>
      <c r="P447" s="757">
        <v>4132.3999999999996</v>
      </c>
      <c r="Q447" s="757">
        <v>0</v>
      </c>
      <c r="R447" s="757">
        <v>0</v>
      </c>
      <c r="S447" s="757">
        <v>0</v>
      </c>
      <c r="T447" s="757">
        <v>0</v>
      </c>
      <c r="U447" s="812">
        <f t="shared" si="39"/>
        <v>35.664106326055055</v>
      </c>
      <c r="V447" s="813"/>
      <c r="W447" s="813">
        <f t="shared" si="40"/>
        <v>35.664106326055055</v>
      </c>
      <c r="X447" s="813"/>
      <c r="Y447" s="813"/>
      <c r="Z447" s="813"/>
      <c r="AA447" s="813"/>
    </row>
    <row r="448" spans="1:27" ht="22.5">
      <c r="A448" s="779"/>
      <c r="B448" s="777">
        <v>7986955</v>
      </c>
      <c r="C448" s="778" t="s">
        <v>1705</v>
      </c>
      <c r="D448" s="757">
        <v>625.62900000000002</v>
      </c>
      <c r="E448" s="758">
        <v>0</v>
      </c>
      <c r="F448" s="758">
        <v>625.62900000000002</v>
      </c>
      <c r="G448" s="758">
        <v>0</v>
      </c>
      <c r="H448" s="758">
        <v>0</v>
      </c>
      <c r="I448" s="758">
        <v>625.62900000000002</v>
      </c>
      <c r="J448" s="758">
        <v>0</v>
      </c>
      <c r="K448" s="758">
        <v>0</v>
      </c>
      <c r="L448" s="758">
        <v>0</v>
      </c>
      <c r="M448" s="758">
        <v>0</v>
      </c>
      <c r="N448" s="759">
        <v>0</v>
      </c>
      <c r="O448" s="757">
        <v>0</v>
      </c>
      <c r="P448" s="757">
        <v>0</v>
      </c>
      <c r="Q448" s="757">
        <v>0</v>
      </c>
      <c r="R448" s="757">
        <v>0</v>
      </c>
      <c r="S448" s="757">
        <v>0</v>
      </c>
      <c r="T448" s="757">
        <v>0</v>
      </c>
      <c r="U448" s="812">
        <f t="shared" si="39"/>
        <v>0</v>
      </c>
      <c r="V448" s="813"/>
      <c r="W448" s="813">
        <f t="shared" si="40"/>
        <v>0</v>
      </c>
      <c r="X448" s="813"/>
      <c r="Y448" s="813"/>
      <c r="Z448" s="813"/>
      <c r="AA448" s="813"/>
    </row>
    <row r="449" spans="1:27" ht="22.5">
      <c r="A449" s="779"/>
      <c r="B449" s="777">
        <v>7988751</v>
      </c>
      <c r="C449" s="778" t="s">
        <v>1706</v>
      </c>
      <c r="D449" s="757">
        <v>1366</v>
      </c>
      <c r="E449" s="758">
        <v>866</v>
      </c>
      <c r="F449" s="758">
        <v>500</v>
      </c>
      <c r="G449" s="758">
        <v>0</v>
      </c>
      <c r="H449" s="758">
        <v>0</v>
      </c>
      <c r="I449" s="758">
        <v>1366</v>
      </c>
      <c r="J449" s="758">
        <v>0</v>
      </c>
      <c r="K449" s="758">
        <v>0</v>
      </c>
      <c r="L449" s="758">
        <v>0</v>
      </c>
      <c r="M449" s="758">
        <v>0</v>
      </c>
      <c r="N449" s="759">
        <v>0</v>
      </c>
      <c r="O449" s="757">
        <v>0</v>
      </c>
      <c r="P449" s="757">
        <v>0</v>
      </c>
      <c r="Q449" s="757">
        <v>0</v>
      </c>
      <c r="R449" s="757">
        <v>0</v>
      </c>
      <c r="S449" s="757">
        <v>0</v>
      </c>
      <c r="T449" s="757">
        <v>0</v>
      </c>
      <c r="U449" s="812">
        <f t="shared" si="39"/>
        <v>0</v>
      </c>
      <c r="V449" s="813"/>
      <c r="W449" s="813">
        <f t="shared" si="40"/>
        <v>0</v>
      </c>
      <c r="X449" s="813"/>
      <c r="Y449" s="813"/>
      <c r="Z449" s="813"/>
      <c r="AA449" s="813"/>
    </row>
    <row r="450" spans="1:27" ht="22.5">
      <c r="A450" s="779"/>
      <c r="B450" s="777">
        <v>7999491</v>
      </c>
      <c r="C450" s="778" t="s">
        <v>1707</v>
      </c>
      <c r="D450" s="757">
        <v>350.28699999999998</v>
      </c>
      <c r="E450" s="758">
        <v>0</v>
      </c>
      <c r="F450" s="758">
        <v>350.28699999999998</v>
      </c>
      <c r="G450" s="758">
        <v>0</v>
      </c>
      <c r="H450" s="758">
        <v>0</v>
      </c>
      <c r="I450" s="758">
        <v>350.28699999999998</v>
      </c>
      <c r="J450" s="758">
        <v>0</v>
      </c>
      <c r="K450" s="758">
        <v>0</v>
      </c>
      <c r="L450" s="758">
        <v>0</v>
      </c>
      <c r="M450" s="758">
        <v>0</v>
      </c>
      <c r="N450" s="759">
        <v>0</v>
      </c>
      <c r="O450" s="757">
        <v>0</v>
      </c>
      <c r="P450" s="757">
        <v>0</v>
      </c>
      <c r="Q450" s="757">
        <v>0</v>
      </c>
      <c r="R450" s="757">
        <v>0</v>
      </c>
      <c r="S450" s="757">
        <v>0</v>
      </c>
      <c r="T450" s="757">
        <v>0</v>
      </c>
      <c r="U450" s="812">
        <f t="shared" si="39"/>
        <v>0</v>
      </c>
      <c r="V450" s="813"/>
      <c r="W450" s="813">
        <f t="shared" si="40"/>
        <v>0</v>
      </c>
      <c r="X450" s="813"/>
      <c r="Y450" s="813"/>
      <c r="Z450" s="813"/>
      <c r="AA450" s="813"/>
    </row>
    <row r="451" spans="1:27" ht="22.5">
      <c r="A451" s="779"/>
      <c r="B451" s="777">
        <v>8010407</v>
      </c>
      <c r="C451" s="778" t="s">
        <v>1708</v>
      </c>
      <c r="D451" s="757">
        <v>346.93299999999999</v>
      </c>
      <c r="E451" s="758">
        <v>0</v>
      </c>
      <c r="F451" s="758">
        <v>346.93299999999999</v>
      </c>
      <c r="G451" s="758">
        <v>0</v>
      </c>
      <c r="H451" s="758">
        <v>0</v>
      </c>
      <c r="I451" s="758">
        <v>346.93299999999999</v>
      </c>
      <c r="J451" s="758">
        <v>0</v>
      </c>
      <c r="K451" s="758">
        <v>0</v>
      </c>
      <c r="L451" s="758">
        <v>0</v>
      </c>
      <c r="M451" s="758">
        <v>0</v>
      </c>
      <c r="N451" s="759">
        <v>0</v>
      </c>
      <c r="O451" s="757">
        <v>0</v>
      </c>
      <c r="P451" s="757">
        <v>0</v>
      </c>
      <c r="Q451" s="757">
        <v>0</v>
      </c>
      <c r="R451" s="757">
        <v>0</v>
      </c>
      <c r="S451" s="757">
        <v>0</v>
      </c>
      <c r="T451" s="757">
        <v>0</v>
      </c>
      <c r="U451" s="812">
        <f t="shared" si="39"/>
        <v>0</v>
      </c>
      <c r="V451" s="813"/>
      <c r="W451" s="813">
        <f t="shared" si="40"/>
        <v>0</v>
      </c>
      <c r="X451" s="813"/>
      <c r="Y451" s="813"/>
      <c r="Z451" s="813"/>
      <c r="AA451" s="813"/>
    </row>
    <row r="452" spans="1:27" ht="22.5">
      <c r="A452" s="779"/>
      <c r="B452" s="777">
        <v>8011393</v>
      </c>
      <c r="C452" s="778" t="s">
        <v>1709</v>
      </c>
      <c r="D452" s="757">
        <v>109.303</v>
      </c>
      <c r="E452" s="758">
        <v>0</v>
      </c>
      <c r="F452" s="758">
        <v>109.303</v>
      </c>
      <c r="G452" s="758">
        <v>0</v>
      </c>
      <c r="H452" s="758">
        <v>0</v>
      </c>
      <c r="I452" s="758">
        <v>109.303</v>
      </c>
      <c r="J452" s="758">
        <v>0</v>
      </c>
      <c r="K452" s="758">
        <v>0</v>
      </c>
      <c r="L452" s="758">
        <v>0</v>
      </c>
      <c r="M452" s="758">
        <v>0</v>
      </c>
      <c r="N452" s="759">
        <v>0</v>
      </c>
      <c r="O452" s="757">
        <v>0</v>
      </c>
      <c r="P452" s="757">
        <v>0</v>
      </c>
      <c r="Q452" s="757">
        <v>0</v>
      </c>
      <c r="R452" s="757">
        <v>0</v>
      </c>
      <c r="S452" s="757">
        <v>0</v>
      </c>
      <c r="T452" s="757">
        <v>0</v>
      </c>
      <c r="U452" s="812">
        <f t="shared" si="39"/>
        <v>0</v>
      </c>
      <c r="V452" s="813"/>
      <c r="W452" s="813">
        <f t="shared" si="40"/>
        <v>0</v>
      </c>
      <c r="X452" s="813"/>
      <c r="Y452" s="813"/>
      <c r="Z452" s="813"/>
      <c r="AA452" s="813"/>
    </row>
    <row r="453" spans="1:27" ht="22.5">
      <c r="A453" s="779"/>
      <c r="B453" s="777">
        <v>8012372</v>
      </c>
      <c r="C453" s="778" t="s">
        <v>1710</v>
      </c>
      <c r="D453" s="757">
        <v>1160.915</v>
      </c>
      <c r="E453" s="758">
        <v>0</v>
      </c>
      <c r="F453" s="758">
        <v>1160.915</v>
      </c>
      <c r="G453" s="758">
        <v>0</v>
      </c>
      <c r="H453" s="758">
        <v>0</v>
      </c>
      <c r="I453" s="758">
        <v>1160.915</v>
      </c>
      <c r="J453" s="758">
        <v>0</v>
      </c>
      <c r="K453" s="758">
        <v>0</v>
      </c>
      <c r="L453" s="758">
        <v>0</v>
      </c>
      <c r="M453" s="758">
        <v>0</v>
      </c>
      <c r="N453" s="759">
        <v>0</v>
      </c>
      <c r="O453" s="757">
        <v>0</v>
      </c>
      <c r="P453" s="757">
        <v>0</v>
      </c>
      <c r="Q453" s="757">
        <v>0</v>
      </c>
      <c r="R453" s="757">
        <v>0</v>
      </c>
      <c r="S453" s="757">
        <v>0</v>
      </c>
      <c r="T453" s="757">
        <v>0</v>
      </c>
      <c r="U453" s="812">
        <f t="shared" si="39"/>
        <v>0</v>
      </c>
      <c r="V453" s="813"/>
      <c r="W453" s="813">
        <f t="shared" si="40"/>
        <v>0</v>
      </c>
      <c r="X453" s="813"/>
      <c r="Y453" s="813"/>
      <c r="Z453" s="813"/>
      <c r="AA453" s="813"/>
    </row>
    <row r="454" spans="1:27" ht="33.75">
      <c r="A454" s="779"/>
      <c r="B454" s="777">
        <v>8013954</v>
      </c>
      <c r="C454" s="778" t="s">
        <v>1711</v>
      </c>
      <c r="D454" s="757">
        <v>1151.2429999999999</v>
      </c>
      <c r="E454" s="758">
        <v>0</v>
      </c>
      <c r="F454" s="758">
        <v>1151.2429999999999</v>
      </c>
      <c r="G454" s="758">
        <v>0</v>
      </c>
      <c r="H454" s="758">
        <v>0</v>
      </c>
      <c r="I454" s="758">
        <v>1151.2429999999999</v>
      </c>
      <c r="J454" s="758">
        <v>0</v>
      </c>
      <c r="K454" s="758">
        <v>0</v>
      </c>
      <c r="L454" s="758">
        <v>0</v>
      </c>
      <c r="M454" s="758">
        <v>0</v>
      </c>
      <c r="N454" s="759">
        <v>0</v>
      </c>
      <c r="O454" s="757">
        <v>0</v>
      </c>
      <c r="P454" s="757">
        <v>0</v>
      </c>
      <c r="Q454" s="757">
        <v>0</v>
      </c>
      <c r="R454" s="757">
        <v>0</v>
      </c>
      <c r="S454" s="757">
        <v>0</v>
      </c>
      <c r="T454" s="757">
        <v>0</v>
      </c>
      <c r="U454" s="812">
        <f t="shared" si="39"/>
        <v>0</v>
      </c>
      <c r="V454" s="813"/>
      <c r="W454" s="813">
        <f t="shared" si="40"/>
        <v>0</v>
      </c>
      <c r="X454" s="813"/>
      <c r="Y454" s="813"/>
      <c r="Z454" s="813"/>
      <c r="AA454" s="813"/>
    </row>
    <row r="455" spans="1:27" ht="22.5">
      <c r="A455" s="779"/>
      <c r="B455" s="777">
        <v>8016093</v>
      </c>
      <c r="C455" s="778" t="s">
        <v>1712</v>
      </c>
      <c r="D455" s="757">
        <v>303.18</v>
      </c>
      <c r="E455" s="758">
        <v>0</v>
      </c>
      <c r="F455" s="758">
        <v>303.18</v>
      </c>
      <c r="G455" s="758">
        <v>0</v>
      </c>
      <c r="H455" s="758">
        <v>0</v>
      </c>
      <c r="I455" s="758">
        <v>303.18</v>
      </c>
      <c r="J455" s="758">
        <v>0</v>
      </c>
      <c r="K455" s="758">
        <v>0</v>
      </c>
      <c r="L455" s="758">
        <v>0</v>
      </c>
      <c r="M455" s="758">
        <v>0</v>
      </c>
      <c r="N455" s="759">
        <v>0</v>
      </c>
      <c r="O455" s="757">
        <v>0</v>
      </c>
      <c r="P455" s="757">
        <v>0</v>
      </c>
      <c r="Q455" s="757">
        <v>0</v>
      </c>
      <c r="R455" s="757">
        <v>0</v>
      </c>
      <c r="S455" s="757">
        <v>0</v>
      </c>
      <c r="T455" s="757">
        <v>0</v>
      </c>
      <c r="U455" s="812">
        <f t="shared" si="39"/>
        <v>0</v>
      </c>
      <c r="V455" s="813"/>
      <c r="W455" s="813">
        <f t="shared" si="40"/>
        <v>0</v>
      </c>
      <c r="X455" s="813"/>
      <c r="Y455" s="813"/>
      <c r="Z455" s="813"/>
      <c r="AA455" s="813"/>
    </row>
    <row r="456" spans="1:27" ht="22.5">
      <c r="A456" s="779"/>
      <c r="B456" s="777">
        <v>8017007</v>
      </c>
      <c r="C456" s="778" t="s">
        <v>1713</v>
      </c>
      <c r="D456" s="757">
        <v>606</v>
      </c>
      <c r="E456" s="758">
        <v>0</v>
      </c>
      <c r="F456" s="758">
        <v>606</v>
      </c>
      <c r="G456" s="758">
        <v>0</v>
      </c>
      <c r="H456" s="758">
        <v>0</v>
      </c>
      <c r="I456" s="758">
        <v>606</v>
      </c>
      <c r="J456" s="758">
        <v>0</v>
      </c>
      <c r="K456" s="758">
        <v>0</v>
      </c>
      <c r="L456" s="758">
        <v>0</v>
      </c>
      <c r="M456" s="758">
        <v>0</v>
      </c>
      <c r="N456" s="759">
        <v>0</v>
      </c>
      <c r="O456" s="757">
        <v>0</v>
      </c>
      <c r="P456" s="757">
        <v>0</v>
      </c>
      <c r="Q456" s="757">
        <v>0</v>
      </c>
      <c r="R456" s="757">
        <v>0</v>
      </c>
      <c r="S456" s="757">
        <v>0</v>
      </c>
      <c r="T456" s="757">
        <v>0</v>
      </c>
      <c r="U456" s="812">
        <f t="shared" si="39"/>
        <v>0</v>
      </c>
      <c r="V456" s="813"/>
      <c r="W456" s="813">
        <f t="shared" si="40"/>
        <v>0</v>
      </c>
      <c r="X456" s="813"/>
      <c r="Y456" s="813"/>
      <c r="Z456" s="813"/>
      <c r="AA456" s="813"/>
    </row>
    <row r="457" spans="1:27" ht="22.5">
      <c r="A457" s="779"/>
      <c r="B457" s="777">
        <v>8018597</v>
      </c>
      <c r="C457" s="778" t="s">
        <v>1714</v>
      </c>
      <c r="D457" s="757">
        <v>1376.37</v>
      </c>
      <c r="E457" s="758">
        <v>1144</v>
      </c>
      <c r="F457" s="758">
        <v>232.37</v>
      </c>
      <c r="G457" s="758">
        <v>0</v>
      </c>
      <c r="H457" s="758">
        <v>0</v>
      </c>
      <c r="I457" s="758">
        <v>1376.37</v>
      </c>
      <c r="J457" s="758">
        <v>0</v>
      </c>
      <c r="K457" s="758">
        <v>0</v>
      </c>
      <c r="L457" s="758">
        <v>0</v>
      </c>
      <c r="M457" s="758">
        <v>0</v>
      </c>
      <c r="N457" s="759">
        <v>0</v>
      </c>
      <c r="O457" s="757">
        <v>0</v>
      </c>
      <c r="P457" s="757">
        <v>0</v>
      </c>
      <c r="Q457" s="757">
        <v>0</v>
      </c>
      <c r="R457" s="757">
        <v>0</v>
      </c>
      <c r="S457" s="757">
        <v>0</v>
      </c>
      <c r="T457" s="757">
        <v>0</v>
      </c>
      <c r="U457" s="812">
        <f t="shared" si="39"/>
        <v>0</v>
      </c>
      <c r="V457" s="813"/>
      <c r="W457" s="813">
        <f t="shared" si="40"/>
        <v>0</v>
      </c>
      <c r="X457" s="813"/>
      <c r="Y457" s="813"/>
      <c r="Z457" s="813"/>
      <c r="AA457" s="813"/>
    </row>
    <row r="458" spans="1:27" ht="22.5">
      <c r="A458" s="779"/>
      <c r="B458" s="777">
        <v>8021031</v>
      </c>
      <c r="C458" s="778" t="s">
        <v>1715</v>
      </c>
      <c r="D458" s="757">
        <v>939.57600000000002</v>
      </c>
      <c r="E458" s="758">
        <v>0</v>
      </c>
      <c r="F458" s="758">
        <v>939.57600000000002</v>
      </c>
      <c r="G458" s="758">
        <v>0</v>
      </c>
      <c r="H458" s="758">
        <v>0</v>
      </c>
      <c r="I458" s="758">
        <v>939.57600000000002</v>
      </c>
      <c r="J458" s="758">
        <v>0</v>
      </c>
      <c r="K458" s="758">
        <v>0</v>
      </c>
      <c r="L458" s="758">
        <v>0</v>
      </c>
      <c r="M458" s="758">
        <v>0</v>
      </c>
      <c r="N458" s="759">
        <v>0</v>
      </c>
      <c r="O458" s="757">
        <v>0</v>
      </c>
      <c r="P458" s="757">
        <v>0</v>
      </c>
      <c r="Q458" s="757">
        <v>0</v>
      </c>
      <c r="R458" s="757">
        <v>0</v>
      </c>
      <c r="S458" s="757">
        <v>0</v>
      </c>
      <c r="T458" s="757">
        <v>0</v>
      </c>
      <c r="U458" s="812">
        <f t="shared" si="39"/>
        <v>0</v>
      </c>
      <c r="V458" s="813"/>
      <c r="W458" s="813">
        <f t="shared" si="40"/>
        <v>0</v>
      </c>
      <c r="X458" s="813"/>
      <c r="Y458" s="813"/>
      <c r="Z458" s="813"/>
      <c r="AA458" s="813"/>
    </row>
    <row r="459" spans="1:27" ht="33.75">
      <c r="A459" s="779"/>
      <c r="B459" s="777" t="s">
        <v>1716</v>
      </c>
      <c r="C459" s="778" t="s">
        <v>1717</v>
      </c>
      <c r="D459" s="757">
        <v>2400</v>
      </c>
      <c r="E459" s="758">
        <v>0</v>
      </c>
      <c r="F459" s="758">
        <v>2400</v>
      </c>
      <c r="G459" s="758">
        <v>0</v>
      </c>
      <c r="H459" s="758">
        <v>0</v>
      </c>
      <c r="I459" s="758">
        <v>2400</v>
      </c>
      <c r="J459" s="758">
        <v>0</v>
      </c>
      <c r="K459" s="758">
        <v>0</v>
      </c>
      <c r="L459" s="758">
        <v>0</v>
      </c>
      <c r="M459" s="758">
        <v>0</v>
      </c>
      <c r="N459" s="759">
        <v>0</v>
      </c>
      <c r="O459" s="757">
        <v>0</v>
      </c>
      <c r="P459" s="757">
        <v>0</v>
      </c>
      <c r="Q459" s="757">
        <v>0</v>
      </c>
      <c r="R459" s="757">
        <v>0</v>
      </c>
      <c r="S459" s="757">
        <v>0</v>
      </c>
      <c r="T459" s="757">
        <v>0</v>
      </c>
      <c r="U459" s="812">
        <f t="shared" si="39"/>
        <v>0</v>
      </c>
      <c r="V459" s="813"/>
      <c r="W459" s="813">
        <f t="shared" si="40"/>
        <v>0</v>
      </c>
      <c r="X459" s="813"/>
      <c r="Y459" s="813"/>
      <c r="Z459" s="813"/>
      <c r="AA459" s="813"/>
    </row>
    <row r="460" spans="1:27" ht="22.5">
      <c r="A460" s="779"/>
      <c r="B460" s="777" t="s">
        <v>1718</v>
      </c>
      <c r="C460" s="778" t="s">
        <v>1719</v>
      </c>
      <c r="D460" s="757">
        <v>7346.7749999999996</v>
      </c>
      <c r="E460" s="758">
        <v>4684.9719999999998</v>
      </c>
      <c r="F460" s="758">
        <v>2661.8029999999999</v>
      </c>
      <c r="G460" s="758">
        <v>0</v>
      </c>
      <c r="H460" s="758">
        <v>0</v>
      </c>
      <c r="I460" s="758">
        <v>7346.7749999999996</v>
      </c>
      <c r="J460" s="758">
        <v>0</v>
      </c>
      <c r="K460" s="758">
        <v>0</v>
      </c>
      <c r="L460" s="758">
        <v>0</v>
      </c>
      <c r="M460" s="758">
        <v>0</v>
      </c>
      <c r="N460" s="759">
        <v>1928.087</v>
      </c>
      <c r="O460" s="757">
        <v>0</v>
      </c>
      <c r="P460" s="757">
        <v>1928.087</v>
      </c>
      <c r="Q460" s="757">
        <v>0</v>
      </c>
      <c r="R460" s="757">
        <v>0</v>
      </c>
      <c r="S460" s="757">
        <v>0</v>
      </c>
      <c r="T460" s="757">
        <v>0</v>
      </c>
      <c r="U460" s="812">
        <f t="shared" si="39"/>
        <v>26.243991411197431</v>
      </c>
      <c r="V460" s="813"/>
      <c r="W460" s="813">
        <f t="shared" si="40"/>
        <v>26.243991411197431</v>
      </c>
      <c r="X460" s="813"/>
      <c r="Y460" s="813"/>
      <c r="Z460" s="813"/>
      <c r="AA460" s="813"/>
    </row>
    <row r="461" spans="1:27" ht="56.25">
      <c r="A461" s="779"/>
      <c r="B461" s="777" t="s">
        <v>1720</v>
      </c>
      <c r="C461" s="778" t="s">
        <v>1721</v>
      </c>
      <c r="D461" s="757">
        <v>39627.555478000002</v>
      </c>
      <c r="E461" s="758">
        <v>16776</v>
      </c>
      <c r="F461" s="758">
        <v>13447.763478000001</v>
      </c>
      <c r="G461" s="758">
        <v>9403.7919999999995</v>
      </c>
      <c r="H461" s="758">
        <v>0</v>
      </c>
      <c r="I461" s="758">
        <v>39627.555478000002</v>
      </c>
      <c r="J461" s="758">
        <v>0</v>
      </c>
      <c r="K461" s="758">
        <v>0</v>
      </c>
      <c r="L461" s="758">
        <v>0</v>
      </c>
      <c r="M461" s="758">
        <v>0</v>
      </c>
      <c r="N461" s="759">
        <v>0</v>
      </c>
      <c r="O461" s="757">
        <v>0</v>
      </c>
      <c r="P461" s="757">
        <v>0</v>
      </c>
      <c r="Q461" s="757">
        <v>0</v>
      </c>
      <c r="R461" s="757">
        <v>0</v>
      </c>
      <c r="S461" s="757">
        <v>0</v>
      </c>
      <c r="T461" s="757">
        <v>0</v>
      </c>
      <c r="U461" s="812">
        <f t="shared" si="39"/>
        <v>0</v>
      </c>
      <c r="V461" s="813"/>
      <c r="W461" s="813">
        <f t="shared" si="40"/>
        <v>0</v>
      </c>
      <c r="X461" s="813"/>
      <c r="Y461" s="813"/>
      <c r="Z461" s="813"/>
      <c r="AA461" s="813"/>
    </row>
    <row r="462" spans="1:27" ht="45">
      <c r="A462" s="779"/>
      <c r="B462" s="777" t="s">
        <v>1722</v>
      </c>
      <c r="C462" s="778" t="s">
        <v>1723</v>
      </c>
      <c r="D462" s="757">
        <v>35297.882400000002</v>
      </c>
      <c r="E462" s="758">
        <v>15143.716</v>
      </c>
      <c r="F462" s="758">
        <v>13310.9928</v>
      </c>
      <c r="G462" s="758">
        <v>6843.1736000000001</v>
      </c>
      <c r="H462" s="758">
        <v>0</v>
      </c>
      <c r="I462" s="758">
        <v>35297.882400000002</v>
      </c>
      <c r="J462" s="758">
        <v>0</v>
      </c>
      <c r="K462" s="758">
        <v>0</v>
      </c>
      <c r="L462" s="758">
        <v>0</v>
      </c>
      <c r="M462" s="758">
        <v>0</v>
      </c>
      <c r="N462" s="759">
        <v>0</v>
      </c>
      <c r="O462" s="757">
        <v>0</v>
      </c>
      <c r="P462" s="757">
        <v>0</v>
      </c>
      <c r="Q462" s="757">
        <v>0</v>
      </c>
      <c r="R462" s="757">
        <v>0</v>
      </c>
      <c r="S462" s="757">
        <v>0</v>
      </c>
      <c r="T462" s="757">
        <v>0</v>
      </c>
      <c r="U462" s="812">
        <f t="shared" si="39"/>
        <v>0</v>
      </c>
      <c r="V462" s="813"/>
      <c r="W462" s="813">
        <f t="shared" si="40"/>
        <v>0</v>
      </c>
      <c r="X462" s="813"/>
      <c r="Y462" s="813"/>
      <c r="Z462" s="813"/>
      <c r="AA462" s="813"/>
    </row>
    <row r="463" spans="1:27" ht="22.5">
      <c r="A463" s="779"/>
      <c r="B463" s="777">
        <v>8157425</v>
      </c>
      <c r="C463" s="778" t="s">
        <v>1724</v>
      </c>
      <c r="D463" s="757">
        <v>80</v>
      </c>
      <c r="E463" s="758">
        <v>80</v>
      </c>
      <c r="F463" s="758">
        <v>0</v>
      </c>
      <c r="G463" s="758">
        <v>0</v>
      </c>
      <c r="H463" s="758">
        <v>0</v>
      </c>
      <c r="I463" s="758">
        <v>80</v>
      </c>
      <c r="J463" s="758">
        <v>0</v>
      </c>
      <c r="K463" s="758">
        <v>0</v>
      </c>
      <c r="L463" s="758">
        <v>0</v>
      </c>
      <c r="M463" s="758">
        <v>0</v>
      </c>
      <c r="N463" s="759">
        <v>0</v>
      </c>
      <c r="O463" s="757">
        <v>0</v>
      </c>
      <c r="P463" s="757">
        <v>0</v>
      </c>
      <c r="Q463" s="757">
        <v>0</v>
      </c>
      <c r="R463" s="757">
        <v>0</v>
      </c>
      <c r="S463" s="757">
        <v>0</v>
      </c>
      <c r="T463" s="757">
        <v>0</v>
      </c>
      <c r="U463" s="812">
        <f t="shared" si="39"/>
        <v>0</v>
      </c>
      <c r="V463" s="813"/>
      <c r="W463" s="813">
        <f t="shared" si="40"/>
        <v>0</v>
      </c>
      <c r="X463" s="813"/>
      <c r="Y463" s="813"/>
      <c r="Z463" s="813"/>
      <c r="AA463" s="813"/>
    </row>
    <row r="464" spans="1:27" ht="22.5">
      <c r="A464" s="779"/>
      <c r="B464" s="777">
        <v>7933274</v>
      </c>
      <c r="C464" s="778" t="s">
        <v>1725</v>
      </c>
      <c r="D464" s="757">
        <v>1086.4560000000001</v>
      </c>
      <c r="E464" s="758">
        <v>765</v>
      </c>
      <c r="F464" s="758">
        <v>321.45600000000002</v>
      </c>
      <c r="G464" s="758">
        <v>0</v>
      </c>
      <c r="H464" s="758">
        <v>0</v>
      </c>
      <c r="I464" s="758">
        <v>1086.4559999999999</v>
      </c>
      <c r="J464" s="758">
        <v>0</v>
      </c>
      <c r="K464" s="758">
        <v>0</v>
      </c>
      <c r="L464" s="758">
        <v>0</v>
      </c>
      <c r="M464" s="758">
        <v>0</v>
      </c>
      <c r="N464" s="759">
        <v>361.39</v>
      </c>
      <c r="O464" s="757">
        <v>0</v>
      </c>
      <c r="P464" s="757">
        <v>361.39</v>
      </c>
      <c r="Q464" s="757">
        <v>0</v>
      </c>
      <c r="R464" s="757">
        <v>0</v>
      </c>
      <c r="S464" s="757">
        <v>0</v>
      </c>
      <c r="T464" s="757">
        <v>0</v>
      </c>
      <c r="U464" s="812">
        <f t="shared" ref="U464:U527" si="42">N464/D464*100</f>
        <v>33.263197036971583</v>
      </c>
      <c r="V464" s="813"/>
      <c r="W464" s="813">
        <f t="shared" ref="W464:W527" si="43">P464/I464*100</f>
        <v>33.26319703697159</v>
      </c>
      <c r="X464" s="813"/>
      <c r="Y464" s="813"/>
      <c r="Z464" s="813"/>
      <c r="AA464" s="813"/>
    </row>
    <row r="465" spans="1:27" ht="22.5">
      <c r="A465" s="779"/>
      <c r="B465" s="777">
        <v>7999492</v>
      </c>
      <c r="C465" s="778" t="s">
        <v>1726</v>
      </c>
      <c r="D465" s="757">
        <v>100</v>
      </c>
      <c r="E465" s="758">
        <v>0</v>
      </c>
      <c r="F465" s="758">
        <v>100</v>
      </c>
      <c r="G465" s="758">
        <v>0</v>
      </c>
      <c r="H465" s="758">
        <v>0</v>
      </c>
      <c r="I465" s="758">
        <v>100</v>
      </c>
      <c r="J465" s="758">
        <v>0</v>
      </c>
      <c r="K465" s="758">
        <v>0</v>
      </c>
      <c r="L465" s="758">
        <v>0</v>
      </c>
      <c r="M465" s="758">
        <v>0</v>
      </c>
      <c r="N465" s="759">
        <v>0</v>
      </c>
      <c r="O465" s="757">
        <v>0</v>
      </c>
      <c r="P465" s="757">
        <v>0</v>
      </c>
      <c r="Q465" s="757">
        <v>0</v>
      </c>
      <c r="R465" s="757">
        <v>0</v>
      </c>
      <c r="S465" s="757">
        <v>0</v>
      </c>
      <c r="T465" s="757">
        <v>0</v>
      </c>
      <c r="U465" s="812">
        <f t="shared" si="42"/>
        <v>0</v>
      </c>
      <c r="V465" s="813"/>
      <c r="W465" s="813">
        <f t="shared" si="43"/>
        <v>0</v>
      </c>
      <c r="X465" s="813"/>
      <c r="Y465" s="813"/>
      <c r="Z465" s="813"/>
      <c r="AA465" s="813"/>
    </row>
    <row r="466" spans="1:27" ht="22.5">
      <c r="A466" s="779"/>
      <c r="B466" s="777">
        <v>7951294</v>
      </c>
      <c r="C466" s="778" t="s">
        <v>1727</v>
      </c>
      <c r="D466" s="757">
        <v>1490</v>
      </c>
      <c r="E466" s="758">
        <v>1490</v>
      </c>
      <c r="F466" s="758">
        <v>0</v>
      </c>
      <c r="G466" s="758">
        <v>0</v>
      </c>
      <c r="H466" s="758">
        <v>0</v>
      </c>
      <c r="I466" s="758">
        <v>1490</v>
      </c>
      <c r="J466" s="758">
        <v>0</v>
      </c>
      <c r="K466" s="758">
        <v>0</v>
      </c>
      <c r="L466" s="758">
        <v>0</v>
      </c>
      <c r="M466" s="758">
        <v>0</v>
      </c>
      <c r="N466" s="759">
        <v>479.54399999999998</v>
      </c>
      <c r="O466" s="757">
        <v>0</v>
      </c>
      <c r="P466" s="757">
        <v>479.54399999999998</v>
      </c>
      <c r="Q466" s="757">
        <v>0</v>
      </c>
      <c r="R466" s="757">
        <v>0</v>
      </c>
      <c r="S466" s="757">
        <v>0</v>
      </c>
      <c r="T466" s="757">
        <v>0</v>
      </c>
      <c r="U466" s="812">
        <f t="shared" si="42"/>
        <v>32.1841610738255</v>
      </c>
      <c r="V466" s="813"/>
      <c r="W466" s="813">
        <f t="shared" si="43"/>
        <v>32.1841610738255</v>
      </c>
      <c r="X466" s="813"/>
      <c r="Y466" s="813"/>
      <c r="Z466" s="813"/>
      <c r="AA466" s="813"/>
    </row>
    <row r="467" spans="1:27" ht="22.5">
      <c r="A467" s="779"/>
      <c r="B467" s="777">
        <v>8132987</v>
      </c>
      <c r="C467" s="778" t="s">
        <v>1728</v>
      </c>
      <c r="D467" s="757">
        <v>3765</v>
      </c>
      <c r="E467" s="758">
        <v>3765</v>
      </c>
      <c r="F467" s="758">
        <v>0</v>
      </c>
      <c r="G467" s="758">
        <v>0</v>
      </c>
      <c r="H467" s="758">
        <v>0</v>
      </c>
      <c r="I467" s="758">
        <v>3765</v>
      </c>
      <c r="J467" s="758">
        <v>0</v>
      </c>
      <c r="K467" s="758">
        <v>0</v>
      </c>
      <c r="L467" s="758">
        <v>0</v>
      </c>
      <c r="M467" s="758">
        <v>0</v>
      </c>
      <c r="N467" s="759">
        <v>1922.921</v>
      </c>
      <c r="O467" s="757">
        <v>0</v>
      </c>
      <c r="P467" s="757">
        <v>1922.921</v>
      </c>
      <c r="Q467" s="757">
        <v>0</v>
      </c>
      <c r="R467" s="757">
        <v>0</v>
      </c>
      <c r="S467" s="757">
        <v>0</v>
      </c>
      <c r="T467" s="757">
        <v>0</v>
      </c>
      <c r="U467" s="812">
        <f t="shared" si="42"/>
        <v>51.073598937583</v>
      </c>
      <c r="V467" s="813"/>
      <c r="W467" s="813">
        <f t="shared" si="43"/>
        <v>51.073598937583</v>
      </c>
      <c r="X467" s="813"/>
      <c r="Y467" s="813"/>
      <c r="Z467" s="813"/>
      <c r="AA467" s="813"/>
    </row>
    <row r="468" spans="1:27" ht="22.5">
      <c r="A468" s="779"/>
      <c r="B468" s="777" t="s">
        <v>1729</v>
      </c>
      <c r="C468" s="778" t="s">
        <v>1730</v>
      </c>
      <c r="D468" s="757">
        <v>20060.465</v>
      </c>
      <c r="E468" s="758">
        <v>8595</v>
      </c>
      <c r="F468" s="758">
        <v>4698.6109999999999</v>
      </c>
      <c r="G468" s="758">
        <v>6766.8539999999994</v>
      </c>
      <c r="H468" s="758">
        <v>0</v>
      </c>
      <c r="I468" s="758">
        <v>20060.465</v>
      </c>
      <c r="J468" s="758">
        <v>0</v>
      </c>
      <c r="K468" s="758">
        <v>0</v>
      </c>
      <c r="L468" s="758">
        <v>0</v>
      </c>
      <c r="M468" s="758">
        <v>0</v>
      </c>
      <c r="N468" s="759">
        <v>9309.5640000000003</v>
      </c>
      <c r="O468" s="757">
        <v>0</v>
      </c>
      <c r="P468" s="757">
        <v>9309.5640000000003</v>
      </c>
      <c r="Q468" s="757">
        <v>0</v>
      </c>
      <c r="R468" s="757">
        <v>0</v>
      </c>
      <c r="S468" s="757">
        <v>0</v>
      </c>
      <c r="T468" s="757">
        <v>0</v>
      </c>
      <c r="U468" s="812">
        <f t="shared" si="42"/>
        <v>46.407518469786218</v>
      </c>
      <c r="V468" s="813"/>
      <c r="W468" s="813">
        <f t="shared" si="43"/>
        <v>46.407518469786218</v>
      </c>
      <c r="X468" s="813"/>
      <c r="Y468" s="813"/>
      <c r="Z468" s="813"/>
      <c r="AA468" s="813"/>
    </row>
    <row r="469" spans="1:27" ht="33.75">
      <c r="A469" s="779"/>
      <c r="B469" s="777" t="s">
        <v>1731</v>
      </c>
      <c r="C469" s="778" t="s">
        <v>1732</v>
      </c>
      <c r="D469" s="757">
        <v>13100.601999999999</v>
      </c>
      <c r="E469" s="758">
        <v>707</v>
      </c>
      <c r="F469" s="758">
        <v>3605.5329999999999</v>
      </c>
      <c r="G469" s="758">
        <v>8788.0689999999995</v>
      </c>
      <c r="H469" s="758">
        <v>0</v>
      </c>
      <c r="I469" s="758">
        <v>13100.602000000001</v>
      </c>
      <c r="J469" s="758">
        <v>0</v>
      </c>
      <c r="K469" s="758">
        <v>0</v>
      </c>
      <c r="L469" s="758">
        <v>0</v>
      </c>
      <c r="M469" s="758">
        <v>0</v>
      </c>
      <c r="N469" s="759">
        <v>0</v>
      </c>
      <c r="O469" s="757">
        <v>0</v>
      </c>
      <c r="P469" s="757">
        <v>0</v>
      </c>
      <c r="Q469" s="757">
        <v>0</v>
      </c>
      <c r="R469" s="757">
        <v>0</v>
      </c>
      <c r="S469" s="757">
        <v>0</v>
      </c>
      <c r="T469" s="757">
        <v>0</v>
      </c>
      <c r="U469" s="812">
        <f t="shared" si="42"/>
        <v>0</v>
      </c>
      <c r="V469" s="813"/>
      <c r="W469" s="813">
        <f t="shared" si="43"/>
        <v>0</v>
      </c>
      <c r="X469" s="813"/>
      <c r="Y469" s="813"/>
      <c r="Z469" s="813"/>
      <c r="AA469" s="813"/>
    </row>
    <row r="470" spans="1:27" ht="67.5">
      <c r="A470" s="779"/>
      <c r="B470" s="777" t="s">
        <v>660</v>
      </c>
      <c r="C470" s="778" t="s">
        <v>1733</v>
      </c>
      <c r="D470" s="757">
        <v>291.57395100000002</v>
      </c>
      <c r="E470" s="758">
        <v>0</v>
      </c>
      <c r="F470" s="758">
        <v>291.57395100000002</v>
      </c>
      <c r="G470" s="758">
        <v>0</v>
      </c>
      <c r="H470" s="758">
        <v>0</v>
      </c>
      <c r="I470" s="758">
        <v>291.57395100000002</v>
      </c>
      <c r="J470" s="758">
        <v>0</v>
      </c>
      <c r="K470" s="758">
        <v>0</v>
      </c>
      <c r="L470" s="758">
        <v>0</v>
      </c>
      <c r="M470" s="758">
        <v>0</v>
      </c>
      <c r="N470" s="759">
        <v>0</v>
      </c>
      <c r="O470" s="757">
        <v>0</v>
      </c>
      <c r="P470" s="757">
        <v>0</v>
      </c>
      <c r="Q470" s="757">
        <v>0</v>
      </c>
      <c r="R470" s="757">
        <v>0</v>
      </c>
      <c r="S470" s="757">
        <v>0</v>
      </c>
      <c r="T470" s="757">
        <v>0</v>
      </c>
      <c r="U470" s="812">
        <f t="shared" si="42"/>
        <v>0</v>
      </c>
      <c r="V470" s="813"/>
      <c r="W470" s="813">
        <f t="shared" si="43"/>
        <v>0</v>
      </c>
      <c r="X470" s="813"/>
      <c r="Y470" s="813"/>
      <c r="Z470" s="813"/>
      <c r="AA470" s="813"/>
    </row>
    <row r="471" spans="1:27" ht="67.5">
      <c r="A471" s="779"/>
      <c r="B471" s="777">
        <v>8131854</v>
      </c>
      <c r="C471" s="778" t="s">
        <v>1734</v>
      </c>
      <c r="D471" s="757">
        <v>187300</v>
      </c>
      <c r="E471" s="758">
        <v>0</v>
      </c>
      <c r="F471" s="758">
        <v>187300</v>
      </c>
      <c r="G471" s="758">
        <v>0</v>
      </c>
      <c r="H471" s="758">
        <v>0</v>
      </c>
      <c r="I471" s="758">
        <v>187300</v>
      </c>
      <c r="J471" s="758">
        <v>0</v>
      </c>
      <c r="K471" s="758">
        <v>0</v>
      </c>
      <c r="L471" s="758">
        <v>0</v>
      </c>
      <c r="M471" s="758">
        <v>0</v>
      </c>
      <c r="N471" s="759">
        <v>29216.214104999999</v>
      </c>
      <c r="O471" s="757">
        <v>0</v>
      </c>
      <c r="P471" s="757">
        <v>29216.214104999999</v>
      </c>
      <c r="Q471" s="757">
        <v>0</v>
      </c>
      <c r="R471" s="757">
        <v>0</v>
      </c>
      <c r="S471" s="757">
        <v>0</v>
      </c>
      <c r="T471" s="757">
        <v>0</v>
      </c>
      <c r="U471" s="812">
        <f t="shared" si="42"/>
        <v>15.59861938334223</v>
      </c>
      <c r="V471" s="813"/>
      <c r="W471" s="813">
        <f t="shared" si="43"/>
        <v>15.59861938334223</v>
      </c>
      <c r="X471" s="813"/>
      <c r="Y471" s="813"/>
      <c r="Z471" s="813"/>
      <c r="AA471" s="813"/>
    </row>
    <row r="472" spans="1:27" ht="33.75">
      <c r="A472" s="779"/>
      <c r="B472" s="777" t="s">
        <v>1735</v>
      </c>
      <c r="C472" s="778" t="s">
        <v>1736</v>
      </c>
      <c r="D472" s="757">
        <v>139000</v>
      </c>
      <c r="E472" s="758">
        <v>0</v>
      </c>
      <c r="F472" s="758">
        <v>139000</v>
      </c>
      <c r="G472" s="758">
        <v>0</v>
      </c>
      <c r="H472" s="758">
        <v>0</v>
      </c>
      <c r="I472" s="758">
        <v>139000</v>
      </c>
      <c r="J472" s="758">
        <v>0</v>
      </c>
      <c r="K472" s="758">
        <v>0</v>
      </c>
      <c r="L472" s="758">
        <v>0</v>
      </c>
      <c r="M472" s="758">
        <v>0</v>
      </c>
      <c r="N472" s="759">
        <v>40740.357494999997</v>
      </c>
      <c r="O472" s="757">
        <v>0</v>
      </c>
      <c r="P472" s="757">
        <v>40740.357494999997</v>
      </c>
      <c r="Q472" s="757">
        <v>0</v>
      </c>
      <c r="R472" s="757">
        <v>0</v>
      </c>
      <c r="S472" s="757">
        <v>0</v>
      </c>
      <c r="T472" s="757">
        <v>0</v>
      </c>
      <c r="U472" s="812">
        <f t="shared" si="42"/>
        <v>29.30960970863309</v>
      </c>
      <c r="V472" s="813"/>
      <c r="W472" s="813">
        <f t="shared" si="43"/>
        <v>29.30960970863309</v>
      </c>
      <c r="X472" s="813"/>
      <c r="Y472" s="813"/>
      <c r="Z472" s="813"/>
      <c r="AA472" s="813"/>
    </row>
    <row r="473" spans="1:27" ht="45">
      <c r="A473" s="779"/>
      <c r="B473" s="777" t="s">
        <v>1737</v>
      </c>
      <c r="C473" s="778" t="s">
        <v>1738</v>
      </c>
      <c r="D473" s="757">
        <v>100000</v>
      </c>
      <c r="E473" s="758">
        <v>100000</v>
      </c>
      <c r="F473" s="758">
        <v>0</v>
      </c>
      <c r="G473" s="758">
        <v>0</v>
      </c>
      <c r="H473" s="758">
        <v>0</v>
      </c>
      <c r="I473" s="758">
        <v>100000</v>
      </c>
      <c r="J473" s="758">
        <v>0</v>
      </c>
      <c r="K473" s="758">
        <v>0</v>
      </c>
      <c r="L473" s="758">
        <v>0</v>
      </c>
      <c r="M473" s="758">
        <v>0</v>
      </c>
      <c r="N473" s="759">
        <v>2510.40092</v>
      </c>
      <c r="O473" s="757">
        <v>0</v>
      </c>
      <c r="P473" s="757">
        <v>2510.40092</v>
      </c>
      <c r="Q473" s="757">
        <v>0</v>
      </c>
      <c r="R473" s="757">
        <v>0</v>
      </c>
      <c r="S473" s="757">
        <v>0</v>
      </c>
      <c r="T473" s="757">
        <v>0</v>
      </c>
      <c r="U473" s="812">
        <f t="shared" si="42"/>
        <v>2.5104009199999999</v>
      </c>
      <c r="V473" s="813"/>
      <c r="W473" s="813">
        <f t="shared" si="43"/>
        <v>2.5104009199999999</v>
      </c>
      <c r="X473" s="813"/>
      <c r="Y473" s="813"/>
      <c r="Z473" s="813"/>
      <c r="AA473" s="813"/>
    </row>
    <row r="474" spans="1:27" ht="56.25">
      <c r="A474" s="779"/>
      <c r="B474" s="777" t="s">
        <v>1739</v>
      </c>
      <c r="C474" s="778" t="s">
        <v>1740</v>
      </c>
      <c r="D474" s="757">
        <v>30000</v>
      </c>
      <c r="E474" s="758">
        <v>30000</v>
      </c>
      <c r="F474" s="758">
        <v>0</v>
      </c>
      <c r="G474" s="758">
        <v>0</v>
      </c>
      <c r="H474" s="758">
        <v>0</v>
      </c>
      <c r="I474" s="758">
        <v>30000</v>
      </c>
      <c r="J474" s="758">
        <v>0</v>
      </c>
      <c r="K474" s="758">
        <v>0</v>
      </c>
      <c r="L474" s="758">
        <v>0</v>
      </c>
      <c r="M474" s="758">
        <v>0</v>
      </c>
      <c r="N474" s="759">
        <v>1193.1410000000001</v>
      </c>
      <c r="O474" s="757">
        <v>0</v>
      </c>
      <c r="P474" s="757">
        <v>1193.1410000000001</v>
      </c>
      <c r="Q474" s="757">
        <v>0</v>
      </c>
      <c r="R474" s="757">
        <v>0</v>
      </c>
      <c r="S474" s="757">
        <v>0</v>
      </c>
      <c r="T474" s="757">
        <v>0</v>
      </c>
      <c r="U474" s="812">
        <f t="shared" si="42"/>
        <v>3.977136666666667</v>
      </c>
      <c r="V474" s="813"/>
      <c r="W474" s="813">
        <f t="shared" si="43"/>
        <v>3.977136666666667</v>
      </c>
      <c r="X474" s="813"/>
      <c r="Y474" s="813"/>
      <c r="Z474" s="813"/>
      <c r="AA474" s="813"/>
    </row>
    <row r="475" spans="1:27" ht="22.5">
      <c r="A475" s="779"/>
      <c r="B475" s="777" t="s">
        <v>1741</v>
      </c>
      <c r="C475" s="778" t="s">
        <v>1742</v>
      </c>
      <c r="D475" s="757">
        <v>6565.2950000000001</v>
      </c>
      <c r="E475" s="758">
        <v>3894</v>
      </c>
      <c r="F475" s="758">
        <v>0</v>
      </c>
      <c r="G475" s="758">
        <v>2671.2950000000001</v>
      </c>
      <c r="H475" s="758">
        <v>0</v>
      </c>
      <c r="I475" s="758">
        <v>1000</v>
      </c>
      <c r="J475" s="758">
        <v>5565.2950000000001</v>
      </c>
      <c r="K475" s="758">
        <v>0</v>
      </c>
      <c r="L475" s="758">
        <v>0</v>
      </c>
      <c r="M475" s="758">
        <v>0</v>
      </c>
      <c r="N475" s="759">
        <v>5573.1589999999997</v>
      </c>
      <c r="O475" s="757">
        <v>0</v>
      </c>
      <c r="P475" s="757">
        <v>1000</v>
      </c>
      <c r="Q475" s="757">
        <v>4573.1589999999997</v>
      </c>
      <c r="R475" s="757">
        <v>0</v>
      </c>
      <c r="S475" s="757">
        <v>0</v>
      </c>
      <c r="T475" s="757">
        <v>0</v>
      </c>
      <c r="U475" s="812">
        <f t="shared" si="42"/>
        <v>84.888173341791955</v>
      </c>
      <c r="V475" s="813"/>
      <c r="W475" s="813">
        <f t="shared" si="43"/>
        <v>100</v>
      </c>
      <c r="X475" s="813">
        <f t="shared" ref="X475:X527" si="44">Q475/J475*100</f>
        <v>82.172804855807286</v>
      </c>
      <c r="Y475" s="813"/>
      <c r="Z475" s="813"/>
      <c r="AA475" s="813"/>
    </row>
    <row r="476" spans="1:27" ht="33.75">
      <c r="A476" s="779"/>
      <c r="B476" s="777">
        <v>7955520</v>
      </c>
      <c r="C476" s="778" t="s">
        <v>1743</v>
      </c>
      <c r="D476" s="757">
        <v>12.14</v>
      </c>
      <c r="E476" s="758">
        <v>12.14</v>
      </c>
      <c r="F476" s="758">
        <v>0</v>
      </c>
      <c r="G476" s="758">
        <v>0</v>
      </c>
      <c r="H476" s="758">
        <v>0</v>
      </c>
      <c r="I476" s="758">
        <v>0</v>
      </c>
      <c r="J476" s="758">
        <v>12.14</v>
      </c>
      <c r="K476" s="758">
        <v>0</v>
      </c>
      <c r="L476" s="758">
        <v>0</v>
      </c>
      <c r="M476" s="758">
        <v>0</v>
      </c>
      <c r="N476" s="759">
        <v>12.14</v>
      </c>
      <c r="O476" s="757">
        <v>0</v>
      </c>
      <c r="P476" s="757">
        <v>0</v>
      </c>
      <c r="Q476" s="757">
        <v>12.14</v>
      </c>
      <c r="R476" s="757">
        <v>0</v>
      </c>
      <c r="S476" s="757">
        <v>0</v>
      </c>
      <c r="T476" s="757">
        <v>0</v>
      </c>
      <c r="U476" s="812">
        <f t="shared" si="42"/>
        <v>100</v>
      </c>
      <c r="V476" s="813"/>
      <c r="W476" s="813"/>
      <c r="X476" s="813">
        <f t="shared" si="44"/>
        <v>100</v>
      </c>
      <c r="Y476" s="813"/>
      <c r="Z476" s="813"/>
      <c r="AA476" s="813"/>
    </row>
    <row r="477" spans="1:27" ht="33.75">
      <c r="A477" s="779"/>
      <c r="B477" s="777">
        <v>7963767</v>
      </c>
      <c r="C477" s="778" t="s">
        <v>1744</v>
      </c>
      <c r="D477" s="757">
        <v>180</v>
      </c>
      <c r="E477" s="758">
        <v>180</v>
      </c>
      <c r="F477" s="758">
        <v>0</v>
      </c>
      <c r="G477" s="758">
        <v>0</v>
      </c>
      <c r="H477" s="758">
        <v>0</v>
      </c>
      <c r="I477" s="758">
        <v>0</v>
      </c>
      <c r="J477" s="758">
        <v>0</v>
      </c>
      <c r="K477" s="758">
        <v>0</v>
      </c>
      <c r="L477" s="758">
        <v>180</v>
      </c>
      <c r="M477" s="758">
        <v>0</v>
      </c>
      <c r="N477" s="759">
        <v>146.75299999999999</v>
      </c>
      <c r="O477" s="757">
        <v>0</v>
      </c>
      <c r="P477" s="757">
        <v>0</v>
      </c>
      <c r="Q477" s="757">
        <v>0</v>
      </c>
      <c r="R477" s="757">
        <v>0</v>
      </c>
      <c r="S477" s="757">
        <v>146.75299999999999</v>
      </c>
      <c r="T477" s="757">
        <v>0</v>
      </c>
      <c r="U477" s="812">
        <f t="shared" si="42"/>
        <v>81.529444444444437</v>
      </c>
      <c r="V477" s="813"/>
      <c r="W477" s="813"/>
      <c r="X477" s="813"/>
      <c r="Y477" s="813"/>
      <c r="Z477" s="813">
        <f t="shared" ref="Z477:Z523" si="45">S477/L477*100</f>
        <v>81.529444444444437</v>
      </c>
      <c r="AA477" s="813"/>
    </row>
    <row r="478" spans="1:27">
      <c r="A478" s="779"/>
      <c r="B478" s="777">
        <v>8113953</v>
      </c>
      <c r="C478" s="778" t="s">
        <v>1745</v>
      </c>
      <c r="D478" s="757">
        <v>2067.6019999999999</v>
      </c>
      <c r="E478" s="758">
        <v>0</v>
      </c>
      <c r="F478" s="758">
        <v>0</v>
      </c>
      <c r="G478" s="758">
        <v>2067.6019999999999</v>
      </c>
      <c r="H478" s="758">
        <v>0</v>
      </c>
      <c r="I478" s="758">
        <v>0</v>
      </c>
      <c r="J478" s="758">
        <v>0</v>
      </c>
      <c r="K478" s="758">
        <v>0</v>
      </c>
      <c r="L478" s="758">
        <v>0</v>
      </c>
      <c r="M478" s="758">
        <v>2067.6019999999999</v>
      </c>
      <c r="N478" s="759">
        <v>1907.3969999999999</v>
      </c>
      <c r="O478" s="757">
        <v>0</v>
      </c>
      <c r="P478" s="757">
        <v>0</v>
      </c>
      <c r="Q478" s="757">
        <v>0</v>
      </c>
      <c r="R478" s="757">
        <v>0</v>
      </c>
      <c r="S478" s="757">
        <v>0</v>
      </c>
      <c r="T478" s="757">
        <v>1907.3969999999999</v>
      </c>
      <c r="U478" s="812">
        <f t="shared" si="42"/>
        <v>92.25165191366618</v>
      </c>
      <c r="V478" s="813"/>
      <c r="W478" s="813"/>
      <c r="X478" s="813"/>
      <c r="Y478" s="813"/>
      <c r="Z478" s="813"/>
      <c r="AA478" s="813">
        <f t="shared" ref="AA478:AA515" si="46">T478/M478*100</f>
        <v>92.25165191366618</v>
      </c>
    </row>
    <row r="479" spans="1:27" ht="22.5">
      <c r="A479" s="779"/>
      <c r="B479" s="777">
        <v>7965591</v>
      </c>
      <c r="C479" s="778" t="s">
        <v>1746</v>
      </c>
      <c r="D479" s="757">
        <v>124.992</v>
      </c>
      <c r="E479" s="758">
        <v>0</v>
      </c>
      <c r="F479" s="758">
        <v>0</v>
      </c>
      <c r="G479" s="758">
        <v>124.992</v>
      </c>
      <c r="H479" s="758">
        <v>0</v>
      </c>
      <c r="I479" s="758">
        <v>0</v>
      </c>
      <c r="J479" s="758">
        <v>124.992</v>
      </c>
      <c r="K479" s="758">
        <v>0</v>
      </c>
      <c r="L479" s="758">
        <v>0</v>
      </c>
      <c r="M479" s="758">
        <v>0</v>
      </c>
      <c r="N479" s="759">
        <v>124.992</v>
      </c>
      <c r="O479" s="757">
        <v>0</v>
      </c>
      <c r="P479" s="757">
        <v>0</v>
      </c>
      <c r="Q479" s="757">
        <v>124.992</v>
      </c>
      <c r="R479" s="757">
        <v>0</v>
      </c>
      <c r="S479" s="757">
        <v>0</v>
      </c>
      <c r="T479" s="757">
        <v>0</v>
      </c>
      <c r="U479" s="812">
        <f t="shared" si="42"/>
        <v>100</v>
      </c>
      <c r="V479" s="813"/>
      <c r="W479" s="813"/>
      <c r="X479" s="813">
        <f t="shared" si="44"/>
        <v>100</v>
      </c>
      <c r="Y479" s="813"/>
      <c r="Z479" s="813"/>
      <c r="AA479" s="813"/>
    </row>
    <row r="480" spans="1:27">
      <c r="A480" s="779"/>
      <c r="B480" s="777">
        <v>8113143</v>
      </c>
      <c r="C480" s="778" t="s">
        <v>1747</v>
      </c>
      <c r="D480" s="757">
        <v>2236.0100000000002</v>
      </c>
      <c r="E480" s="758">
        <v>0</v>
      </c>
      <c r="F480" s="758">
        <v>0</v>
      </c>
      <c r="G480" s="758">
        <v>2236.0100000000002</v>
      </c>
      <c r="H480" s="758">
        <v>0</v>
      </c>
      <c r="I480" s="758">
        <v>0</v>
      </c>
      <c r="J480" s="758">
        <v>0</v>
      </c>
      <c r="K480" s="758">
        <v>0</v>
      </c>
      <c r="L480" s="758">
        <v>0</v>
      </c>
      <c r="M480" s="758">
        <v>2236.0100000000002</v>
      </c>
      <c r="N480" s="759">
        <v>200</v>
      </c>
      <c r="O480" s="757">
        <v>0</v>
      </c>
      <c r="P480" s="757">
        <v>0</v>
      </c>
      <c r="Q480" s="757">
        <v>0</v>
      </c>
      <c r="R480" s="757">
        <v>0</v>
      </c>
      <c r="S480" s="757">
        <v>0</v>
      </c>
      <c r="T480" s="757">
        <v>200</v>
      </c>
      <c r="U480" s="812">
        <f t="shared" si="42"/>
        <v>8.9445038260115108</v>
      </c>
      <c r="V480" s="813"/>
      <c r="W480" s="813"/>
      <c r="X480" s="813"/>
      <c r="Y480" s="813"/>
      <c r="Z480" s="813"/>
      <c r="AA480" s="813">
        <f t="shared" si="46"/>
        <v>8.9445038260115108</v>
      </c>
    </row>
    <row r="481" spans="1:27" ht="22.5">
      <c r="A481" s="779"/>
      <c r="B481" s="777" t="s">
        <v>1748</v>
      </c>
      <c r="C481" s="778" t="s">
        <v>1749</v>
      </c>
      <c r="D481" s="757">
        <v>5228</v>
      </c>
      <c r="E481" s="758">
        <v>5228</v>
      </c>
      <c r="F481" s="758">
        <v>0</v>
      </c>
      <c r="G481" s="758">
        <v>0</v>
      </c>
      <c r="H481" s="758">
        <v>0</v>
      </c>
      <c r="I481" s="758">
        <v>0</v>
      </c>
      <c r="J481" s="758">
        <v>5228</v>
      </c>
      <c r="K481" s="758">
        <v>0</v>
      </c>
      <c r="L481" s="758">
        <v>0</v>
      </c>
      <c r="M481" s="758">
        <v>0</v>
      </c>
      <c r="N481" s="759">
        <v>3975.944</v>
      </c>
      <c r="O481" s="757">
        <v>0</v>
      </c>
      <c r="P481" s="757">
        <v>0</v>
      </c>
      <c r="Q481" s="757">
        <v>3975.944</v>
      </c>
      <c r="R481" s="757">
        <v>0</v>
      </c>
      <c r="S481" s="757">
        <v>0</v>
      </c>
      <c r="T481" s="757">
        <v>0</v>
      </c>
      <c r="U481" s="812">
        <f t="shared" si="42"/>
        <v>76.050956388676354</v>
      </c>
      <c r="V481" s="813"/>
      <c r="W481" s="813"/>
      <c r="X481" s="813">
        <f t="shared" si="44"/>
        <v>76.050956388676354</v>
      </c>
      <c r="Y481" s="813"/>
      <c r="Z481" s="813"/>
      <c r="AA481" s="813"/>
    </row>
    <row r="482" spans="1:27" ht="22.5">
      <c r="A482" s="779"/>
      <c r="B482" s="777">
        <v>7960358</v>
      </c>
      <c r="C482" s="778" t="s">
        <v>1750</v>
      </c>
      <c r="D482" s="757">
        <v>394.50099999999998</v>
      </c>
      <c r="E482" s="758">
        <v>0</v>
      </c>
      <c r="F482" s="758">
        <v>0</v>
      </c>
      <c r="G482" s="758">
        <v>394.50099999999998</v>
      </c>
      <c r="H482" s="758">
        <v>0</v>
      </c>
      <c r="I482" s="758">
        <v>0</v>
      </c>
      <c r="J482" s="758">
        <v>394.50099999999998</v>
      </c>
      <c r="K482" s="758">
        <v>0</v>
      </c>
      <c r="L482" s="758">
        <v>0</v>
      </c>
      <c r="M482" s="758">
        <v>0</v>
      </c>
      <c r="N482" s="759">
        <v>394.50099999999998</v>
      </c>
      <c r="O482" s="757">
        <v>0</v>
      </c>
      <c r="P482" s="757">
        <v>0</v>
      </c>
      <c r="Q482" s="757">
        <v>394.50099999999998</v>
      </c>
      <c r="R482" s="757">
        <v>0</v>
      </c>
      <c r="S482" s="757">
        <v>0</v>
      </c>
      <c r="T482" s="757">
        <v>0</v>
      </c>
      <c r="U482" s="812">
        <f t="shared" si="42"/>
        <v>100</v>
      </c>
      <c r="V482" s="813"/>
      <c r="W482" s="813"/>
      <c r="X482" s="813">
        <f t="shared" si="44"/>
        <v>100</v>
      </c>
      <c r="Y482" s="813"/>
      <c r="Z482" s="813"/>
      <c r="AA482" s="813"/>
    </row>
    <row r="483" spans="1:27" ht="33.75">
      <c r="A483" s="779"/>
      <c r="B483" s="777">
        <v>8028026</v>
      </c>
      <c r="C483" s="778" t="s">
        <v>1751</v>
      </c>
      <c r="D483" s="757">
        <v>8.4670000000000005</v>
      </c>
      <c r="E483" s="758">
        <v>0</v>
      </c>
      <c r="F483" s="758">
        <v>0</v>
      </c>
      <c r="G483" s="758">
        <v>8.4670000000000005</v>
      </c>
      <c r="H483" s="758">
        <v>0</v>
      </c>
      <c r="I483" s="758">
        <v>8.4670000000000005</v>
      </c>
      <c r="J483" s="758">
        <v>0</v>
      </c>
      <c r="K483" s="758">
        <v>0</v>
      </c>
      <c r="L483" s="758">
        <v>0</v>
      </c>
      <c r="M483" s="758">
        <v>0</v>
      </c>
      <c r="N483" s="759">
        <v>8.4670000000000005</v>
      </c>
      <c r="O483" s="757">
        <v>0</v>
      </c>
      <c r="P483" s="757">
        <v>8.4670000000000005</v>
      </c>
      <c r="Q483" s="757">
        <v>0</v>
      </c>
      <c r="R483" s="757">
        <v>0</v>
      </c>
      <c r="S483" s="757">
        <v>0</v>
      </c>
      <c r="T483" s="757">
        <v>0</v>
      </c>
      <c r="U483" s="812">
        <f t="shared" si="42"/>
        <v>100</v>
      </c>
      <c r="V483" s="813"/>
      <c r="W483" s="813">
        <f t="shared" si="43"/>
        <v>100</v>
      </c>
      <c r="X483" s="813"/>
      <c r="Y483" s="813"/>
      <c r="Z483" s="813"/>
      <c r="AA483" s="813"/>
    </row>
    <row r="484" spans="1:27" ht="22.5">
      <c r="A484" s="779"/>
      <c r="B484" s="777" t="s">
        <v>1752</v>
      </c>
      <c r="C484" s="778" t="s">
        <v>1753</v>
      </c>
      <c r="D484" s="757">
        <v>2374</v>
      </c>
      <c r="E484" s="758">
        <v>2374</v>
      </c>
      <c r="F484" s="758">
        <v>0</v>
      </c>
      <c r="G484" s="758">
        <v>0</v>
      </c>
      <c r="H484" s="758">
        <v>0</v>
      </c>
      <c r="I484" s="758">
        <v>0</v>
      </c>
      <c r="J484" s="758">
        <v>2374</v>
      </c>
      <c r="K484" s="758">
        <v>0</v>
      </c>
      <c r="L484" s="758">
        <v>0</v>
      </c>
      <c r="M484" s="758">
        <v>0</v>
      </c>
      <c r="N484" s="759">
        <v>2159.694</v>
      </c>
      <c r="O484" s="757">
        <v>0</v>
      </c>
      <c r="P484" s="757">
        <v>0</v>
      </c>
      <c r="Q484" s="757">
        <v>2159.694</v>
      </c>
      <c r="R484" s="757">
        <v>0</v>
      </c>
      <c r="S484" s="757">
        <v>0</v>
      </c>
      <c r="T484" s="757">
        <v>0</v>
      </c>
      <c r="U484" s="812">
        <f t="shared" si="42"/>
        <v>90.972788542544222</v>
      </c>
      <c r="V484" s="813"/>
      <c r="W484" s="813"/>
      <c r="X484" s="813">
        <f t="shared" si="44"/>
        <v>90.972788542544222</v>
      </c>
      <c r="Y484" s="813"/>
      <c r="Z484" s="813"/>
      <c r="AA484" s="813"/>
    </row>
    <row r="485" spans="1:27" ht="33.75">
      <c r="A485" s="779"/>
      <c r="B485" s="777" t="s">
        <v>1754</v>
      </c>
      <c r="C485" s="778" t="s">
        <v>1755</v>
      </c>
      <c r="D485" s="757">
        <v>4409</v>
      </c>
      <c r="E485" s="758">
        <v>4409</v>
      </c>
      <c r="F485" s="758">
        <v>0</v>
      </c>
      <c r="G485" s="758">
        <v>0</v>
      </c>
      <c r="H485" s="758">
        <v>0</v>
      </c>
      <c r="I485" s="758">
        <v>0</v>
      </c>
      <c r="J485" s="758">
        <v>2605</v>
      </c>
      <c r="K485" s="758">
        <v>0</v>
      </c>
      <c r="L485" s="758">
        <v>1804.0250000000001</v>
      </c>
      <c r="M485" s="758">
        <v>0</v>
      </c>
      <c r="N485" s="759">
        <v>3713.0250000000001</v>
      </c>
      <c r="O485" s="757">
        <v>0</v>
      </c>
      <c r="P485" s="757">
        <v>0</v>
      </c>
      <c r="Q485" s="757">
        <v>1909</v>
      </c>
      <c r="R485" s="757">
        <v>0</v>
      </c>
      <c r="S485" s="757">
        <v>1804.0250000000001</v>
      </c>
      <c r="T485" s="757">
        <v>0</v>
      </c>
      <c r="U485" s="812">
        <f t="shared" si="42"/>
        <v>84.214674529371749</v>
      </c>
      <c r="V485" s="813"/>
      <c r="W485" s="813"/>
      <c r="X485" s="813">
        <f t="shared" si="44"/>
        <v>73.282149712092121</v>
      </c>
      <c r="Y485" s="813"/>
      <c r="Z485" s="813">
        <f t="shared" si="45"/>
        <v>100</v>
      </c>
      <c r="AA485" s="813"/>
    </row>
    <row r="486" spans="1:27" ht="33.75">
      <c r="A486" s="779"/>
      <c r="B486" s="777" t="s">
        <v>1756</v>
      </c>
      <c r="C486" s="778" t="s">
        <v>1757</v>
      </c>
      <c r="D486" s="757">
        <v>30016</v>
      </c>
      <c r="E486" s="758">
        <v>30016</v>
      </c>
      <c r="F486" s="758">
        <v>0</v>
      </c>
      <c r="G486" s="758">
        <v>0</v>
      </c>
      <c r="H486" s="758">
        <v>0</v>
      </c>
      <c r="I486" s="758">
        <v>0</v>
      </c>
      <c r="J486" s="758">
        <v>0</v>
      </c>
      <c r="K486" s="758">
        <v>0</v>
      </c>
      <c r="L486" s="758">
        <v>30016</v>
      </c>
      <c r="M486" s="758">
        <v>0</v>
      </c>
      <c r="N486" s="759">
        <v>29959.272499999999</v>
      </c>
      <c r="O486" s="757">
        <v>0</v>
      </c>
      <c r="P486" s="757">
        <v>0</v>
      </c>
      <c r="Q486" s="757">
        <v>0</v>
      </c>
      <c r="R486" s="757">
        <v>0</v>
      </c>
      <c r="S486" s="757">
        <v>29959.272499999999</v>
      </c>
      <c r="T486" s="757">
        <v>0</v>
      </c>
      <c r="U486" s="812">
        <f t="shared" si="42"/>
        <v>99.811009128464818</v>
      </c>
      <c r="V486" s="813"/>
      <c r="W486" s="813"/>
      <c r="X486" s="813"/>
      <c r="Y486" s="813"/>
      <c r="Z486" s="813">
        <f t="shared" si="45"/>
        <v>99.811009128464818</v>
      </c>
      <c r="AA486" s="813"/>
    </row>
    <row r="487" spans="1:27">
      <c r="A487" s="779"/>
      <c r="B487" s="777" t="s">
        <v>1758</v>
      </c>
      <c r="C487" s="778" t="s">
        <v>1759</v>
      </c>
      <c r="D487" s="757">
        <v>3479.9009999999998</v>
      </c>
      <c r="E487" s="758">
        <v>1351.296</v>
      </c>
      <c r="F487" s="758">
        <v>523.64400000000001</v>
      </c>
      <c r="G487" s="758">
        <v>1604.961</v>
      </c>
      <c r="H487" s="758">
        <v>0</v>
      </c>
      <c r="I487" s="758">
        <v>1000</v>
      </c>
      <c r="J487" s="758">
        <v>2479.9009999999998</v>
      </c>
      <c r="K487" s="758">
        <v>0</v>
      </c>
      <c r="L487" s="758">
        <v>0</v>
      </c>
      <c r="M487" s="758">
        <v>0</v>
      </c>
      <c r="N487" s="759">
        <v>2954.3530000000001</v>
      </c>
      <c r="O487" s="757">
        <v>0</v>
      </c>
      <c r="P487" s="757">
        <v>825.74800000000005</v>
      </c>
      <c r="Q487" s="757">
        <v>2128.605</v>
      </c>
      <c r="R487" s="757">
        <v>0</v>
      </c>
      <c r="S487" s="757">
        <v>0</v>
      </c>
      <c r="T487" s="757">
        <v>0</v>
      </c>
      <c r="U487" s="812">
        <f t="shared" si="42"/>
        <v>84.897616340234975</v>
      </c>
      <c r="V487" s="813"/>
      <c r="W487" s="813">
        <f t="shared" si="43"/>
        <v>82.57480000000001</v>
      </c>
      <c r="X487" s="813">
        <f t="shared" si="44"/>
        <v>85.834273223003663</v>
      </c>
      <c r="Y487" s="813"/>
      <c r="Z487" s="813"/>
      <c r="AA487" s="813"/>
    </row>
    <row r="488" spans="1:27" ht="22.5">
      <c r="A488" s="779"/>
      <c r="B488" s="777">
        <v>7901910</v>
      </c>
      <c r="C488" s="778" t="s">
        <v>1760</v>
      </c>
      <c r="D488" s="757">
        <v>17.812000000000001</v>
      </c>
      <c r="E488" s="758">
        <v>17.812000000000001</v>
      </c>
      <c r="F488" s="758">
        <v>0</v>
      </c>
      <c r="G488" s="758">
        <v>0</v>
      </c>
      <c r="H488" s="758">
        <v>0</v>
      </c>
      <c r="I488" s="758">
        <v>0</v>
      </c>
      <c r="J488" s="758">
        <v>0</v>
      </c>
      <c r="K488" s="758">
        <v>0</v>
      </c>
      <c r="L488" s="758">
        <v>17.812000000000001</v>
      </c>
      <c r="M488" s="758">
        <v>0</v>
      </c>
      <c r="N488" s="759">
        <v>13.724</v>
      </c>
      <c r="O488" s="757">
        <v>0</v>
      </c>
      <c r="P488" s="757">
        <v>0</v>
      </c>
      <c r="Q488" s="757">
        <v>0</v>
      </c>
      <c r="R488" s="757">
        <v>0</v>
      </c>
      <c r="S488" s="757">
        <v>13.724</v>
      </c>
      <c r="T488" s="757">
        <v>0</v>
      </c>
      <c r="U488" s="812">
        <f t="shared" si="42"/>
        <v>77.049180327868854</v>
      </c>
      <c r="V488" s="813"/>
      <c r="W488" s="813"/>
      <c r="X488" s="813"/>
      <c r="Y488" s="813"/>
      <c r="Z488" s="813">
        <f t="shared" si="45"/>
        <v>77.049180327868854</v>
      </c>
      <c r="AA488" s="813"/>
    </row>
    <row r="489" spans="1:27" ht="22.5">
      <c r="A489" s="779"/>
      <c r="B489" s="777">
        <v>7901911</v>
      </c>
      <c r="C489" s="778" t="s">
        <v>1761</v>
      </c>
      <c r="D489" s="757">
        <v>37.118000000000002</v>
      </c>
      <c r="E489" s="758">
        <v>37.118000000000002</v>
      </c>
      <c r="F489" s="758">
        <v>0</v>
      </c>
      <c r="G489" s="758">
        <v>0</v>
      </c>
      <c r="H489" s="758">
        <v>0</v>
      </c>
      <c r="I489" s="758">
        <v>0</v>
      </c>
      <c r="J489" s="758">
        <v>0</v>
      </c>
      <c r="K489" s="758">
        <v>0</v>
      </c>
      <c r="L489" s="758">
        <v>37.118000000000002</v>
      </c>
      <c r="M489" s="758">
        <v>0</v>
      </c>
      <c r="N489" s="759">
        <v>32.997999999999998</v>
      </c>
      <c r="O489" s="757">
        <v>0</v>
      </c>
      <c r="P489" s="757">
        <v>0</v>
      </c>
      <c r="Q489" s="757">
        <v>0</v>
      </c>
      <c r="R489" s="757">
        <v>0</v>
      </c>
      <c r="S489" s="757">
        <v>32.997999999999998</v>
      </c>
      <c r="T489" s="757">
        <v>0</v>
      </c>
      <c r="U489" s="812">
        <f t="shared" si="42"/>
        <v>88.900264022846045</v>
      </c>
      <c r="V489" s="813"/>
      <c r="W489" s="813"/>
      <c r="X489" s="813"/>
      <c r="Y489" s="813"/>
      <c r="Z489" s="813">
        <f t="shared" si="45"/>
        <v>88.900264022846045</v>
      </c>
      <c r="AA489" s="813"/>
    </row>
    <row r="490" spans="1:27">
      <c r="A490" s="779"/>
      <c r="B490" s="777">
        <v>8070116</v>
      </c>
      <c r="C490" s="778" t="s">
        <v>1762</v>
      </c>
      <c r="D490" s="757">
        <v>30.447999999999997</v>
      </c>
      <c r="E490" s="758">
        <v>0</v>
      </c>
      <c r="F490" s="758">
        <v>30.236999999999998</v>
      </c>
      <c r="G490" s="758">
        <v>0.21099999999999999</v>
      </c>
      <c r="H490" s="758">
        <v>0</v>
      </c>
      <c r="I490" s="758">
        <v>0.21099999999999999</v>
      </c>
      <c r="J490" s="758">
        <v>0</v>
      </c>
      <c r="K490" s="758">
        <v>0</v>
      </c>
      <c r="L490" s="758">
        <v>30.236999999999998</v>
      </c>
      <c r="M490" s="758">
        <v>0</v>
      </c>
      <c r="N490" s="759">
        <v>30.447999999999997</v>
      </c>
      <c r="O490" s="757">
        <v>0</v>
      </c>
      <c r="P490" s="757">
        <v>0.21099999999999999</v>
      </c>
      <c r="Q490" s="757">
        <v>0</v>
      </c>
      <c r="R490" s="757">
        <v>0</v>
      </c>
      <c r="S490" s="757">
        <v>30.236999999999998</v>
      </c>
      <c r="T490" s="757">
        <v>0</v>
      </c>
      <c r="U490" s="812">
        <f t="shared" si="42"/>
        <v>100</v>
      </c>
      <c r="V490" s="813"/>
      <c r="W490" s="813">
        <f t="shared" si="43"/>
        <v>100</v>
      </c>
      <c r="X490" s="813"/>
      <c r="Y490" s="813"/>
      <c r="Z490" s="813">
        <f t="shared" si="45"/>
        <v>100</v>
      </c>
      <c r="AA490" s="813"/>
    </row>
    <row r="491" spans="1:27" ht="33.75">
      <c r="A491" s="779"/>
      <c r="B491" s="777">
        <v>8077615</v>
      </c>
      <c r="C491" s="778" t="s">
        <v>1763</v>
      </c>
      <c r="D491" s="757">
        <v>16.207999999999998</v>
      </c>
      <c r="E491" s="758">
        <v>16.207999999999998</v>
      </c>
      <c r="F491" s="758">
        <v>0</v>
      </c>
      <c r="G491" s="758">
        <v>0</v>
      </c>
      <c r="H491" s="758">
        <v>0</v>
      </c>
      <c r="I491" s="758">
        <v>0</v>
      </c>
      <c r="J491" s="758">
        <v>0</v>
      </c>
      <c r="K491" s="758">
        <v>0</v>
      </c>
      <c r="L491" s="758">
        <v>16.207999999999998</v>
      </c>
      <c r="M491" s="758">
        <v>0</v>
      </c>
      <c r="N491" s="759">
        <v>7.7619999999999996</v>
      </c>
      <c r="O491" s="757">
        <v>0</v>
      </c>
      <c r="P491" s="757">
        <v>0</v>
      </c>
      <c r="Q491" s="757">
        <v>0</v>
      </c>
      <c r="R491" s="757">
        <v>0</v>
      </c>
      <c r="S491" s="757">
        <v>7.7619999999999996</v>
      </c>
      <c r="T491" s="757">
        <v>0</v>
      </c>
      <c r="U491" s="812">
        <f t="shared" si="42"/>
        <v>47.889930898321822</v>
      </c>
      <c r="V491" s="813"/>
      <c r="W491" s="813"/>
      <c r="X491" s="813"/>
      <c r="Y491" s="813"/>
      <c r="Z491" s="813">
        <f t="shared" si="45"/>
        <v>47.889930898321822</v>
      </c>
      <c r="AA491" s="813"/>
    </row>
    <row r="492" spans="1:27">
      <c r="A492" s="779"/>
      <c r="B492" s="777">
        <v>8094747</v>
      </c>
      <c r="C492" s="778" t="s">
        <v>1764</v>
      </c>
      <c r="D492" s="757">
        <v>1555.357</v>
      </c>
      <c r="E492" s="758">
        <v>1155.9939999999999</v>
      </c>
      <c r="F492" s="758">
        <v>299.363</v>
      </c>
      <c r="G492" s="758">
        <v>100</v>
      </c>
      <c r="H492" s="758">
        <v>0</v>
      </c>
      <c r="I492" s="758">
        <v>0</v>
      </c>
      <c r="J492" s="758">
        <v>1155.9939999999999</v>
      </c>
      <c r="K492" s="758">
        <v>0</v>
      </c>
      <c r="L492" s="758">
        <v>399.363</v>
      </c>
      <c r="M492" s="758">
        <v>0</v>
      </c>
      <c r="N492" s="759">
        <v>935.98500000000001</v>
      </c>
      <c r="O492" s="757">
        <v>0</v>
      </c>
      <c r="P492" s="757">
        <v>0</v>
      </c>
      <c r="Q492" s="757">
        <v>536.98500000000001</v>
      </c>
      <c r="R492" s="757">
        <v>0</v>
      </c>
      <c r="S492" s="757">
        <v>399</v>
      </c>
      <c r="T492" s="757">
        <v>0</v>
      </c>
      <c r="U492" s="812">
        <f t="shared" si="42"/>
        <v>60.178145596155744</v>
      </c>
      <c r="V492" s="813"/>
      <c r="W492" s="813"/>
      <c r="X492" s="813">
        <f t="shared" si="44"/>
        <v>46.452230720920703</v>
      </c>
      <c r="Y492" s="813"/>
      <c r="Z492" s="813">
        <f t="shared" si="45"/>
        <v>99.909105250110798</v>
      </c>
      <c r="AA492" s="813"/>
    </row>
    <row r="493" spans="1:27" ht="22.5">
      <c r="A493" s="779"/>
      <c r="B493" s="777">
        <v>8097067</v>
      </c>
      <c r="C493" s="778" t="s">
        <v>1765</v>
      </c>
      <c r="D493" s="757">
        <v>28.248999999999999</v>
      </c>
      <c r="E493" s="758">
        <v>5.3860000000000001</v>
      </c>
      <c r="F493" s="758">
        <v>0</v>
      </c>
      <c r="G493" s="758">
        <v>22.863</v>
      </c>
      <c r="H493" s="758">
        <v>0</v>
      </c>
      <c r="I493" s="758">
        <v>0</v>
      </c>
      <c r="J493" s="758">
        <v>0</v>
      </c>
      <c r="K493" s="758">
        <v>0</v>
      </c>
      <c r="L493" s="758">
        <v>28.248999999999999</v>
      </c>
      <c r="M493" s="758">
        <v>0</v>
      </c>
      <c r="N493" s="759">
        <v>22.863</v>
      </c>
      <c r="O493" s="757">
        <v>0</v>
      </c>
      <c r="P493" s="757">
        <v>0</v>
      </c>
      <c r="Q493" s="757">
        <v>0</v>
      </c>
      <c r="R493" s="757">
        <v>0</v>
      </c>
      <c r="S493" s="757">
        <v>22.863</v>
      </c>
      <c r="T493" s="757">
        <v>0</v>
      </c>
      <c r="U493" s="812">
        <f t="shared" si="42"/>
        <v>80.933838365959858</v>
      </c>
      <c r="V493" s="813"/>
      <c r="W493" s="813"/>
      <c r="X493" s="813"/>
      <c r="Y493" s="813"/>
      <c r="Z493" s="813">
        <f t="shared" si="45"/>
        <v>80.933838365959858</v>
      </c>
      <c r="AA493" s="813"/>
    </row>
    <row r="494" spans="1:27" ht="33.75">
      <c r="A494" s="779"/>
      <c r="B494" s="777" t="s">
        <v>1766</v>
      </c>
      <c r="C494" s="778" t="s">
        <v>1767</v>
      </c>
      <c r="D494" s="757">
        <v>27666</v>
      </c>
      <c r="E494" s="758">
        <v>27666</v>
      </c>
      <c r="F494" s="758">
        <v>0</v>
      </c>
      <c r="G494" s="758">
        <v>0</v>
      </c>
      <c r="H494" s="758">
        <v>0</v>
      </c>
      <c r="I494" s="758">
        <v>0</v>
      </c>
      <c r="J494" s="758">
        <v>357</v>
      </c>
      <c r="K494" s="758">
        <v>0</v>
      </c>
      <c r="L494" s="758">
        <v>27309</v>
      </c>
      <c r="M494" s="758">
        <v>0</v>
      </c>
      <c r="N494" s="759">
        <v>27536.93</v>
      </c>
      <c r="O494" s="757">
        <v>0</v>
      </c>
      <c r="P494" s="757">
        <v>0</v>
      </c>
      <c r="Q494" s="757">
        <v>357</v>
      </c>
      <c r="R494" s="757">
        <v>0</v>
      </c>
      <c r="S494" s="757">
        <v>27179.93</v>
      </c>
      <c r="T494" s="757">
        <v>0</v>
      </c>
      <c r="U494" s="812">
        <f t="shared" si="42"/>
        <v>99.53347068604063</v>
      </c>
      <c r="V494" s="813"/>
      <c r="W494" s="813"/>
      <c r="X494" s="813">
        <f t="shared" si="44"/>
        <v>100</v>
      </c>
      <c r="Y494" s="813"/>
      <c r="Z494" s="813">
        <f t="shared" si="45"/>
        <v>99.527371928668202</v>
      </c>
      <c r="AA494" s="813"/>
    </row>
    <row r="495" spans="1:27" ht="45">
      <c r="A495" s="779"/>
      <c r="B495" s="777" t="s">
        <v>1768</v>
      </c>
      <c r="C495" s="778" t="s">
        <v>1769</v>
      </c>
      <c r="D495" s="757">
        <v>540</v>
      </c>
      <c r="E495" s="758">
        <v>540</v>
      </c>
      <c r="F495" s="758">
        <v>0</v>
      </c>
      <c r="G495" s="758">
        <v>0</v>
      </c>
      <c r="H495" s="758">
        <v>0</v>
      </c>
      <c r="I495" s="758">
        <v>0</v>
      </c>
      <c r="J495" s="758">
        <v>540</v>
      </c>
      <c r="K495" s="758">
        <v>0</v>
      </c>
      <c r="L495" s="758">
        <v>0</v>
      </c>
      <c r="M495" s="758">
        <v>0</v>
      </c>
      <c r="N495" s="759">
        <v>456.27199999999999</v>
      </c>
      <c r="O495" s="757">
        <v>0</v>
      </c>
      <c r="P495" s="757">
        <v>0</v>
      </c>
      <c r="Q495" s="757">
        <v>456.27199999999999</v>
      </c>
      <c r="R495" s="757">
        <v>0</v>
      </c>
      <c r="S495" s="757">
        <v>0</v>
      </c>
      <c r="T495" s="757">
        <v>0</v>
      </c>
      <c r="U495" s="812">
        <f t="shared" si="42"/>
        <v>84.494814814814816</v>
      </c>
      <c r="V495" s="813"/>
      <c r="W495" s="813"/>
      <c r="X495" s="813">
        <f t="shared" si="44"/>
        <v>84.494814814814816</v>
      </c>
      <c r="Y495" s="813"/>
      <c r="Z495" s="813"/>
      <c r="AA495" s="813"/>
    </row>
    <row r="496" spans="1:27" ht="33.75">
      <c r="A496" s="779"/>
      <c r="B496" s="777" t="s">
        <v>1770</v>
      </c>
      <c r="C496" s="778" t="s">
        <v>1771</v>
      </c>
      <c r="D496" s="757">
        <v>220</v>
      </c>
      <c r="E496" s="758">
        <v>220</v>
      </c>
      <c r="F496" s="758">
        <v>0</v>
      </c>
      <c r="G496" s="758">
        <v>0</v>
      </c>
      <c r="H496" s="758">
        <v>0</v>
      </c>
      <c r="I496" s="758">
        <v>0</v>
      </c>
      <c r="J496" s="758">
        <v>220</v>
      </c>
      <c r="K496" s="758">
        <v>0</v>
      </c>
      <c r="L496" s="758">
        <v>0</v>
      </c>
      <c r="M496" s="758">
        <v>0</v>
      </c>
      <c r="N496" s="759">
        <v>45.222000000000001</v>
      </c>
      <c r="O496" s="757">
        <v>0</v>
      </c>
      <c r="P496" s="757">
        <v>0</v>
      </c>
      <c r="Q496" s="757">
        <v>45.222000000000001</v>
      </c>
      <c r="R496" s="757">
        <v>0</v>
      </c>
      <c r="S496" s="757">
        <v>0</v>
      </c>
      <c r="T496" s="757">
        <v>0</v>
      </c>
      <c r="U496" s="812">
        <f t="shared" si="42"/>
        <v>20.555454545454545</v>
      </c>
      <c r="V496" s="813"/>
      <c r="W496" s="813"/>
      <c r="X496" s="813">
        <f t="shared" si="44"/>
        <v>20.555454545454545</v>
      </c>
      <c r="Y496" s="813"/>
      <c r="Z496" s="813"/>
      <c r="AA496" s="813"/>
    </row>
    <row r="497" spans="1:27" ht="33.75">
      <c r="A497" s="779"/>
      <c r="B497" s="777" t="s">
        <v>1772</v>
      </c>
      <c r="C497" s="778" t="s">
        <v>1773</v>
      </c>
      <c r="D497" s="757">
        <v>150</v>
      </c>
      <c r="E497" s="758">
        <v>150</v>
      </c>
      <c r="F497" s="758">
        <v>0</v>
      </c>
      <c r="G497" s="758">
        <v>0</v>
      </c>
      <c r="H497" s="758">
        <v>0</v>
      </c>
      <c r="I497" s="758">
        <v>0</v>
      </c>
      <c r="J497" s="758">
        <v>150</v>
      </c>
      <c r="K497" s="758">
        <v>0</v>
      </c>
      <c r="L497" s="758">
        <v>0</v>
      </c>
      <c r="M497" s="758">
        <v>0</v>
      </c>
      <c r="N497" s="759">
        <v>150</v>
      </c>
      <c r="O497" s="757">
        <v>0</v>
      </c>
      <c r="P497" s="757">
        <v>0</v>
      </c>
      <c r="Q497" s="757">
        <v>150</v>
      </c>
      <c r="R497" s="757">
        <v>0</v>
      </c>
      <c r="S497" s="757">
        <v>0</v>
      </c>
      <c r="T497" s="757">
        <v>0</v>
      </c>
      <c r="U497" s="812">
        <f t="shared" si="42"/>
        <v>100</v>
      </c>
      <c r="V497" s="813"/>
      <c r="W497" s="813"/>
      <c r="X497" s="813">
        <f t="shared" si="44"/>
        <v>100</v>
      </c>
      <c r="Y497" s="813"/>
      <c r="Z497" s="813"/>
      <c r="AA497" s="813"/>
    </row>
    <row r="498" spans="1:27" ht="56.25">
      <c r="A498" s="779"/>
      <c r="B498" s="777" t="s">
        <v>1774</v>
      </c>
      <c r="C498" s="778" t="s">
        <v>1775</v>
      </c>
      <c r="D498" s="757">
        <v>70</v>
      </c>
      <c r="E498" s="758">
        <v>70</v>
      </c>
      <c r="F498" s="758">
        <v>0</v>
      </c>
      <c r="G498" s="758">
        <v>0</v>
      </c>
      <c r="H498" s="758">
        <v>0</v>
      </c>
      <c r="I498" s="758">
        <v>0</v>
      </c>
      <c r="J498" s="758">
        <v>70</v>
      </c>
      <c r="K498" s="758">
        <v>0</v>
      </c>
      <c r="L498" s="758">
        <v>0</v>
      </c>
      <c r="M498" s="758">
        <v>0</v>
      </c>
      <c r="N498" s="759">
        <v>0</v>
      </c>
      <c r="O498" s="757">
        <v>0</v>
      </c>
      <c r="P498" s="757">
        <v>0</v>
      </c>
      <c r="Q498" s="757">
        <v>0</v>
      </c>
      <c r="R498" s="757">
        <v>0</v>
      </c>
      <c r="S498" s="757">
        <v>0</v>
      </c>
      <c r="T498" s="757">
        <v>0</v>
      </c>
      <c r="U498" s="812">
        <f t="shared" si="42"/>
        <v>0</v>
      </c>
      <c r="V498" s="813"/>
      <c r="W498" s="813"/>
      <c r="X498" s="813">
        <f t="shared" si="44"/>
        <v>0</v>
      </c>
      <c r="Y498" s="813"/>
      <c r="Z498" s="813"/>
      <c r="AA498" s="813"/>
    </row>
    <row r="499" spans="1:27" ht="33.75">
      <c r="A499" s="779"/>
      <c r="B499" s="777" t="s">
        <v>1776</v>
      </c>
      <c r="C499" s="778" t="s">
        <v>1777</v>
      </c>
      <c r="D499" s="757">
        <v>10514.694</v>
      </c>
      <c r="E499" s="758">
        <v>4100</v>
      </c>
      <c r="F499" s="758">
        <v>3716.694</v>
      </c>
      <c r="G499" s="758">
        <v>2698</v>
      </c>
      <c r="H499" s="758">
        <v>0</v>
      </c>
      <c r="I499" s="758">
        <v>0</v>
      </c>
      <c r="J499" s="758">
        <v>10514.694</v>
      </c>
      <c r="K499" s="758">
        <v>0</v>
      </c>
      <c r="L499" s="758">
        <v>0</v>
      </c>
      <c r="M499" s="758">
        <v>0</v>
      </c>
      <c r="N499" s="759">
        <v>8434.7209999999995</v>
      </c>
      <c r="O499" s="757">
        <v>0</v>
      </c>
      <c r="P499" s="757">
        <v>0</v>
      </c>
      <c r="Q499" s="757">
        <v>8434.7209999999995</v>
      </c>
      <c r="R499" s="757">
        <v>0</v>
      </c>
      <c r="S499" s="757">
        <v>0</v>
      </c>
      <c r="T499" s="757">
        <v>0</v>
      </c>
      <c r="U499" s="812">
        <f t="shared" si="42"/>
        <v>80.218416246825626</v>
      </c>
      <c r="V499" s="813"/>
      <c r="W499" s="813"/>
      <c r="X499" s="813">
        <f t="shared" si="44"/>
        <v>80.218416246825626</v>
      </c>
      <c r="Y499" s="813"/>
      <c r="Z499" s="813"/>
      <c r="AA499" s="813"/>
    </row>
    <row r="500" spans="1:27" ht="45">
      <c r="A500" s="779"/>
      <c r="B500" s="777" t="s">
        <v>1778</v>
      </c>
      <c r="C500" s="778" t="s">
        <v>1779</v>
      </c>
      <c r="D500" s="757">
        <v>2152.2759999999998</v>
      </c>
      <c r="E500" s="758">
        <v>1000</v>
      </c>
      <c r="F500" s="758">
        <v>297.13600000000002</v>
      </c>
      <c r="G500" s="758">
        <v>855.14</v>
      </c>
      <c r="H500" s="758">
        <v>0</v>
      </c>
      <c r="I500" s="758">
        <v>0</v>
      </c>
      <c r="J500" s="758">
        <v>2152.2759999999998</v>
      </c>
      <c r="K500" s="758">
        <v>0</v>
      </c>
      <c r="L500" s="758">
        <v>0</v>
      </c>
      <c r="M500" s="758">
        <v>0</v>
      </c>
      <c r="N500" s="759">
        <v>1718.9290000000001</v>
      </c>
      <c r="O500" s="757">
        <v>0</v>
      </c>
      <c r="P500" s="757">
        <v>0</v>
      </c>
      <c r="Q500" s="757">
        <v>1718.9290000000001</v>
      </c>
      <c r="R500" s="757">
        <v>0</v>
      </c>
      <c r="S500" s="757">
        <v>0</v>
      </c>
      <c r="T500" s="757">
        <v>0</v>
      </c>
      <c r="U500" s="812">
        <f t="shared" si="42"/>
        <v>79.865639908636268</v>
      </c>
      <c r="V500" s="813"/>
      <c r="W500" s="813"/>
      <c r="X500" s="813">
        <f t="shared" si="44"/>
        <v>79.865639908636268</v>
      </c>
      <c r="Y500" s="813"/>
      <c r="Z500" s="813"/>
      <c r="AA500" s="813"/>
    </row>
    <row r="501" spans="1:27" ht="33.75">
      <c r="A501" s="779"/>
      <c r="B501" s="777" t="s">
        <v>1780</v>
      </c>
      <c r="C501" s="778" t="s">
        <v>1781</v>
      </c>
      <c r="D501" s="757">
        <v>991.8</v>
      </c>
      <c r="E501" s="758">
        <v>800</v>
      </c>
      <c r="F501" s="758">
        <v>0</v>
      </c>
      <c r="G501" s="758">
        <v>191.8</v>
      </c>
      <c r="H501" s="758">
        <v>0</v>
      </c>
      <c r="I501" s="758">
        <v>0</v>
      </c>
      <c r="J501" s="758">
        <v>991.8</v>
      </c>
      <c r="K501" s="758">
        <v>0</v>
      </c>
      <c r="L501" s="758">
        <v>0</v>
      </c>
      <c r="M501" s="758">
        <v>0</v>
      </c>
      <c r="N501" s="759">
        <v>796.15499999999997</v>
      </c>
      <c r="O501" s="757">
        <v>0</v>
      </c>
      <c r="P501" s="757">
        <v>0</v>
      </c>
      <c r="Q501" s="757">
        <v>796.15499999999997</v>
      </c>
      <c r="R501" s="757">
        <v>0</v>
      </c>
      <c r="S501" s="757">
        <v>0</v>
      </c>
      <c r="T501" s="757">
        <v>0</v>
      </c>
      <c r="U501" s="812">
        <f t="shared" si="42"/>
        <v>80.273744706594073</v>
      </c>
      <c r="V501" s="813"/>
      <c r="W501" s="813"/>
      <c r="X501" s="813">
        <f t="shared" si="44"/>
        <v>80.273744706594073</v>
      </c>
      <c r="Y501" s="813"/>
      <c r="Z501" s="813"/>
      <c r="AA501" s="813"/>
    </row>
    <row r="502" spans="1:27" ht="33.75">
      <c r="A502" s="779"/>
      <c r="B502" s="777" t="s">
        <v>1782</v>
      </c>
      <c r="C502" s="778" t="s">
        <v>1783</v>
      </c>
      <c r="D502" s="757">
        <v>5532.4570000000003</v>
      </c>
      <c r="E502" s="758">
        <v>2100</v>
      </c>
      <c r="F502" s="758">
        <v>927.45699999999999</v>
      </c>
      <c r="G502" s="758">
        <v>2505</v>
      </c>
      <c r="H502" s="758">
        <v>0</v>
      </c>
      <c r="I502" s="758">
        <v>0</v>
      </c>
      <c r="J502" s="758">
        <v>5532.4570000000003</v>
      </c>
      <c r="K502" s="758">
        <v>0</v>
      </c>
      <c r="L502" s="758">
        <v>0</v>
      </c>
      <c r="M502" s="758">
        <v>0</v>
      </c>
      <c r="N502" s="759">
        <v>5134.9040000000005</v>
      </c>
      <c r="O502" s="757">
        <v>0</v>
      </c>
      <c r="P502" s="757">
        <v>0</v>
      </c>
      <c r="Q502" s="757">
        <v>5134.9040000000005</v>
      </c>
      <c r="R502" s="757">
        <v>0</v>
      </c>
      <c r="S502" s="757">
        <v>0</v>
      </c>
      <c r="T502" s="757">
        <v>0</v>
      </c>
      <c r="U502" s="812">
        <f t="shared" si="42"/>
        <v>92.814169183782184</v>
      </c>
      <c r="V502" s="813"/>
      <c r="W502" s="813"/>
      <c r="X502" s="813">
        <f t="shared" si="44"/>
        <v>92.814169183782184</v>
      </c>
      <c r="Y502" s="813"/>
      <c r="Z502" s="813"/>
      <c r="AA502" s="813"/>
    </row>
    <row r="503" spans="1:27" ht="22.5">
      <c r="A503" s="779"/>
      <c r="B503" s="777">
        <v>7902125</v>
      </c>
      <c r="C503" s="778" t="s">
        <v>1784</v>
      </c>
      <c r="D503" s="757">
        <v>39.731000000000002</v>
      </c>
      <c r="E503" s="758">
        <v>39.731000000000002</v>
      </c>
      <c r="F503" s="758">
        <v>0</v>
      </c>
      <c r="G503" s="758">
        <v>0</v>
      </c>
      <c r="H503" s="758">
        <v>0</v>
      </c>
      <c r="I503" s="758">
        <v>0</v>
      </c>
      <c r="J503" s="758">
        <v>39.731000000000002</v>
      </c>
      <c r="K503" s="758">
        <v>0</v>
      </c>
      <c r="L503" s="758">
        <v>0</v>
      </c>
      <c r="M503" s="758">
        <v>0</v>
      </c>
      <c r="N503" s="759">
        <v>37.188000000000002</v>
      </c>
      <c r="O503" s="757">
        <v>0</v>
      </c>
      <c r="P503" s="757">
        <v>0</v>
      </c>
      <c r="Q503" s="757">
        <v>37.188000000000002</v>
      </c>
      <c r="R503" s="757">
        <v>0</v>
      </c>
      <c r="S503" s="757">
        <v>0</v>
      </c>
      <c r="T503" s="757">
        <v>0</v>
      </c>
      <c r="U503" s="812">
        <f t="shared" si="42"/>
        <v>93.599456343912806</v>
      </c>
      <c r="V503" s="813"/>
      <c r="W503" s="813"/>
      <c r="X503" s="813">
        <f t="shared" si="44"/>
        <v>93.599456343912806</v>
      </c>
      <c r="Y503" s="813"/>
      <c r="Z503" s="813"/>
      <c r="AA503" s="813"/>
    </row>
    <row r="504" spans="1:27" ht="22.5">
      <c r="A504" s="779"/>
      <c r="B504" s="777">
        <v>7959776</v>
      </c>
      <c r="C504" s="778" t="s">
        <v>1785</v>
      </c>
      <c r="D504" s="757">
        <v>225.005</v>
      </c>
      <c r="E504" s="758">
        <v>170</v>
      </c>
      <c r="F504" s="758">
        <v>0</v>
      </c>
      <c r="G504" s="758">
        <v>55.005000000000003</v>
      </c>
      <c r="H504" s="758">
        <v>0</v>
      </c>
      <c r="I504" s="758">
        <v>0</v>
      </c>
      <c r="J504" s="758">
        <v>0</v>
      </c>
      <c r="K504" s="758">
        <v>0</v>
      </c>
      <c r="L504" s="758">
        <v>0</v>
      </c>
      <c r="M504" s="758">
        <v>225.005</v>
      </c>
      <c r="N504" s="759">
        <v>55.911999999999999</v>
      </c>
      <c r="O504" s="757">
        <v>0</v>
      </c>
      <c r="P504" s="757">
        <v>0</v>
      </c>
      <c r="Q504" s="757">
        <v>0</v>
      </c>
      <c r="R504" s="757">
        <v>0</v>
      </c>
      <c r="S504" s="757">
        <v>0</v>
      </c>
      <c r="T504" s="757">
        <v>55.911999999999999</v>
      </c>
      <c r="U504" s="812">
        <f t="shared" si="42"/>
        <v>24.84922557276505</v>
      </c>
      <c r="V504" s="813"/>
      <c r="W504" s="813"/>
      <c r="X504" s="813"/>
      <c r="Y504" s="813"/>
      <c r="Z504" s="813"/>
      <c r="AA504" s="813">
        <f t="shared" si="46"/>
        <v>24.84922557276505</v>
      </c>
    </row>
    <row r="505" spans="1:27" ht="22.5">
      <c r="A505" s="779"/>
      <c r="B505" s="777">
        <v>7959777</v>
      </c>
      <c r="C505" s="778" t="s">
        <v>1786</v>
      </c>
      <c r="D505" s="757">
        <v>130.47</v>
      </c>
      <c r="E505" s="758">
        <v>80</v>
      </c>
      <c r="F505" s="758">
        <v>0</v>
      </c>
      <c r="G505" s="758">
        <v>50.47</v>
      </c>
      <c r="H505" s="758">
        <v>0</v>
      </c>
      <c r="I505" s="758">
        <v>0</v>
      </c>
      <c r="J505" s="758">
        <v>0</v>
      </c>
      <c r="K505" s="758">
        <v>0</v>
      </c>
      <c r="L505" s="758">
        <v>0</v>
      </c>
      <c r="M505" s="758">
        <v>130.47</v>
      </c>
      <c r="N505" s="759">
        <v>65.135000000000005</v>
      </c>
      <c r="O505" s="757">
        <v>0</v>
      </c>
      <c r="P505" s="757">
        <v>0</v>
      </c>
      <c r="Q505" s="757">
        <v>0</v>
      </c>
      <c r="R505" s="757">
        <v>0</v>
      </c>
      <c r="S505" s="757">
        <v>0</v>
      </c>
      <c r="T505" s="757">
        <v>65.135000000000005</v>
      </c>
      <c r="U505" s="812">
        <f t="shared" si="42"/>
        <v>49.923354027745845</v>
      </c>
      <c r="V505" s="813"/>
      <c r="W505" s="813"/>
      <c r="X505" s="813"/>
      <c r="Y505" s="813"/>
      <c r="Z505" s="813"/>
      <c r="AA505" s="813">
        <f t="shared" si="46"/>
        <v>49.923354027745845</v>
      </c>
    </row>
    <row r="506" spans="1:27" ht="33.75">
      <c r="A506" s="779"/>
      <c r="B506" s="777">
        <v>8012370</v>
      </c>
      <c r="C506" s="778" t="s">
        <v>1787</v>
      </c>
      <c r="D506" s="757">
        <v>22.748000000000001</v>
      </c>
      <c r="E506" s="758">
        <v>0</v>
      </c>
      <c r="F506" s="758">
        <v>0</v>
      </c>
      <c r="G506" s="758">
        <v>22.748000000000001</v>
      </c>
      <c r="H506" s="758">
        <v>0</v>
      </c>
      <c r="I506" s="758">
        <v>0</v>
      </c>
      <c r="J506" s="758">
        <v>0</v>
      </c>
      <c r="K506" s="758">
        <v>0</v>
      </c>
      <c r="L506" s="758">
        <v>0</v>
      </c>
      <c r="M506" s="758">
        <v>22.748000000000001</v>
      </c>
      <c r="N506" s="759">
        <v>22.748000000000001</v>
      </c>
      <c r="O506" s="757">
        <v>0</v>
      </c>
      <c r="P506" s="757">
        <v>0</v>
      </c>
      <c r="Q506" s="757">
        <v>0</v>
      </c>
      <c r="R506" s="757">
        <v>0</v>
      </c>
      <c r="S506" s="757">
        <v>0</v>
      </c>
      <c r="T506" s="757">
        <v>22.748000000000001</v>
      </c>
      <c r="U506" s="812">
        <f t="shared" si="42"/>
        <v>100</v>
      </c>
      <c r="V506" s="813"/>
      <c r="W506" s="813"/>
      <c r="X506" s="813"/>
      <c r="Y506" s="813"/>
      <c r="Z506" s="813"/>
      <c r="AA506" s="813">
        <f t="shared" si="46"/>
        <v>100</v>
      </c>
    </row>
    <row r="507" spans="1:27" ht="22.5">
      <c r="A507" s="779"/>
      <c r="B507" s="777">
        <v>8017371</v>
      </c>
      <c r="C507" s="778" t="s">
        <v>1788</v>
      </c>
      <c r="D507" s="757">
        <v>1353.5890000000002</v>
      </c>
      <c r="E507" s="758">
        <v>1345.2460000000001</v>
      </c>
      <c r="F507" s="758">
        <v>0</v>
      </c>
      <c r="G507" s="758">
        <v>8.343</v>
      </c>
      <c r="H507" s="758">
        <v>0</v>
      </c>
      <c r="I507" s="758">
        <v>895.24599999999998</v>
      </c>
      <c r="J507" s="758">
        <v>0</v>
      </c>
      <c r="K507" s="758">
        <v>0</v>
      </c>
      <c r="L507" s="758">
        <v>0</v>
      </c>
      <c r="M507" s="758">
        <v>458.34300000000002</v>
      </c>
      <c r="N507" s="759">
        <v>1271.569</v>
      </c>
      <c r="O507" s="757">
        <v>0</v>
      </c>
      <c r="P507" s="757">
        <v>863.226</v>
      </c>
      <c r="Q507" s="757">
        <v>0</v>
      </c>
      <c r="R507" s="757">
        <v>0</v>
      </c>
      <c r="S507" s="757">
        <v>0</v>
      </c>
      <c r="T507" s="757">
        <v>408.34300000000002</v>
      </c>
      <c r="U507" s="812">
        <f t="shared" si="42"/>
        <v>93.940553594924296</v>
      </c>
      <c r="V507" s="813"/>
      <c r="W507" s="813">
        <f t="shared" si="43"/>
        <v>96.423329453580351</v>
      </c>
      <c r="X507" s="813"/>
      <c r="Y507" s="813"/>
      <c r="Z507" s="813"/>
      <c r="AA507" s="813">
        <f t="shared" si="46"/>
        <v>89.091139168701176</v>
      </c>
    </row>
    <row r="508" spans="1:27" ht="22.5">
      <c r="A508" s="779"/>
      <c r="B508" s="777">
        <v>8032776</v>
      </c>
      <c r="C508" s="778" t="s">
        <v>1789</v>
      </c>
      <c r="D508" s="757">
        <v>1820.0809999999999</v>
      </c>
      <c r="E508" s="758">
        <v>1720.0809999999999</v>
      </c>
      <c r="F508" s="758">
        <v>0</v>
      </c>
      <c r="G508" s="758">
        <v>100</v>
      </c>
      <c r="H508" s="758">
        <v>0</v>
      </c>
      <c r="I508" s="758">
        <v>0</v>
      </c>
      <c r="J508" s="758">
        <v>1720.0809999999999</v>
      </c>
      <c r="K508" s="758">
        <v>0</v>
      </c>
      <c r="L508" s="758">
        <v>0</v>
      </c>
      <c r="M508" s="758">
        <v>100</v>
      </c>
      <c r="N508" s="759">
        <v>1793.62</v>
      </c>
      <c r="O508" s="757">
        <v>0</v>
      </c>
      <c r="P508" s="757">
        <v>0</v>
      </c>
      <c r="Q508" s="757">
        <v>1693.62</v>
      </c>
      <c r="R508" s="757">
        <v>0</v>
      </c>
      <c r="S508" s="757">
        <v>0</v>
      </c>
      <c r="T508" s="757">
        <v>100</v>
      </c>
      <c r="U508" s="812">
        <f t="shared" si="42"/>
        <v>98.546163604806608</v>
      </c>
      <c r="V508" s="813"/>
      <c r="W508" s="813"/>
      <c r="X508" s="813">
        <f t="shared" si="44"/>
        <v>98.461642213360875</v>
      </c>
      <c r="Y508" s="813"/>
      <c r="Z508" s="813"/>
      <c r="AA508" s="813">
        <f t="shared" si="46"/>
        <v>100</v>
      </c>
    </row>
    <row r="509" spans="1:27">
      <c r="A509" s="779"/>
      <c r="B509" s="777">
        <v>8110538</v>
      </c>
      <c r="C509" s="778" t="s">
        <v>1790</v>
      </c>
      <c r="D509" s="757">
        <v>241.84800000000001</v>
      </c>
      <c r="E509" s="758">
        <v>0</v>
      </c>
      <c r="F509" s="758">
        <v>121.848</v>
      </c>
      <c r="G509" s="758">
        <v>120</v>
      </c>
      <c r="H509" s="758">
        <v>0</v>
      </c>
      <c r="I509" s="758">
        <v>0</v>
      </c>
      <c r="J509" s="758">
        <v>0</v>
      </c>
      <c r="K509" s="758">
        <v>0</v>
      </c>
      <c r="L509" s="758">
        <v>0</v>
      </c>
      <c r="M509" s="758">
        <v>241.84800000000001</v>
      </c>
      <c r="N509" s="759">
        <v>120</v>
      </c>
      <c r="O509" s="757">
        <v>0</v>
      </c>
      <c r="P509" s="757">
        <v>0</v>
      </c>
      <c r="Q509" s="757">
        <v>0</v>
      </c>
      <c r="R509" s="757">
        <v>0</v>
      </c>
      <c r="S509" s="757">
        <v>0</v>
      </c>
      <c r="T509" s="757">
        <v>120</v>
      </c>
      <c r="U509" s="812">
        <f t="shared" si="42"/>
        <v>49.617941847772151</v>
      </c>
      <c r="V509" s="813"/>
      <c r="W509" s="813"/>
      <c r="X509" s="813"/>
      <c r="Y509" s="813"/>
      <c r="Z509" s="813"/>
      <c r="AA509" s="813">
        <f t="shared" si="46"/>
        <v>49.617941847772151</v>
      </c>
    </row>
    <row r="510" spans="1:27" ht="22.5">
      <c r="A510" s="779"/>
      <c r="B510" s="777">
        <v>8131561</v>
      </c>
      <c r="C510" s="778" t="s">
        <v>1791</v>
      </c>
      <c r="D510" s="757">
        <v>2919.7730000000001</v>
      </c>
      <c r="E510" s="758">
        <v>2919.7730000000001</v>
      </c>
      <c r="F510" s="758">
        <v>0</v>
      </c>
      <c r="G510" s="758">
        <v>0</v>
      </c>
      <c r="H510" s="758">
        <v>0</v>
      </c>
      <c r="I510" s="758">
        <v>1578</v>
      </c>
      <c r="J510" s="758">
        <v>1341.7729999999999</v>
      </c>
      <c r="K510" s="758">
        <v>0</v>
      </c>
      <c r="L510" s="758">
        <v>0</v>
      </c>
      <c r="M510" s="758">
        <v>0</v>
      </c>
      <c r="N510" s="759">
        <v>1717.1440000000002</v>
      </c>
      <c r="O510" s="757">
        <v>0</v>
      </c>
      <c r="P510" s="757">
        <v>405.08100000000002</v>
      </c>
      <c r="Q510" s="757">
        <v>1312.0630000000001</v>
      </c>
      <c r="R510" s="757">
        <v>0</v>
      </c>
      <c r="S510" s="757">
        <v>0</v>
      </c>
      <c r="T510" s="757">
        <v>0</v>
      </c>
      <c r="U510" s="812">
        <f t="shared" si="42"/>
        <v>58.810873311041654</v>
      </c>
      <c r="V510" s="813"/>
      <c r="W510" s="813">
        <f t="shared" si="43"/>
        <v>25.670532319391636</v>
      </c>
      <c r="X510" s="813">
        <f t="shared" si="44"/>
        <v>97.785765550506696</v>
      </c>
      <c r="Y510" s="813"/>
      <c r="Z510" s="813"/>
      <c r="AA510" s="813"/>
    </row>
    <row r="511" spans="1:27">
      <c r="A511" s="779"/>
      <c r="B511" s="777">
        <v>8074978</v>
      </c>
      <c r="C511" s="778" t="s">
        <v>1792</v>
      </c>
      <c r="D511" s="757">
        <v>459.60325</v>
      </c>
      <c r="E511" s="758">
        <v>273</v>
      </c>
      <c r="F511" s="758">
        <v>0</v>
      </c>
      <c r="G511" s="758">
        <v>186.60325</v>
      </c>
      <c r="H511" s="758">
        <v>0</v>
      </c>
      <c r="I511" s="758">
        <v>0</v>
      </c>
      <c r="J511" s="758">
        <v>0</v>
      </c>
      <c r="K511" s="758">
        <v>0</v>
      </c>
      <c r="L511" s="758">
        <v>459.60325</v>
      </c>
      <c r="M511" s="758">
        <v>0</v>
      </c>
      <c r="N511" s="759">
        <v>0</v>
      </c>
      <c r="O511" s="757">
        <v>0</v>
      </c>
      <c r="P511" s="757">
        <v>0</v>
      </c>
      <c r="Q511" s="757">
        <v>0</v>
      </c>
      <c r="R511" s="757">
        <v>0</v>
      </c>
      <c r="S511" s="757">
        <v>0</v>
      </c>
      <c r="T511" s="757">
        <v>0</v>
      </c>
      <c r="U511" s="812">
        <f t="shared" si="42"/>
        <v>0</v>
      </c>
      <c r="V511" s="813"/>
      <c r="W511" s="813"/>
      <c r="X511" s="813"/>
      <c r="Y511" s="813"/>
      <c r="Z511" s="813">
        <f t="shared" si="45"/>
        <v>0</v>
      </c>
      <c r="AA511" s="813"/>
    </row>
    <row r="512" spans="1:27" ht="22.5">
      <c r="A512" s="779"/>
      <c r="B512" s="777" t="s">
        <v>1793</v>
      </c>
      <c r="C512" s="778" t="s">
        <v>1794</v>
      </c>
      <c r="D512" s="757">
        <v>201.49799999999999</v>
      </c>
      <c r="E512" s="758">
        <v>0</v>
      </c>
      <c r="F512" s="758">
        <v>201.49799999999999</v>
      </c>
      <c r="G512" s="758">
        <v>0</v>
      </c>
      <c r="H512" s="758">
        <v>0</v>
      </c>
      <c r="I512" s="758">
        <v>0</v>
      </c>
      <c r="J512" s="758">
        <v>201.49799999999999</v>
      </c>
      <c r="K512" s="758">
        <v>0</v>
      </c>
      <c r="L512" s="758">
        <v>0</v>
      </c>
      <c r="M512" s="758">
        <v>0</v>
      </c>
      <c r="N512" s="759">
        <v>141.38399999999999</v>
      </c>
      <c r="O512" s="757">
        <v>0</v>
      </c>
      <c r="P512" s="757">
        <v>0</v>
      </c>
      <c r="Q512" s="757">
        <v>141.38399999999999</v>
      </c>
      <c r="R512" s="757">
        <v>0</v>
      </c>
      <c r="S512" s="757">
        <v>0</v>
      </c>
      <c r="T512" s="757">
        <v>0</v>
      </c>
      <c r="U512" s="812">
        <f t="shared" si="42"/>
        <v>70.166453265044808</v>
      </c>
      <c r="V512" s="813"/>
      <c r="W512" s="813"/>
      <c r="X512" s="813">
        <f t="shared" si="44"/>
        <v>70.166453265044808</v>
      </c>
      <c r="Y512" s="813"/>
      <c r="Z512" s="813"/>
      <c r="AA512" s="813"/>
    </row>
    <row r="513" spans="1:27" ht="22.5">
      <c r="A513" s="779"/>
      <c r="B513" s="777" t="s">
        <v>1795</v>
      </c>
      <c r="C513" s="778" t="s">
        <v>1796</v>
      </c>
      <c r="D513" s="757">
        <v>2328.752</v>
      </c>
      <c r="E513" s="758">
        <v>1330</v>
      </c>
      <c r="F513" s="758">
        <v>998.75199999999995</v>
      </c>
      <c r="G513" s="758">
        <v>0</v>
      </c>
      <c r="H513" s="758">
        <v>0</v>
      </c>
      <c r="I513" s="758">
        <v>0</v>
      </c>
      <c r="J513" s="758">
        <v>2328.752</v>
      </c>
      <c r="K513" s="758">
        <v>0</v>
      </c>
      <c r="L513" s="758">
        <v>0</v>
      </c>
      <c r="M513" s="758">
        <v>0</v>
      </c>
      <c r="N513" s="759">
        <v>2180.4160000000002</v>
      </c>
      <c r="O513" s="757">
        <v>0</v>
      </c>
      <c r="P513" s="757">
        <v>0</v>
      </c>
      <c r="Q513" s="757">
        <v>2180.4160000000002</v>
      </c>
      <c r="R513" s="757">
        <v>0</v>
      </c>
      <c r="S513" s="757">
        <v>0</v>
      </c>
      <c r="T513" s="757">
        <v>0</v>
      </c>
      <c r="U513" s="812">
        <f t="shared" si="42"/>
        <v>93.630236281063858</v>
      </c>
      <c r="V513" s="813"/>
      <c r="W513" s="813"/>
      <c r="X513" s="813">
        <f t="shared" si="44"/>
        <v>93.630236281063858</v>
      </c>
      <c r="Y513" s="813"/>
      <c r="Z513" s="813"/>
      <c r="AA513" s="813"/>
    </row>
    <row r="514" spans="1:27" ht="33.75">
      <c r="A514" s="779"/>
      <c r="B514" s="777">
        <v>7908265</v>
      </c>
      <c r="C514" s="778" t="s">
        <v>1797</v>
      </c>
      <c r="D514" s="757">
        <v>59.99</v>
      </c>
      <c r="E514" s="758">
        <v>59.99</v>
      </c>
      <c r="F514" s="758">
        <v>0</v>
      </c>
      <c r="G514" s="758">
        <v>0</v>
      </c>
      <c r="H514" s="758">
        <v>0</v>
      </c>
      <c r="I514" s="758">
        <v>0</v>
      </c>
      <c r="J514" s="758">
        <v>59.99</v>
      </c>
      <c r="K514" s="758">
        <v>0</v>
      </c>
      <c r="L514" s="758">
        <v>0</v>
      </c>
      <c r="M514" s="758">
        <v>0</v>
      </c>
      <c r="N514" s="759">
        <v>59.99</v>
      </c>
      <c r="O514" s="757">
        <v>0</v>
      </c>
      <c r="P514" s="757">
        <v>0</v>
      </c>
      <c r="Q514" s="757">
        <v>59.99</v>
      </c>
      <c r="R514" s="757">
        <v>0</v>
      </c>
      <c r="S514" s="757">
        <v>0</v>
      </c>
      <c r="T514" s="757">
        <v>0</v>
      </c>
      <c r="U514" s="812">
        <f t="shared" si="42"/>
        <v>100</v>
      </c>
      <c r="V514" s="813"/>
      <c r="W514" s="813"/>
      <c r="X514" s="813">
        <f t="shared" si="44"/>
        <v>100</v>
      </c>
      <c r="Y514" s="813"/>
      <c r="Z514" s="813"/>
      <c r="AA514" s="813"/>
    </row>
    <row r="515" spans="1:27" ht="22.5">
      <c r="A515" s="779"/>
      <c r="B515" s="777">
        <v>8072704</v>
      </c>
      <c r="C515" s="778" t="s">
        <v>1798</v>
      </c>
      <c r="D515" s="757">
        <v>732.78599999999994</v>
      </c>
      <c r="E515" s="758">
        <v>732.78599999999994</v>
      </c>
      <c r="F515" s="758">
        <v>0</v>
      </c>
      <c r="G515" s="758">
        <v>0</v>
      </c>
      <c r="H515" s="758">
        <v>0</v>
      </c>
      <c r="I515" s="758">
        <v>0</v>
      </c>
      <c r="J515" s="758">
        <v>232.786</v>
      </c>
      <c r="K515" s="758">
        <v>0</v>
      </c>
      <c r="L515" s="758">
        <v>0</v>
      </c>
      <c r="M515" s="758">
        <v>500</v>
      </c>
      <c r="N515" s="759">
        <v>232.786</v>
      </c>
      <c r="O515" s="757">
        <v>0</v>
      </c>
      <c r="P515" s="757">
        <v>0</v>
      </c>
      <c r="Q515" s="757">
        <v>232.786</v>
      </c>
      <c r="R515" s="757">
        <v>0</v>
      </c>
      <c r="S515" s="757">
        <v>0</v>
      </c>
      <c r="T515" s="757">
        <v>0</v>
      </c>
      <c r="U515" s="812">
        <f t="shared" si="42"/>
        <v>31.767255378787262</v>
      </c>
      <c r="V515" s="813"/>
      <c r="W515" s="813"/>
      <c r="X515" s="813">
        <f t="shared" si="44"/>
        <v>100</v>
      </c>
      <c r="Y515" s="813"/>
      <c r="Z515" s="813"/>
      <c r="AA515" s="813">
        <f t="shared" si="46"/>
        <v>0</v>
      </c>
    </row>
    <row r="516" spans="1:27" ht="22.5">
      <c r="A516" s="779"/>
      <c r="B516" s="777">
        <v>8081825</v>
      </c>
      <c r="C516" s="778" t="s">
        <v>1799</v>
      </c>
      <c r="D516" s="757">
        <v>86.171000000000006</v>
      </c>
      <c r="E516" s="758">
        <v>86.171000000000006</v>
      </c>
      <c r="F516" s="758">
        <v>0</v>
      </c>
      <c r="G516" s="758">
        <v>0</v>
      </c>
      <c r="H516" s="758">
        <v>0</v>
      </c>
      <c r="I516" s="758">
        <v>0</v>
      </c>
      <c r="J516" s="758">
        <v>86.171000000000006</v>
      </c>
      <c r="K516" s="758">
        <v>0</v>
      </c>
      <c r="L516" s="758">
        <v>0</v>
      </c>
      <c r="M516" s="758">
        <v>0</v>
      </c>
      <c r="N516" s="759">
        <v>82.936999999999998</v>
      </c>
      <c r="O516" s="757">
        <v>0</v>
      </c>
      <c r="P516" s="757">
        <v>0</v>
      </c>
      <c r="Q516" s="757">
        <v>82.936999999999998</v>
      </c>
      <c r="R516" s="757">
        <v>0</v>
      </c>
      <c r="S516" s="757">
        <v>0</v>
      </c>
      <c r="T516" s="757">
        <v>0</v>
      </c>
      <c r="U516" s="812">
        <f t="shared" si="42"/>
        <v>96.24699724965474</v>
      </c>
      <c r="V516" s="813"/>
      <c r="W516" s="813"/>
      <c r="X516" s="813">
        <f t="shared" si="44"/>
        <v>96.24699724965474</v>
      </c>
      <c r="Y516" s="813"/>
      <c r="Z516" s="813"/>
      <c r="AA516" s="813"/>
    </row>
    <row r="517" spans="1:27" ht="22.5">
      <c r="A517" s="779"/>
      <c r="B517" s="777">
        <v>8132500</v>
      </c>
      <c r="C517" s="778" t="s">
        <v>1800</v>
      </c>
      <c r="D517" s="757">
        <v>630</v>
      </c>
      <c r="E517" s="758">
        <v>630</v>
      </c>
      <c r="F517" s="758">
        <v>0</v>
      </c>
      <c r="G517" s="758">
        <v>0</v>
      </c>
      <c r="H517" s="758">
        <v>0</v>
      </c>
      <c r="I517" s="758">
        <v>0</v>
      </c>
      <c r="J517" s="758">
        <v>630</v>
      </c>
      <c r="K517" s="758">
        <v>0</v>
      </c>
      <c r="L517" s="758">
        <v>0</v>
      </c>
      <c r="M517" s="758">
        <v>0</v>
      </c>
      <c r="N517" s="759">
        <v>602.78</v>
      </c>
      <c r="O517" s="757">
        <v>0</v>
      </c>
      <c r="P517" s="757">
        <v>0</v>
      </c>
      <c r="Q517" s="757">
        <v>602.78</v>
      </c>
      <c r="R517" s="757">
        <v>0</v>
      </c>
      <c r="S517" s="757">
        <v>0</v>
      </c>
      <c r="T517" s="757">
        <v>0</v>
      </c>
      <c r="U517" s="812">
        <f t="shared" si="42"/>
        <v>95.67936507936507</v>
      </c>
      <c r="V517" s="813"/>
      <c r="W517" s="813"/>
      <c r="X517" s="813">
        <f t="shared" si="44"/>
        <v>95.67936507936507</v>
      </c>
      <c r="Y517" s="813"/>
      <c r="Z517" s="813"/>
      <c r="AA517" s="813"/>
    </row>
    <row r="518" spans="1:27" ht="22.5">
      <c r="A518" s="779"/>
      <c r="B518" s="777" t="s">
        <v>1801</v>
      </c>
      <c r="C518" s="778" t="s">
        <v>1802</v>
      </c>
      <c r="D518" s="757">
        <v>496</v>
      </c>
      <c r="E518" s="758">
        <v>496</v>
      </c>
      <c r="F518" s="758">
        <v>0</v>
      </c>
      <c r="G518" s="758">
        <v>0</v>
      </c>
      <c r="H518" s="758">
        <v>0</v>
      </c>
      <c r="I518" s="758">
        <v>0</v>
      </c>
      <c r="J518" s="758">
        <v>496</v>
      </c>
      <c r="K518" s="758">
        <v>0</v>
      </c>
      <c r="L518" s="758">
        <v>0</v>
      </c>
      <c r="M518" s="758">
        <v>0</v>
      </c>
      <c r="N518" s="759">
        <v>232.69200000000001</v>
      </c>
      <c r="O518" s="757">
        <v>0</v>
      </c>
      <c r="P518" s="757">
        <v>0</v>
      </c>
      <c r="Q518" s="757">
        <v>232.69200000000001</v>
      </c>
      <c r="R518" s="757">
        <v>0</v>
      </c>
      <c r="S518" s="757">
        <v>0</v>
      </c>
      <c r="T518" s="757">
        <v>0</v>
      </c>
      <c r="U518" s="812">
        <f t="shared" si="42"/>
        <v>46.913709677419355</v>
      </c>
      <c r="V518" s="813"/>
      <c r="W518" s="813"/>
      <c r="X518" s="813">
        <f t="shared" si="44"/>
        <v>46.913709677419355</v>
      </c>
      <c r="Y518" s="813"/>
      <c r="Z518" s="813"/>
      <c r="AA518" s="813"/>
    </row>
    <row r="519" spans="1:27">
      <c r="A519" s="779"/>
      <c r="B519" s="777">
        <v>8053040</v>
      </c>
      <c r="C519" s="778" t="s">
        <v>1803</v>
      </c>
      <c r="D519" s="757">
        <v>898</v>
      </c>
      <c r="E519" s="758">
        <v>831</v>
      </c>
      <c r="F519" s="758">
        <v>0</v>
      </c>
      <c r="G519" s="758">
        <v>67</v>
      </c>
      <c r="H519" s="758">
        <v>0</v>
      </c>
      <c r="I519" s="758">
        <v>831</v>
      </c>
      <c r="J519" s="758">
        <v>0</v>
      </c>
      <c r="K519" s="758">
        <v>0</v>
      </c>
      <c r="L519" s="758">
        <v>67</v>
      </c>
      <c r="M519" s="758">
        <v>0</v>
      </c>
      <c r="N519" s="759">
        <v>468.37799999999999</v>
      </c>
      <c r="O519" s="757">
        <v>0</v>
      </c>
      <c r="P519" s="757">
        <v>401.37799999999999</v>
      </c>
      <c r="Q519" s="757">
        <v>0</v>
      </c>
      <c r="R519" s="757">
        <v>0</v>
      </c>
      <c r="S519" s="757">
        <v>67</v>
      </c>
      <c r="T519" s="757">
        <v>0</v>
      </c>
      <c r="U519" s="812">
        <f t="shared" si="42"/>
        <v>52.157906458797321</v>
      </c>
      <c r="V519" s="813"/>
      <c r="W519" s="813">
        <f t="shared" si="43"/>
        <v>48.300601684717201</v>
      </c>
      <c r="X519" s="813"/>
      <c r="Y519" s="813"/>
      <c r="Z519" s="813">
        <f t="shared" si="45"/>
        <v>100</v>
      </c>
      <c r="AA519" s="813"/>
    </row>
    <row r="520" spans="1:27" ht="22.5">
      <c r="A520" s="779"/>
      <c r="B520" s="777">
        <v>8006955</v>
      </c>
      <c r="C520" s="778" t="s">
        <v>1804</v>
      </c>
      <c r="D520" s="757">
        <v>3456</v>
      </c>
      <c r="E520" s="758">
        <v>3456</v>
      </c>
      <c r="F520" s="758">
        <v>0</v>
      </c>
      <c r="G520" s="758">
        <v>0</v>
      </c>
      <c r="H520" s="758">
        <v>0</v>
      </c>
      <c r="I520" s="758">
        <v>3286</v>
      </c>
      <c r="J520" s="758">
        <v>0</v>
      </c>
      <c r="K520" s="758">
        <v>0</v>
      </c>
      <c r="L520" s="758">
        <v>170</v>
      </c>
      <c r="M520" s="758">
        <v>0</v>
      </c>
      <c r="N520" s="759">
        <v>1689.239</v>
      </c>
      <c r="O520" s="757">
        <v>0</v>
      </c>
      <c r="P520" s="757">
        <v>1689.239</v>
      </c>
      <c r="Q520" s="757">
        <v>0</v>
      </c>
      <c r="R520" s="757">
        <v>0</v>
      </c>
      <c r="S520" s="757">
        <v>0</v>
      </c>
      <c r="T520" s="757">
        <v>0</v>
      </c>
      <c r="U520" s="812">
        <f t="shared" si="42"/>
        <v>48.878443287037037</v>
      </c>
      <c r="V520" s="813"/>
      <c r="W520" s="813">
        <f t="shared" si="43"/>
        <v>51.407151552038954</v>
      </c>
      <c r="X520" s="813"/>
      <c r="Y520" s="813"/>
      <c r="Z520" s="813">
        <f t="shared" si="45"/>
        <v>0</v>
      </c>
      <c r="AA520" s="813"/>
    </row>
    <row r="521" spans="1:27" ht="33.75">
      <c r="A521" s="779"/>
      <c r="B521" s="777">
        <v>8020004</v>
      </c>
      <c r="C521" s="778" t="s">
        <v>1805</v>
      </c>
      <c r="D521" s="757">
        <v>15.194000000000001</v>
      </c>
      <c r="E521" s="758">
        <v>0</v>
      </c>
      <c r="F521" s="758">
        <v>0</v>
      </c>
      <c r="G521" s="758">
        <v>15.194000000000001</v>
      </c>
      <c r="H521" s="758">
        <v>0</v>
      </c>
      <c r="I521" s="758">
        <v>0</v>
      </c>
      <c r="J521" s="758">
        <v>0</v>
      </c>
      <c r="K521" s="758">
        <v>0</v>
      </c>
      <c r="L521" s="758">
        <v>15.194000000000001</v>
      </c>
      <c r="M521" s="758">
        <v>0</v>
      </c>
      <c r="N521" s="759">
        <v>15.194000000000001</v>
      </c>
      <c r="O521" s="757">
        <v>0</v>
      </c>
      <c r="P521" s="757">
        <v>0</v>
      </c>
      <c r="Q521" s="757">
        <v>0</v>
      </c>
      <c r="R521" s="757">
        <v>0</v>
      </c>
      <c r="S521" s="757">
        <v>15.194000000000001</v>
      </c>
      <c r="T521" s="757">
        <v>0</v>
      </c>
      <c r="U521" s="812">
        <f t="shared" si="42"/>
        <v>100</v>
      </c>
      <c r="V521" s="813"/>
      <c r="W521" s="813"/>
      <c r="X521" s="813"/>
      <c r="Y521" s="813"/>
      <c r="Z521" s="813">
        <f t="shared" si="45"/>
        <v>100</v>
      </c>
      <c r="AA521" s="813"/>
    </row>
    <row r="522" spans="1:27" ht="22.5">
      <c r="A522" s="779"/>
      <c r="B522" s="777">
        <v>8020325</v>
      </c>
      <c r="C522" s="778" t="s">
        <v>1806</v>
      </c>
      <c r="D522" s="757">
        <v>3.3290000000000002</v>
      </c>
      <c r="E522" s="758">
        <v>0</v>
      </c>
      <c r="F522" s="758">
        <v>0</v>
      </c>
      <c r="G522" s="758">
        <v>3.3290000000000002</v>
      </c>
      <c r="H522" s="758">
        <v>0</v>
      </c>
      <c r="I522" s="758">
        <v>0</v>
      </c>
      <c r="J522" s="758">
        <v>0</v>
      </c>
      <c r="K522" s="758">
        <v>0</v>
      </c>
      <c r="L522" s="758">
        <v>3.3290000000000002</v>
      </c>
      <c r="M522" s="758">
        <v>0</v>
      </c>
      <c r="N522" s="759">
        <v>3.3290000000000002</v>
      </c>
      <c r="O522" s="757">
        <v>0</v>
      </c>
      <c r="P522" s="757">
        <v>0</v>
      </c>
      <c r="Q522" s="757">
        <v>0</v>
      </c>
      <c r="R522" s="757">
        <v>0</v>
      </c>
      <c r="S522" s="757">
        <v>3.3290000000000002</v>
      </c>
      <c r="T522" s="757">
        <v>0</v>
      </c>
      <c r="U522" s="812">
        <f t="shared" si="42"/>
        <v>100</v>
      </c>
      <c r="V522" s="813"/>
      <c r="W522" s="813"/>
      <c r="X522" s="813"/>
      <c r="Y522" s="813"/>
      <c r="Z522" s="813">
        <f t="shared" si="45"/>
        <v>100</v>
      </c>
      <c r="AA522" s="813"/>
    </row>
    <row r="523" spans="1:27">
      <c r="A523" s="779"/>
      <c r="B523" s="777">
        <v>8020332</v>
      </c>
      <c r="C523" s="778" t="s">
        <v>1807</v>
      </c>
      <c r="D523" s="757">
        <v>104.337</v>
      </c>
      <c r="E523" s="758">
        <v>0</v>
      </c>
      <c r="F523" s="758">
        <v>0</v>
      </c>
      <c r="G523" s="758">
        <v>104.337</v>
      </c>
      <c r="H523" s="758">
        <v>0</v>
      </c>
      <c r="I523" s="758">
        <v>70</v>
      </c>
      <c r="J523" s="758">
        <v>0</v>
      </c>
      <c r="K523" s="758">
        <v>0</v>
      </c>
      <c r="L523" s="758">
        <v>34.337000000000003</v>
      </c>
      <c r="M523" s="758">
        <v>0</v>
      </c>
      <c r="N523" s="759">
        <v>104.337</v>
      </c>
      <c r="O523" s="757">
        <v>0</v>
      </c>
      <c r="P523" s="757">
        <v>70</v>
      </c>
      <c r="Q523" s="757">
        <v>0</v>
      </c>
      <c r="R523" s="757">
        <v>0</v>
      </c>
      <c r="S523" s="757">
        <v>34.337000000000003</v>
      </c>
      <c r="T523" s="757">
        <v>0</v>
      </c>
      <c r="U523" s="812">
        <f t="shared" si="42"/>
        <v>100</v>
      </c>
      <c r="V523" s="813"/>
      <c r="W523" s="813">
        <f t="shared" si="43"/>
        <v>100</v>
      </c>
      <c r="X523" s="813"/>
      <c r="Y523" s="813"/>
      <c r="Z523" s="813">
        <f t="shared" si="45"/>
        <v>100</v>
      </c>
      <c r="AA523" s="813"/>
    </row>
    <row r="524" spans="1:27" ht="22.5">
      <c r="A524" s="779"/>
      <c r="B524" s="777" t="s">
        <v>1808</v>
      </c>
      <c r="C524" s="778" t="s">
        <v>1809</v>
      </c>
      <c r="D524" s="757">
        <v>119.7</v>
      </c>
      <c r="E524" s="758">
        <v>112</v>
      </c>
      <c r="F524" s="758">
        <v>7.7</v>
      </c>
      <c r="G524" s="758">
        <v>0</v>
      </c>
      <c r="H524" s="758">
        <v>0</v>
      </c>
      <c r="I524" s="758">
        <v>112</v>
      </c>
      <c r="J524" s="758">
        <v>7.7</v>
      </c>
      <c r="K524" s="758">
        <v>0</v>
      </c>
      <c r="L524" s="758">
        <v>0</v>
      </c>
      <c r="M524" s="758">
        <v>0</v>
      </c>
      <c r="N524" s="759">
        <v>87.602000000000004</v>
      </c>
      <c r="O524" s="757">
        <v>0</v>
      </c>
      <c r="P524" s="757">
        <v>87.602000000000004</v>
      </c>
      <c r="Q524" s="757">
        <v>0</v>
      </c>
      <c r="R524" s="757">
        <v>0</v>
      </c>
      <c r="S524" s="757">
        <v>0</v>
      </c>
      <c r="T524" s="757">
        <v>0</v>
      </c>
      <c r="U524" s="812">
        <f t="shared" si="42"/>
        <v>73.184628237259815</v>
      </c>
      <c r="V524" s="813"/>
      <c r="W524" s="813">
        <f t="shared" si="43"/>
        <v>78.216071428571439</v>
      </c>
      <c r="X524" s="813">
        <f t="shared" si="44"/>
        <v>0</v>
      </c>
      <c r="Y524" s="813"/>
      <c r="Z524" s="813"/>
      <c r="AA524" s="813"/>
    </row>
    <row r="525" spans="1:27" ht="22.5">
      <c r="A525" s="779"/>
      <c r="B525" s="777" t="s">
        <v>1810</v>
      </c>
      <c r="C525" s="778" t="s">
        <v>1811</v>
      </c>
      <c r="D525" s="757">
        <v>2360.31</v>
      </c>
      <c r="E525" s="758">
        <v>1485</v>
      </c>
      <c r="F525" s="758">
        <v>875.31</v>
      </c>
      <c r="G525" s="758">
        <v>0</v>
      </c>
      <c r="H525" s="758">
        <v>0</v>
      </c>
      <c r="I525" s="758">
        <v>1785.31</v>
      </c>
      <c r="J525" s="758">
        <v>575</v>
      </c>
      <c r="K525" s="758">
        <v>0</v>
      </c>
      <c r="L525" s="758">
        <v>0</v>
      </c>
      <c r="M525" s="758">
        <v>0</v>
      </c>
      <c r="N525" s="759">
        <v>974.79200000000003</v>
      </c>
      <c r="O525" s="757">
        <v>0</v>
      </c>
      <c r="P525" s="757">
        <v>974.79200000000003</v>
      </c>
      <c r="Q525" s="757">
        <v>0</v>
      </c>
      <c r="R525" s="757">
        <v>0</v>
      </c>
      <c r="S525" s="757">
        <v>0</v>
      </c>
      <c r="T525" s="757">
        <v>0</v>
      </c>
      <c r="U525" s="812">
        <f t="shared" si="42"/>
        <v>41.299320851921998</v>
      </c>
      <c r="V525" s="813"/>
      <c r="W525" s="813">
        <f t="shared" si="43"/>
        <v>54.600713601559391</v>
      </c>
      <c r="X525" s="813">
        <f t="shared" si="44"/>
        <v>0</v>
      </c>
      <c r="Y525" s="813"/>
      <c r="Z525" s="813"/>
      <c r="AA525" s="813"/>
    </row>
    <row r="526" spans="1:27" ht="22.5">
      <c r="A526" s="779"/>
      <c r="B526" s="777" t="s">
        <v>1812</v>
      </c>
      <c r="C526" s="778" t="s">
        <v>1813</v>
      </c>
      <c r="D526" s="757">
        <v>2712.2820000000002</v>
      </c>
      <c r="E526" s="758">
        <v>2048</v>
      </c>
      <c r="F526" s="758">
        <v>0</v>
      </c>
      <c r="G526" s="758">
        <v>664.28200000000004</v>
      </c>
      <c r="H526" s="758">
        <v>0</v>
      </c>
      <c r="I526" s="758">
        <v>2325.87</v>
      </c>
      <c r="J526" s="758">
        <v>386.41199999999998</v>
      </c>
      <c r="K526" s="758">
        <v>0</v>
      </c>
      <c r="L526" s="758">
        <v>0</v>
      </c>
      <c r="M526" s="758">
        <v>0</v>
      </c>
      <c r="N526" s="759">
        <v>2462.3239999999996</v>
      </c>
      <c r="O526" s="757">
        <v>0</v>
      </c>
      <c r="P526" s="757">
        <v>2075.9119999999998</v>
      </c>
      <c r="Q526" s="757">
        <v>386.41199999999998</v>
      </c>
      <c r="R526" s="757">
        <v>0</v>
      </c>
      <c r="S526" s="757">
        <v>0</v>
      </c>
      <c r="T526" s="757">
        <v>0</v>
      </c>
      <c r="U526" s="812">
        <f t="shared" si="42"/>
        <v>90.784217865251463</v>
      </c>
      <c r="V526" s="813"/>
      <c r="W526" s="813">
        <f t="shared" si="43"/>
        <v>89.253139685365042</v>
      </c>
      <c r="X526" s="813">
        <f t="shared" si="44"/>
        <v>100</v>
      </c>
      <c r="Y526" s="813"/>
      <c r="Z526" s="813"/>
      <c r="AA526" s="813"/>
    </row>
    <row r="527" spans="1:27" ht="33.75">
      <c r="A527" s="779"/>
      <c r="B527" s="777" t="s">
        <v>1814</v>
      </c>
      <c r="C527" s="778" t="s">
        <v>1815</v>
      </c>
      <c r="D527" s="757">
        <v>1113.3580000000002</v>
      </c>
      <c r="E527" s="758">
        <v>785</v>
      </c>
      <c r="F527" s="758">
        <v>24.138000000000002</v>
      </c>
      <c r="G527" s="758">
        <v>304.22000000000003</v>
      </c>
      <c r="H527" s="758">
        <v>0</v>
      </c>
      <c r="I527" s="758">
        <v>1013.3579999999999</v>
      </c>
      <c r="J527" s="758">
        <v>100</v>
      </c>
      <c r="K527" s="758">
        <v>0</v>
      </c>
      <c r="L527" s="758">
        <v>0</v>
      </c>
      <c r="M527" s="758">
        <v>0</v>
      </c>
      <c r="N527" s="759">
        <v>824.21299999999997</v>
      </c>
      <c r="O527" s="757">
        <v>0</v>
      </c>
      <c r="P527" s="757">
        <v>724.21299999999997</v>
      </c>
      <c r="Q527" s="757">
        <v>100</v>
      </c>
      <c r="R527" s="757">
        <v>0</v>
      </c>
      <c r="S527" s="757">
        <v>0</v>
      </c>
      <c r="T527" s="757">
        <v>0</v>
      </c>
      <c r="U527" s="812">
        <f t="shared" si="42"/>
        <v>74.029467610597834</v>
      </c>
      <c r="V527" s="813"/>
      <c r="W527" s="813">
        <f t="shared" si="43"/>
        <v>71.466648509213925</v>
      </c>
      <c r="X527" s="813">
        <f t="shared" si="44"/>
        <v>100</v>
      </c>
      <c r="Y527" s="813"/>
      <c r="Z527" s="813"/>
      <c r="AA527" s="813"/>
    </row>
    <row r="528" spans="1:27" ht="33.75">
      <c r="A528" s="779"/>
      <c r="B528" s="777" t="s">
        <v>1816</v>
      </c>
      <c r="C528" s="778" t="s">
        <v>1817</v>
      </c>
      <c r="D528" s="757">
        <v>1526</v>
      </c>
      <c r="E528" s="758">
        <v>1500</v>
      </c>
      <c r="F528" s="758">
        <v>26</v>
      </c>
      <c r="G528" s="758">
        <v>0</v>
      </c>
      <c r="H528" s="758">
        <v>0</v>
      </c>
      <c r="I528" s="758">
        <v>1500</v>
      </c>
      <c r="J528" s="758">
        <v>26</v>
      </c>
      <c r="K528" s="758">
        <v>0</v>
      </c>
      <c r="L528" s="758">
        <v>0</v>
      </c>
      <c r="M528" s="758">
        <v>0</v>
      </c>
      <c r="N528" s="759">
        <v>1463.877</v>
      </c>
      <c r="O528" s="757">
        <v>0</v>
      </c>
      <c r="P528" s="757">
        <v>1463.877</v>
      </c>
      <c r="Q528" s="757">
        <v>0</v>
      </c>
      <c r="R528" s="757">
        <v>0</v>
      </c>
      <c r="S528" s="757">
        <v>0</v>
      </c>
      <c r="T528" s="757">
        <v>0</v>
      </c>
      <c r="U528" s="812">
        <f t="shared" ref="U528:U591" si="47">N528/D528*100</f>
        <v>95.929030144167754</v>
      </c>
      <c r="V528" s="813"/>
      <c r="W528" s="813">
        <f t="shared" ref="W528:W591" si="48">P528/I528*100</f>
        <v>97.591799999999992</v>
      </c>
      <c r="X528" s="813">
        <f t="shared" ref="X528:X561" si="49">Q528/J528*100</f>
        <v>0</v>
      </c>
      <c r="Y528" s="813"/>
      <c r="Z528" s="813"/>
      <c r="AA528" s="813"/>
    </row>
    <row r="529" spans="1:27" ht="22.5">
      <c r="A529" s="779"/>
      <c r="B529" s="777">
        <v>7996432</v>
      </c>
      <c r="C529" s="778" t="s">
        <v>1818</v>
      </c>
      <c r="D529" s="757">
        <v>360</v>
      </c>
      <c r="E529" s="758">
        <v>300</v>
      </c>
      <c r="F529" s="758">
        <v>0</v>
      </c>
      <c r="G529" s="758">
        <v>60</v>
      </c>
      <c r="H529" s="758">
        <v>0</v>
      </c>
      <c r="I529" s="758">
        <v>300</v>
      </c>
      <c r="J529" s="758">
        <v>0</v>
      </c>
      <c r="K529" s="758">
        <v>0</v>
      </c>
      <c r="L529" s="758">
        <v>60</v>
      </c>
      <c r="M529" s="758">
        <v>0</v>
      </c>
      <c r="N529" s="759">
        <v>231.77199999999999</v>
      </c>
      <c r="O529" s="757">
        <v>0</v>
      </c>
      <c r="P529" s="757">
        <v>171.77199999999999</v>
      </c>
      <c r="Q529" s="757">
        <v>0</v>
      </c>
      <c r="R529" s="757">
        <v>0</v>
      </c>
      <c r="S529" s="757">
        <v>60</v>
      </c>
      <c r="T529" s="757">
        <v>0</v>
      </c>
      <c r="U529" s="812">
        <f t="shared" si="47"/>
        <v>64.38111111111111</v>
      </c>
      <c r="V529" s="813"/>
      <c r="W529" s="813">
        <f t="shared" si="48"/>
        <v>57.257333333333328</v>
      </c>
      <c r="X529" s="813"/>
      <c r="Y529" s="813"/>
      <c r="Z529" s="813">
        <f t="shared" ref="Z529:Z588" si="50">S529/L529*100</f>
        <v>100</v>
      </c>
      <c r="AA529" s="813"/>
    </row>
    <row r="530" spans="1:27" ht="22.5">
      <c r="A530" s="779"/>
      <c r="B530" s="777">
        <v>8131775</v>
      </c>
      <c r="C530" s="778" t="s">
        <v>1819</v>
      </c>
      <c r="D530" s="757">
        <v>50</v>
      </c>
      <c r="E530" s="758">
        <v>50</v>
      </c>
      <c r="F530" s="758">
        <v>0</v>
      </c>
      <c r="G530" s="758">
        <v>0</v>
      </c>
      <c r="H530" s="758">
        <v>0</v>
      </c>
      <c r="I530" s="758">
        <v>0</v>
      </c>
      <c r="J530" s="758">
        <v>0</v>
      </c>
      <c r="K530" s="758">
        <v>0</v>
      </c>
      <c r="L530" s="758">
        <v>50</v>
      </c>
      <c r="M530" s="758">
        <v>0</v>
      </c>
      <c r="N530" s="759">
        <v>50</v>
      </c>
      <c r="O530" s="757">
        <v>0</v>
      </c>
      <c r="P530" s="757">
        <v>0</v>
      </c>
      <c r="Q530" s="757">
        <v>0</v>
      </c>
      <c r="R530" s="757">
        <v>0</v>
      </c>
      <c r="S530" s="757">
        <v>50</v>
      </c>
      <c r="T530" s="757">
        <v>0</v>
      </c>
      <c r="U530" s="812">
        <f t="shared" si="47"/>
        <v>100</v>
      </c>
      <c r="V530" s="813"/>
      <c r="W530" s="813"/>
      <c r="X530" s="813"/>
      <c r="Y530" s="813"/>
      <c r="Z530" s="813">
        <f t="shared" si="50"/>
        <v>100</v>
      </c>
      <c r="AA530" s="813"/>
    </row>
    <row r="531" spans="1:27" ht="33.75">
      <c r="A531" s="779"/>
      <c r="B531" s="777">
        <v>8132821</v>
      </c>
      <c r="C531" s="778" t="s">
        <v>1820</v>
      </c>
      <c r="D531" s="757">
        <v>50</v>
      </c>
      <c r="E531" s="758">
        <v>50</v>
      </c>
      <c r="F531" s="758">
        <v>0</v>
      </c>
      <c r="G531" s="758">
        <v>0</v>
      </c>
      <c r="H531" s="758">
        <v>0</v>
      </c>
      <c r="I531" s="758">
        <v>0</v>
      </c>
      <c r="J531" s="758">
        <v>0</v>
      </c>
      <c r="K531" s="758">
        <v>0</v>
      </c>
      <c r="L531" s="758">
        <v>50</v>
      </c>
      <c r="M531" s="758">
        <v>0</v>
      </c>
      <c r="N531" s="759">
        <v>50</v>
      </c>
      <c r="O531" s="757">
        <v>0</v>
      </c>
      <c r="P531" s="757">
        <v>0</v>
      </c>
      <c r="Q531" s="757">
        <v>0</v>
      </c>
      <c r="R531" s="757">
        <v>0</v>
      </c>
      <c r="S531" s="757">
        <v>50</v>
      </c>
      <c r="T531" s="757">
        <v>0</v>
      </c>
      <c r="U531" s="812">
        <f t="shared" si="47"/>
        <v>100</v>
      </c>
      <c r="V531" s="813"/>
      <c r="W531" s="813"/>
      <c r="X531" s="813"/>
      <c r="Y531" s="813"/>
      <c r="Z531" s="813">
        <f t="shared" si="50"/>
        <v>100</v>
      </c>
      <c r="AA531" s="813"/>
    </row>
    <row r="532" spans="1:27" ht="33.75">
      <c r="A532" s="779"/>
      <c r="B532" s="777">
        <v>8132822</v>
      </c>
      <c r="C532" s="778" t="s">
        <v>1821</v>
      </c>
      <c r="D532" s="757">
        <v>50</v>
      </c>
      <c r="E532" s="758">
        <v>50</v>
      </c>
      <c r="F532" s="758">
        <v>0</v>
      </c>
      <c r="G532" s="758">
        <v>0</v>
      </c>
      <c r="H532" s="758">
        <v>0</v>
      </c>
      <c r="I532" s="758">
        <v>0</v>
      </c>
      <c r="J532" s="758">
        <v>0</v>
      </c>
      <c r="K532" s="758">
        <v>0</v>
      </c>
      <c r="L532" s="758">
        <v>50</v>
      </c>
      <c r="M532" s="758">
        <v>0</v>
      </c>
      <c r="N532" s="759">
        <v>50</v>
      </c>
      <c r="O532" s="757">
        <v>0</v>
      </c>
      <c r="P532" s="757">
        <v>0</v>
      </c>
      <c r="Q532" s="757">
        <v>0</v>
      </c>
      <c r="R532" s="757">
        <v>0</v>
      </c>
      <c r="S532" s="757">
        <v>50</v>
      </c>
      <c r="T532" s="757">
        <v>0</v>
      </c>
      <c r="U532" s="812">
        <f t="shared" si="47"/>
        <v>100</v>
      </c>
      <c r="V532" s="813"/>
      <c r="W532" s="813"/>
      <c r="X532" s="813"/>
      <c r="Y532" s="813"/>
      <c r="Z532" s="813">
        <f t="shared" si="50"/>
        <v>100</v>
      </c>
      <c r="AA532" s="813"/>
    </row>
    <row r="533" spans="1:27">
      <c r="A533" s="779"/>
      <c r="B533" s="777">
        <v>8016838</v>
      </c>
      <c r="C533" s="778" t="s">
        <v>1822</v>
      </c>
      <c r="D533" s="757">
        <v>553</v>
      </c>
      <c r="E533" s="758">
        <v>553</v>
      </c>
      <c r="F533" s="758">
        <v>0</v>
      </c>
      <c r="G533" s="758">
        <v>0</v>
      </c>
      <c r="H533" s="758">
        <v>0</v>
      </c>
      <c r="I533" s="758">
        <v>0</v>
      </c>
      <c r="J533" s="758">
        <v>0</v>
      </c>
      <c r="K533" s="758">
        <v>0</v>
      </c>
      <c r="L533" s="758">
        <v>553</v>
      </c>
      <c r="M533" s="758">
        <v>0</v>
      </c>
      <c r="N533" s="759">
        <v>388.93900000000002</v>
      </c>
      <c r="O533" s="757">
        <v>0</v>
      </c>
      <c r="P533" s="757">
        <v>0</v>
      </c>
      <c r="Q533" s="757">
        <v>0</v>
      </c>
      <c r="R533" s="757">
        <v>0</v>
      </c>
      <c r="S533" s="757">
        <v>388.93900000000002</v>
      </c>
      <c r="T533" s="757">
        <v>0</v>
      </c>
      <c r="U533" s="812">
        <f t="shared" si="47"/>
        <v>70.332549728752269</v>
      </c>
      <c r="V533" s="813"/>
      <c r="W533" s="813"/>
      <c r="X533" s="813"/>
      <c r="Y533" s="813"/>
      <c r="Z533" s="813">
        <f t="shared" si="50"/>
        <v>70.332549728752269</v>
      </c>
      <c r="AA533" s="813"/>
    </row>
    <row r="534" spans="1:27" ht="22.5">
      <c r="A534" s="779"/>
      <c r="B534" s="777" t="s">
        <v>1823</v>
      </c>
      <c r="C534" s="778" t="s">
        <v>1824</v>
      </c>
      <c r="D534" s="757">
        <v>342.25599999999997</v>
      </c>
      <c r="E534" s="758">
        <v>72</v>
      </c>
      <c r="F534" s="758">
        <v>270.25599999999997</v>
      </c>
      <c r="G534" s="758">
        <v>0</v>
      </c>
      <c r="H534" s="758">
        <v>0</v>
      </c>
      <c r="I534" s="758">
        <v>72</v>
      </c>
      <c r="J534" s="758">
        <v>0</v>
      </c>
      <c r="K534" s="758">
        <v>0</v>
      </c>
      <c r="L534" s="758">
        <v>270.25599999999997</v>
      </c>
      <c r="M534" s="758">
        <v>0</v>
      </c>
      <c r="N534" s="759">
        <v>71.230999999999995</v>
      </c>
      <c r="O534" s="757">
        <v>0</v>
      </c>
      <c r="P534" s="757">
        <v>71.230999999999995</v>
      </c>
      <c r="Q534" s="757">
        <v>0</v>
      </c>
      <c r="R534" s="757">
        <v>0</v>
      </c>
      <c r="S534" s="757">
        <v>0</v>
      </c>
      <c r="T534" s="757">
        <v>0</v>
      </c>
      <c r="U534" s="812">
        <f t="shared" si="47"/>
        <v>20.81219905567762</v>
      </c>
      <c r="V534" s="813"/>
      <c r="W534" s="813">
        <f t="shared" si="48"/>
        <v>98.93194444444444</v>
      </c>
      <c r="X534" s="813"/>
      <c r="Y534" s="813"/>
      <c r="Z534" s="813">
        <f t="shared" si="50"/>
        <v>0</v>
      </c>
      <c r="AA534" s="813"/>
    </row>
    <row r="535" spans="1:27">
      <c r="A535" s="779"/>
      <c r="B535" s="777">
        <v>7906363</v>
      </c>
      <c r="C535" s="778" t="s">
        <v>1825</v>
      </c>
      <c r="D535" s="757">
        <v>527.67399999999998</v>
      </c>
      <c r="E535" s="758">
        <v>527.67399999999998</v>
      </c>
      <c r="F535" s="758">
        <v>0</v>
      </c>
      <c r="G535" s="758">
        <v>0</v>
      </c>
      <c r="H535" s="758">
        <v>0</v>
      </c>
      <c r="I535" s="758">
        <v>527.67399999999998</v>
      </c>
      <c r="J535" s="758">
        <v>0</v>
      </c>
      <c r="K535" s="758">
        <v>0</v>
      </c>
      <c r="L535" s="758">
        <v>0</v>
      </c>
      <c r="M535" s="758">
        <v>0</v>
      </c>
      <c r="N535" s="759">
        <v>495.459</v>
      </c>
      <c r="O535" s="757">
        <v>0</v>
      </c>
      <c r="P535" s="757">
        <v>495.459</v>
      </c>
      <c r="Q535" s="757">
        <v>0</v>
      </c>
      <c r="R535" s="757">
        <v>0</v>
      </c>
      <c r="S535" s="757">
        <v>0</v>
      </c>
      <c r="T535" s="757">
        <v>0</v>
      </c>
      <c r="U535" s="812">
        <f t="shared" si="47"/>
        <v>93.894904808650807</v>
      </c>
      <c r="V535" s="813"/>
      <c r="W535" s="813">
        <f t="shared" si="48"/>
        <v>93.894904808650807</v>
      </c>
      <c r="X535" s="813"/>
      <c r="Y535" s="813"/>
      <c r="Z535" s="813"/>
      <c r="AA535" s="813"/>
    </row>
    <row r="536" spans="1:27" ht="33.75">
      <c r="A536" s="779"/>
      <c r="B536" s="777">
        <v>7955523</v>
      </c>
      <c r="C536" s="778" t="s">
        <v>1826</v>
      </c>
      <c r="D536" s="757">
        <v>127.48699999999999</v>
      </c>
      <c r="E536" s="758">
        <v>127.48699999999999</v>
      </c>
      <c r="F536" s="758">
        <v>0</v>
      </c>
      <c r="G536" s="758">
        <v>0</v>
      </c>
      <c r="H536" s="758">
        <v>0</v>
      </c>
      <c r="I536" s="758">
        <v>127.48699999999999</v>
      </c>
      <c r="J536" s="758">
        <v>0</v>
      </c>
      <c r="K536" s="758">
        <v>0</v>
      </c>
      <c r="L536" s="758">
        <v>0</v>
      </c>
      <c r="M536" s="758">
        <v>0</v>
      </c>
      <c r="N536" s="759">
        <v>122.517</v>
      </c>
      <c r="O536" s="757">
        <v>0</v>
      </c>
      <c r="P536" s="757">
        <v>122.517</v>
      </c>
      <c r="Q536" s="757">
        <v>0</v>
      </c>
      <c r="R536" s="757">
        <v>0</v>
      </c>
      <c r="S536" s="757">
        <v>0</v>
      </c>
      <c r="T536" s="757">
        <v>0</v>
      </c>
      <c r="U536" s="812">
        <f t="shared" si="47"/>
        <v>96.101563296649857</v>
      </c>
      <c r="V536" s="813"/>
      <c r="W536" s="813">
        <f t="shared" si="48"/>
        <v>96.101563296649857</v>
      </c>
      <c r="X536" s="813"/>
      <c r="Y536" s="813"/>
      <c r="Z536" s="813"/>
      <c r="AA536" s="813"/>
    </row>
    <row r="537" spans="1:27" ht="22.5">
      <c r="A537" s="779"/>
      <c r="B537" s="777">
        <v>7959785</v>
      </c>
      <c r="C537" s="778" t="s">
        <v>1827</v>
      </c>
      <c r="D537" s="757">
        <v>25.110999999999997</v>
      </c>
      <c r="E537" s="758">
        <v>23.806999999999999</v>
      </c>
      <c r="F537" s="758">
        <v>1.304</v>
      </c>
      <c r="G537" s="758">
        <v>0</v>
      </c>
      <c r="H537" s="758">
        <v>0</v>
      </c>
      <c r="I537" s="758">
        <v>25.111000000000001</v>
      </c>
      <c r="J537" s="758">
        <v>0</v>
      </c>
      <c r="K537" s="758">
        <v>0</v>
      </c>
      <c r="L537" s="758">
        <v>0</v>
      </c>
      <c r="M537" s="758">
        <v>0</v>
      </c>
      <c r="N537" s="759">
        <v>23.806999999999999</v>
      </c>
      <c r="O537" s="757">
        <v>0</v>
      </c>
      <c r="P537" s="757">
        <v>23.806999999999999</v>
      </c>
      <c r="Q537" s="757">
        <v>0</v>
      </c>
      <c r="R537" s="757">
        <v>0</v>
      </c>
      <c r="S537" s="757">
        <v>0</v>
      </c>
      <c r="T537" s="757">
        <v>0</v>
      </c>
      <c r="U537" s="812">
        <f t="shared" si="47"/>
        <v>94.807056668392349</v>
      </c>
      <c r="V537" s="813"/>
      <c r="W537" s="813">
        <f t="shared" si="48"/>
        <v>94.807056668392335</v>
      </c>
      <c r="X537" s="813"/>
      <c r="Y537" s="813"/>
      <c r="Z537" s="813"/>
      <c r="AA537" s="813"/>
    </row>
    <row r="538" spans="1:27" ht="56.25">
      <c r="A538" s="779"/>
      <c r="B538" s="777">
        <v>8072502</v>
      </c>
      <c r="C538" s="778" t="s">
        <v>1828</v>
      </c>
      <c r="D538" s="757">
        <v>438</v>
      </c>
      <c r="E538" s="758">
        <v>438</v>
      </c>
      <c r="F538" s="758">
        <v>0</v>
      </c>
      <c r="G538" s="758">
        <v>0</v>
      </c>
      <c r="H538" s="758">
        <v>0</v>
      </c>
      <c r="I538" s="758">
        <v>350</v>
      </c>
      <c r="J538" s="758">
        <v>0</v>
      </c>
      <c r="K538" s="758">
        <v>0</v>
      </c>
      <c r="L538" s="758">
        <v>88</v>
      </c>
      <c r="M538" s="758">
        <v>0</v>
      </c>
      <c r="N538" s="759">
        <v>345.17500000000001</v>
      </c>
      <c r="O538" s="757">
        <v>0</v>
      </c>
      <c r="P538" s="757">
        <v>345.17500000000001</v>
      </c>
      <c r="Q538" s="757">
        <v>0</v>
      </c>
      <c r="R538" s="757">
        <v>0</v>
      </c>
      <c r="S538" s="757">
        <v>0</v>
      </c>
      <c r="T538" s="757">
        <v>0</v>
      </c>
      <c r="U538" s="812">
        <f t="shared" si="47"/>
        <v>78.80707762557077</v>
      </c>
      <c r="V538" s="813"/>
      <c r="W538" s="813">
        <f t="shared" si="48"/>
        <v>98.621428571428567</v>
      </c>
      <c r="X538" s="813"/>
      <c r="Y538" s="813"/>
      <c r="Z538" s="813">
        <f t="shared" si="50"/>
        <v>0</v>
      </c>
      <c r="AA538" s="813"/>
    </row>
    <row r="539" spans="1:27" ht="22.5">
      <c r="A539" s="779"/>
      <c r="B539" s="777">
        <v>8045485</v>
      </c>
      <c r="C539" s="778" t="s">
        <v>1829</v>
      </c>
      <c r="D539" s="757">
        <v>29.504000000000001</v>
      </c>
      <c r="E539" s="758">
        <v>0</v>
      </c>
      <c r="F539" s="758">
        <v>29.504000000000001</v>
      </c>
      <c r="G539" s="758">
        <v>0</v>
      </c>
      <c r="H539" s="758">
        <v>0</v>
      </c>
      <c r="I539" s="758">
        <v>0</v>
      </c>
      <c r="J539" s="758">
        <v>0</v>
      </c>
      <c r="K539" s="758">
        <v>0</v>
      </c>
      <c r="L539" s="758">
        <v>29.504000000000001</v>
      </c>
      <c r="M539" s="758">
        <v>0</v>
      </c>
      <c r="N539" s="759">
        <v>0</v>
      </c>
      <c r="O539" s="757">
        <v>0</v>
      </c>
      <c r="P539" s="757">
        <v>0</v>
      </c>
      <c r="Q539" s="757">
        <v>0</v>
      </c>
      <c r="R539" s="757">
        <v>0</v>
      </c>
      <c r="S539" s="757">
        <v>0</v>
      </c>
      <c r="T539" s="757">
        <v>0</v>
      </c>
      <c r="U539" s="812">
        <f t="shared" si="47"/>
        <v>0</v>
      </c>
      <c r="V539" s="813"/>
      <c r="W539" s="813"/>
      <c r="X539" s="813"/>
      <c r="Y539" s="813"/>
      <c r="Z539" s="813">
        <f t="shared" si="50"/>
        <v>0</v>
      </c>
      <c r="AA539" s="813"/>
    </row>
    <row r="540" spans="1:27" ht="22.5">
      <c r="A540" s="779"/>
      <c r="B540" s="777">
        <v>7955723</v>
      </c>
      <c r="C540" s="778" t="s">
        <v>1830</v>
      </c>
      <c r="D540" s="757">
        <v>125.908</v>
      </c>
      <c r="E540" s="758">
        <v>125.908</v>
      </c>
      <c r="F540" s="758">
        <v>0</v>
      </c>
      <c r="G540" s="758">
        <v>0</v>
      </c>
      <c r="H540" s="758">
        <v>0</v>
      </c>
      <c r="I540" s="758">
        <v>125.908</v>
      </c>
      <c r="J540" s="758">
        <v>0</v>
      </c>
      <c r="K540" s="758">
        <v>0</v>
      </c>
      <c r="L540" s="758">
        <v>0</v>
      </c>
      <c r="M540" s="758">
        <v>0</v>
      </c>
      <c r="N540" s="759">
        <v>125.908</v>
      </c>
      <c r="O540" s="757">
        <v>0</v>
      </c>
      <c r="P540" s="757">
        <v>125.908</v>
      </c>
      <c r="Q540" s="757">
        <v>0</v>
      </c>
      <c r="R540" s="757">
        <v>0</v>
      </c>
      <c r="S540" s="757">
        <v>0</v>
      </c>
      <c r="T540" s="757">
        <v>0</v>
      </c>
      <c r="U540" s="812">
        <f t="shared" si="47"/>
        <v>100</v>
      </c>
      <c r="V540" s="813"/>
      <c r="W540" s="813">
        <f t="shared" si="48"/>
        <v>100</v>
      </c>
      <c r="X540" s="813"/>
      <c r="Y540" s="813"/>
      <c r="Z540" s="813"/>
      <c r="AA540" s="813"/>
    </row>
    <row r="541" spans="1:27" ht="33.75">
      <c r="A541" s="779"/>
      <c r="B541" s="777">
        <v>7959778</v>
      </c>
      <c r="C541" s="778" t="s">
        <v>1831</v>
      </c>
      <c r="D541" s="757">
        <v>129.93799999999999</v>
      </c>
      <c r="E541" s="758">
        <v>127.96</v>
      </c>
      <c r="F541" s="758">
        <v>1.978</v>
      </c>
      <c r="G541" s="758">
        <v>0</v>
      </c>
      <c r="H541" s="758">
        <v>0</v>
      </c>
      <c r="I541" s="758">
        <v>129.93799999999999</v>
      </c>
      <c r="J541" s="758">
        <v>0</v>
      </c>
      <c r="K541" s="758">
        <v>0</v>
      </c>
      <c r="L541" s="758">
        <v>0</v>
      </c>
      <c r="M541" s="758">
        <v>0</v>
      </c>
      <c r="N541" s="759">
        <v>127.96</v>
      </c>
      <c r="O541" s="757">
        <v>0</v>
      </c>
      <c r="P541" s="757">
        <v>127.96</v>
      </c>
      <c r="Q541" s="757">
        <v>0</v>
      </c>
      <c r="R541" s="757">
        <v>0</v>
      </c>
      <c r="S541" s="757">
        <v>0</v>
      </c>
      <c r="T541" s="757">
        <v>0</v>
      </c>
      <c r="U541" s="812">
        <f t="shared" si="47"/>
        <v>98.477735535409195</v>
      </c>
      <c r="V541" s="813"/>
      <c r="W541" s="813">
        <f t="shared" si="48"/>
        <v>98.477735535409195</v>
      </c>
      <c r="X541" s="813"/>
      <c r="Y541" s="813"/>
      <c r="Z541" s="813"/>
      <c r="AA541" s="813"/>
    </row>
    <row r="542" spans="1:27" ht="33.75">
      <c r="A542" s="779"/>
      <c r="B542" s="777">
        <v>7959786</v>
      </c>
      <c r="C542" s="778" t="s">
        <v>1832</v>
      </c>
      <c r="D542" s="757">
        <v>850</v>
      </c>
      <c r="E542" s="758">
        <v>850</v>
      </c>
      <c r="F542" s="758">
        <v>0</v>
      </c>
      <c r="G542" s="758">
        <v>0</v>
      </c>
      <c r="H542" s="758">
        <v>0</v>
      </c>
      <c r="I542" s="758">
        <v>850</v>
      </c>
      <c r="J542" s="758">
        <v>0</v>
      </c>
      <c r="K542" s="758">
        <v>0</v>
      </c>
      <c r="L542" s="758">
        <v>0</v>
      </c>
      <c r="M542" s="758">
        <v>0</v>
      </c>
      <c r="N542" s="759">
        <v>460.68400000000003</v>
      </c>
      <c r="O542" s="757">
        <v>0</v>
      </c>
      <c r="P542" s="757">
        <v>460.68400000000003</v>
      </c>
      <c r="Q542" s="757">
        <v>0</v>
      </c>
      <c r="R542" s="757">
        <v>0</v>
      </c>
      <c r="S542" s="757">
        <v>0</v>
      </c>
      <c r="T542" s="757">
        <v>0</v>
      </c>
      <c r="U542" s="812">
        <f t="shared" si="47"/>
        <v>54.19811764705883</v>
      </c>
      <c r="V542" s="813"/>
      <c r="W542" s="813">
        <f t="shared" si="48"/>
        <v>54.19811764705883</v>
      </c>
      <c r="X542" s="813"/>
      <c r="Y542" s="813"/>
      <c r="Z542" s="813"/>
      <c r="AA542" s="813"/>
    </row>
    <row r="543" spans="1:27" ht="56.25">
      <c r="A543" s="779"/>
      <c r="B543" s="777">
        <v>8072501</v>
      </c>
      <c r="C543" s="778" t="s">
        <v>1833</v>
      </c>
      <c r="D543" s="757">
        <v>2714.201</v>
      </c>
      <c r="E543" s="758">
        <v>2637</v>
      </c>
      <c r="F543" s="758">
        <v>0</v>
      </c>
      <c r="G543" s="758">
        <v>77.200999999999993</v>
      </c>
      <c r="H543" s="758">
        <v>0</v>
      </c>
      <c r="I543" s="758">
        <v>2477.201</v>
      </c>
      <c r="J543" s="758">
        <v>0</v>
      </c>
      <c r="K543" s="758">
        <v>0</v>
      </c>
      <c r="L543" s="758">
        <v>237</v>
      </c>
      <c r="M543" s="758">
        <v>0</v>
      </c>
      <c r="N543" s="759">
        <v>1518.8889999999999</v>
      </c>
      <c r="O543" s="757">
        <v>0</v>
      </c>
      <c r="P543" s="757">
        <v>1518.8889999999999</v>
      </c>
      <c r="Q543" s="757">
        <v>0</v>
      </c>
      <c r="R543" s="757">
        <v>0</v>
      </c>
      <c r="S543" s="757">
        <v>0</v>
      </c>
      <c r="T543" s="757">
        <v>0</v>
      </c>
      <c r="U543" s="812">
        <f t="shared" si="47"/>
        <v>55.960814987541454</v>
      </c>
      <c r="V543" s="813"/>
      <c r="W543" s="813">
        <f t="shared" si="48"/>
        <v>61.314725773160916</v>
      </c>
      <c r="X543" s="813"/>
      <c r="Y543" s="813"/>
      <c r="Z543" s="813">
        <f t="shared" si="50"/>
        <v>0</v>
      </c>
      <c r="AA543" s="813"/>
    </row>
    <row r="544" spans="1:27" ht="45">
      <c r="A544" s="779"/>
      <c r="B544" s="777">
        <v>8077457</v>
      </c>
      <c r="C544" s="778" t="s">
        <v>1834</v>
      </c>
      <c r="D544" s="757">
        <v>3932.1369999999997</v>
      </c>
      <c r="E544" s="758">
        <v>3783.2049999999999</v>
      </c>
      <c r="F544" s="758">
        <v>0</v>
      </c>
      <c r="G544" s="758">
        <v>148.93199999999999</v>
      </c>
      <c r="H544" s="758">
        <v>0</v>
      </c>
      <c r="I544" s="758">
        <v>3932.1370000000002</v>
      </c>
      <c r="J544" s="758">
        <v>0</v>
      </c>
      <c r="K544" s="758">
        <v>0</v>
      </c>
      <c r="L544" s="758">
        <v>0</v>
      </c>
      <c r="M544" s="758">
        <v>0</v>
      </c>
      <c r="N544" s="759">
        <v>3932.1370000000002</v>
      </c>
      <c r="O544" s="757">
        <v>0</v>
      </c>
      <c r="P544" s="757">
        <v>3932.1370000000002</v>
      </c>
      <c r="Q544" s="757">
        <v>0</v>
      </c>
      <c r="R544" s="757">
        <v>0</v>
      </c>
      <c r="S544" s="757">
        <v>0</v>
      </c>
      <c r="T544" s="757">
        <v>0</v>
      </c>
      <c r="U544" s="812">
        <f t="shared" si="47"/>
        <v>100.00000000000003</v>
      </c>
      <c r="V544" s="813"/>
      <c r="W544" s="813">
        <f t="shared" si="48"/>
        <v>100</v>
      </c>
      <c r="X544" s="813"/>
      <c r="Y544" s="813"/>
      <c r="Z544" s="813"/>
      <c r="AA544" s="813"/>
    </row>
    <row r="545" spans="1:27" ht="22.5">
      <c r="A545" s="779"/>
      <c r="B545" s="777">
        <v>7910030</v>
      </c>
      <c r="C545" s="778" t="s">
        <v>1835</v>
      </c>
      <c r="D545" s="757">
        <v>1384.72</v>
      </c>
      <c r="E545" s="758">
        <v>1384.72</v>
      </c>
      <c r="F545" s="758">
        <v>0</v>
      </c>
      <c r="G545" s="758">
        <v>0</v>
      </c>
      <c r="H545" s="758">
        <v>0</v>
      </c>
      <c r="I545" s="758">
        <v>1384.72</v>
      </c>
      <c r="J545" s="758">
        <v>0</v>
      </c>
      <c r="K545" s="758">
        <v>0</v>
      </c>
      <c r="L545" s="758">
        <v>0</v>
      </c>
      <c r="M545" s="758">
        <v>0</v>
      </c>
      <c r="N545" s="759">
        <v>794.63499999999999</v>
      </c>
      <c r="O545" s="757">
        <v>0</v>
      </c>
      <c r="P545" s="757">
        <v>794.63499999999999</v>
      </c>
      <c r="Q545" s="757">
        <v>0</v>
      </c>
      <c r="R545" s="757">
        <v>0</v>
      </c>
      <c r="S545" s="757">
        <v>0</v>
      </c>
      <c r="T545" s="757">
        <v>0</v>
      </c>
      <c r="U545" s="812">
        <f t="shared" si="47"/>
        <v>57.385969726731759</v>
      </c>
      <c r="V545" s="813"/>
      <c r="W545" s="813">
        <f t="shared" si="48"/>
        <v>57.385969726731759</v>
      </c>
      <c r="X545" s="813"/>
      <c r="Y545" s="813"/>
      <c r="Z545" s="813"/>
      <c r="AA545" s="813"/>
    </row>
    <row r="546" spans="1:27" ht="22.5">
      <c r="A546" s="779"/>
      <c r="B546" s="777" t="s">
        <v>1836</v>
      </c>
      <c r="C546" s="778" t="s">
        <v>1837</v>
      </c>
      <c r="D546" s="757">
        <v>204.92500000000001</v>
      </c>
      <c r="E546" s="758">
        <v>204.92500000000001</v>
      </c>
      <c r="F546" s="758">
        <v>0</v>
      </c>
      <c r="G546" s="758">
        <v>0</v>
      </c>
      <c r="H546" s="758">
        <v>0</v>
      </c>
      <c r="I546" s="758">
        <v>0</v>
      </c>
      <c r="J546" s="758">
        <v>0</v>
      </c>
      <c r="K546" s="758">
        <v>0</v>
      </c>
      <c r="L546" s="758">
        <v>204.92500000000001</v>
      </c>
      <c r="M546" s="758">
        <v>0</v>
      </c>
      <c r="N546" s="759">
        <v>195.96</v>
      </c>
      <c r="O546" s="757">
        <v>0</v>
      </c>
      <c r="P546" s="757">
        <v>0</v>
      </c>
      <c r="Q546" s="757">
        <v>0</v>
      </c>
      <c r="R546" s="757">
        <v>0</v>
      </c>
      <c r="S546" s="757">
        <v>195.96</v>
      </c>
      <c r="T546" s="757">
        <v>0</v>
      </c>
      <c r="U546" s="812">
        <f t="shared" si="47"/>
        <v>95.625228742222774</v>
      </c>
      <c r="V546" s="813"/>
      <c r="W546" s="813"/>
      <c r="X546" s="813"/>
      <c r="Y546" s="813"/>
      <c r="Z546" s="813">
        <f t="shared" si="50"/>
        <v>95.625228742222774</v>
      </c>
      <c r="AA546" s="813"/>
    </row>
    <row r="547" spans="1:27" ht="56.25">
      <c r="A547" s="779"/>
      <c r="B547" s="777">
        <v>8074977</v>
      </c>
      <c r="C547" s="778" t="s">
        <v>1838</v>
      </c>
      <c r="D547" s="757">
        <v>2960</v>
      </c>
      <c r="E547" s="758">
        <v>2960</v>
      </c>
      <c r="F547" s="758">
        <v>0</v>
      </c>
      <c r="G547" s="758">
        <v>0</v>
      </c>
      <c r="H547" s="758">
        <v>0</v>
      </c>
      <c r="I547" s="758">
        <v>2700</v>
      </c>
      <c r="J547" s="758">
        <v>0</v>
      </c>
      <c r="K547" s="758">
        <v>0</v>
      </c>
      <c r="L547" s="758">
        <v>260</v>
      </c>
      <c r="M547" s="758">
        <v>0</v>
      </c>
      <c r="N547" s="759">
        <v>2648.1289999999999</v>
      </c>
      <c r="O547" s="757">
        <v>0</v>
      </c>
      <c r="P547" s="757">
        <v>2648.1289999999999</v>
      </c>
      <c r="Q547" s="757">
        <v>0</v>
      </c>
      <c r="R547" s="757">
        <v>0</v>
      </c>
      <c r="S547" s="757">
        <v>0</v>
      </c>
      <c r="T547" s="757">
        <v>0</v>
      </c>
      <c r="U547" s="812">
        <f t="shared" si="47"/>
        <v>89.46381756756756</v>
      </c>
      <c r="V547" s="813"/>
      <c r="W547" s="813">
        <f t="shared" si="48"/>
        <v>98.078851851851852</v>
      </c>
      <c r="X547" s="813"/>
      <c r="Y547" s="813"/>
      <c r="Z547" s="813">
        <f t="shared" si="50"/>
        <v>0</v>
      </c>
      <c r="AA547" s="813"/>
    </row>
    <row r="548" spans="1:27" ht="33.75">
      <c r="A548" s="779"/>
      <c r="B548" s="777">
        <v>7957970</v>
      </c>
      <c r="C548" s="778" t="s">
        <v>1839</v>
      </c>
      <c r="D548" s="757">
        <v>132.505</v>
      </c>
      <c r="E548" s="758">
        <v>132.505</v>
      </c>
      <c r="F548" s="758">
        <v>0</v>
      </c>
      <c r="G548" s="758">
        <v>0</v>
      </c>
      <c r="H548" s="758">
        <v>0</v>
      </c>
      <c r="I548" s="758">
        <v>132.505</v>
      </c>
      <c r="J548" s="758">
        <v>0</v>
      </c>
      <c r="K548" s="758">
        <v>0</v>
      </c>
      <c r="L548" s="758">
        <v>0</v>
      </c>
      <c r="M548" s="758">
        <v>0</v>
      </c>
      <c r="N548" s="759">
        <v>35.634</v>
      </c>
      <c r="O548" s="757">
        <v>0</v>
      </c>
      <c r="P548" s="757">
        <v>35.634</v>
      </c>
      <c r="Q548" s="757">
        <v>0</v>
      </c>
      <c r="R548" s="757">
        <v>0</v>
      </c>
      <c r="S548" s="757">
        <v>0</v>
      </c>
      <c r="T548" s="757">
        <v>0</v>
      </c>
      <c r="U548" s="812">
        <f t="shared" si="47"/>
        <v>26.892570091694658</v>
      </c>
      <c r="V548" s="813"/>
      <c r="W548" s="813">
        <f t="shared" si="48"/>
        <v>26.892570091694658</v>
      </c>
      <c r="X548" s="813"/>
      <c r="Y548" s="813"/>
      <c r="Z548" s="813"/>
      <c r="AA548" s="813"/>
    </row>
    <row r="549" spans="1:27" ht="33.75">
      <c r="A549" s="779"/>
      <c r="B549" s="777">
        <v>7957971</v>
      </c>
      <c r="C549" s="778" t="s">
        <v>1840</v>
      </c>
      <c r="D549" s="757">
        <v>189.98099999999999</v>
      </c>
      <c r="E549" s="758">
        <v>189.98099999999999</v>
      </c>
      <c r="F549" s="758">
        <v>0</v>
      </c>
      <c r="G549" s="758">
        <v>0</v>
      </c>
      <c r="H549" s="758">
        <v>0</v>
      </c>
      <c r="I549" s="758">
        <v>189.98099999999999</v>
      </c>
      <c r="J549" s="758">
        <v>0</v>
      </c>
      <c r="K549" s="758">
        <v>0</v>
      </c>
      <c r="L549" s="758">
        <v>0</v>
      </c>
      <c r="M549" s="758">
        <v>0</v>
      </c>
      <c r="N549" s="759">
        <v>182.48</v>
      </c>
      <c r="O549" s="757">
        <v>0</v>
      </c>
      <c r="P549" s="757">
        <v>182.48</v>
      </c>
      <c r="Q549" s="757">
        <v>0</v>
      </c>
      <c r="R549" s="757">
        <v>0</v>
      </c>
      <c r="S549" s="757">
        <v>0</v>
      </c>
      <c r="T549" s="757">
        <v>0</v>
      </c>
      <c r="U549" s="812">
        <f t="shared" si="47"/>
        <v>96.051710434201311</v>
      </c>
      <c r="V549" s="813"/>
      <c r="W549" s="813">
        <f t="shared" si="48"/>
        <v>96.051710434201311</v>
      </c>
      <c r="X549" s="813"/>
      <c r="Y549" s="813"/>
      <c r="Z549" s="813"/>
      <c r="AA549" s="813"/>
    </row>
    <row r="550" spans="1:27" ht="22.5">
      <c r="A550" s="779"/>
      <c r="B550" s="777">
        <v>7958549</v>
      </c>
      <c r="C550" s="778" t="s">
        <v>1841</v>
      </c>
      <c r="D550" s="757">
        <v>344.10599999999999</v>
      </c>
      <c r="E550" s="758">
        <v>344.10599999999999</v>
      </c>
      <c r="F550" s="758">
        <v>0</v>
      </c>
      <c r="G550" s="758">
        <v>0</v>
      </c>
      <c r="H550" s="758">
        <v>0</v>
      </c>
      <c r="I550" s="758">
        <v>344.10599999999999</v>
      </c>
      <c r="J550" s="758">
        <v>0</v>
      </c>
      <c r="K550" s="758">
        <v>0</v>
      </c>
      <c r="L550" s="758">
        <v>0</v>
      </c>
      <c r="M550" s="758">
        <v>0</v>
      </c>
      <c r="N550" s="759">
        <v>310.80399999999997</v>
      </c>
      <c r="O550" s="757">
        <v>0</v>
      </c>
      <c r="P550" s="757">
        <v>310.80399999999997</v>
      </c>
      <c r="Q550" s="757">
        <v>0</v>
      </c>
      <c r="R550" s="757">
        <v>0</v>
      </c>
      <c r="S550" s="757">
        <v>0</v>
      </c>
      <c r="T550" s="757">
        <v>0</v>
      </c>
      <c r="U550" s="812">
        <f t="shared" si="47"/>
        <v>90.322168169110668</v>
      </c>
      <c r="V550" s="813"/>
      <c r="W550" s="813">
        <f t="shared" si="48"/>
        <v>90.322168169110668</v>
      </c>
      <c r="X550" s="813"/>
      <c r="Y550" s="813"/>
      <c r="Z550" s="813"/>
      <c r="AA550" s="813"/>
    </row>
    <row r="551" spans="1:27">
      <c r="A551" s="779"/>
      <c r="B551" s="777" t="s">
        <v>1842</v>
      </c>
      <c r="C551" s="778" t="s">
        <v>1843</v>
      </c>
      <c r="D551" s="757">
        <v>134.578</v>
      </c>
      <c r="E551" s="758">
        <v>134.578</v>
      </c>
      <c r="F551" s="758">
        <v>0</v>
      </c>
      <c r="G551" s="758">
        <v>0</v>
      </c>
      <c r="H551" s="758">
        <v>0</v>
      </c>
      <c r="I551" s="758">
        <v>0</v>
      </c>
      <c r="J551" s="758">
        <v>0</v>
      </c>
      <c r="K551" s="758">
        <v>0</v>
      </c>
      <c r="L551" s="758">
        <v>134.578</v>
      </c>
      <c r="M551" s="758">
        <v>0</v>
      </c>
      <c r="N551" s="759">
        <v>126.289</v>
      </c>
      <c r="O551" s="757">
        <v>0</v>
      </c>
      <c r="P551" s="757">
        <v>0</v>
      </c>
      <c r="Q551" s="757">
        <v>0</v>
      </c>
      <c r="R551" s="757">
        <v>0</v>
      </c>
      <c r="S551" s="757">
        <v>126.289</v>
      </c>
      <c r="T551" s="757">
        <v>0</v>
      </c>
      <c r="U551" s="812">
        <f t="shared" si="47"/>
        <v>93.840746630207022</v>
      </c>
      <c r="V551" s="813"/>
      <c r="W551" s="813"/>
      <c r="X551" s="813"/>
      <c r="Y551" s="813"/>
      <c r="Z551" s="813">
        <f t="shared" si="50"/>
        <v>93.840746630207022</v>
      </c>
      <c r="AA551" s="813"/>
    </row>
    <row r="552" spans="1:27" ht="33.75">
      <c r="A552" s="779"/>
      <c r="B552" s="777">
        <v>8052257</v>
      </c>
      <c r="C552" s="778" t="s">
        <v>1844</v>
      </c>
      <c r="D552" s="757">
        <v>148</v>
      </c>
      <c r="E552" s="758">
        <v>148</v>
      </c>
      <c r="F552" s="758">
        <v>0</v>
      </c>
      <c r="G552" s="758">
        <v>0</v>
      </c>
      <c r="H552" s="758">
        <v>0</v>
      </c>
      <c r="I552" s="758">
        <v>148</v>
      </c>
      <c r="J552" s="758">
        <v>0</v>
      </c>
      <c r="K552" s="758">
        <v>0</v>
      </c>
      <c r="L552" s="758">
        <v>0</v>
      </c>
      <c r="M552" s="758">
        <v>0</v>
      </c>
      <c r="N552" s="759">
        <v>113.824</v>
      </c>
      <c r="O552" s="757">
        <v>0</v>
      </c>
      <c r="P552" s="757">
        <v>113.824</v>
      </c>
      <c r="Q552" s="757">
        <v>0</v>
      </c>
      <c r="R552" s="757">
        <v>0</v>
      </c>
      <c r="S552" s="757">
        <v>0</v>
      </c>
      <c r="T552" s="757">
        <v>0</v>
      </c>
      <c r="U552" s="812">
        <f t="shared" si="47"/>
        <v>76.908108108108109</v>
      </c>
      <c r="V552" s="813"/>
      <c r="W552" s="813">
        <f t="shared" si="48"/>
        <v>76.908108108108109</v>
      </c>
      <c r="X552" s="813"/>
      <c r="Y552" s="813"/>
      <c r="Z552" s="813"/>
      <c r="AA552" s="813"/>
    </row>
    <row r="553" spans="1:27" ht="22.5">
      <c r="A553" s="779"/>
      <c r="B553" s="777">
        <v>7955522</v>
      </c>
      <c r="C553" s="778" t="s">
        <v>1845</v>
      </c>
      <c r="D553" s="757">
        <v>308.65500000000003</v>
      </c>
      <c r="E553" s="758">
        <v>28.509</v>
      </c>
      <c r="F553" s="758">
        <v>7.2160000000000002</v>
      </c>
      <c r="G553" s="758">
        <v>272.93</v>
      </c>
      <c r="H553" s="758">
        <v>0</v>
      </c>
      <c r="I553" s="758">
        <v>308.65499999999997</v>
      </c>
      <c r="J553" s="758">
        <v>0</v>
      </c>
      <c r="K553" s="758">
        <v>0</v>
      </c>
      <c r="L553" s="758">
        <v>0</v>
      </c>
      <c r="M553" s="758">
        <v>0</v>
      </c>
      <c r="N553" s="759">
        <v>301.43900000000002</v>
      </c>
      <c r="O553" s="757">
        <v>0</v>
      </c>
      <c r="P553" s="757">
        <v>301.43900000000002</v>
      </c>
      <c r="Q553" s="757">
        <v>0</v>
      </c>
      <c r="R553" s="757">
        <v>0</v>
      </c>
      <c r="S553" s="757">
        <v>0</v>
      </c>
      <c r="T553" s="757">
        <v>0</v>
      </c>
      <c r="U553" s="812">
        <f t="shared" si="47"/>
        <v>97.662114658761396</v>
      </c>
      <c r="V553" s="813"/>
      <c r="W553" s="813">
        <f t="shared" si="48"/>
        <v>97.662114658761411</v>
      </c>
      <c r="X553" s="813"/>
      <c r="Y553" s="813"/>
      <c r="Z553" s="813"/>
      <c r="AA553" s="813"/>
    </row>
    <row r="554" spans="1:27" ht="22.5">
      <c r="A554" s="779"/>
      <c r="B554" s="777" t="s">
        <v>1846</v>
      </c>
      <c r="C554" s="778" t="s">
        <v>1847</v>
      </c>
      <c r="D554" s="757">
        <v>3000</v>
      </c>
      <c r="E554" s="758">
        <v>3000</v>
      </c>
      <c r="F554" s="758">
        <v>0</v>
      </c>
      <c r="G554" s="758">
        <v>0</v>
      </c>
      <c r="H554" s="758">
        <v>0</v>
      </c>
      <c r="I554" s="758">
        <v>0</v>
      </c>
      <c r="J554" s="758">
        <v>3000</v>
      </c>
      <c r="K554" s="758">
        <v>0</v>
      </c>
      <c r="L554" s="758">
        <v>0</v>
      </c>
      <c r="M554" s="758">
        <v>0</v>
      </c>
      <c r="N554" s="759">
        <v>2520.9520000000002</v>
      </c>
      <c r="O554" s="757">
        <v>0</v>
      </c>
      <c r="P554" s="757">
        <v>0</v>
      </c>
      <c r="Q554" s="757">
        <v>2520.9520000000002</v>
      </c>
      <c r="R554" s="757">
        <v>0</v>
      </c>
      <c r="S554" s="757">
        <v>0</v>
      </c>
      <c r="T554" s="757">
        <v>0</v>
      </c>
      <c r="U554" s="812">
        <f t="shared" si="47"/>
        <v>84.031733333333335</v>
      </c>
      <c r="V554" s="813"/>
      <c r="W554" s="813"/>
      <c r="X554" s="813">
        <f t="shared" si="49"/>
        <v>84.031733333333335</v>
      </c>
      <c r="Y554" s="813"/>
      <c r="Z554" s="813"/>
      <c r="AA554" s="813"/>
    </row>
    <row r="555" spans="1:27" ht="33.75">
      <c r="A555" s="779"/>
      <c r="B555" s="777" t="s">
        <v>1848</v>
      </c>
      <c r="C555" s="778" t="s">
        <v>1849</v>
      </c>
      <c r="D555" s="757">
        <v>1244.18</v>
      </c>
      <c r="E555" s="758">
        <v>1244</v>
      </c>
      <c r="F555" s="758">
        <v>0.18</v>
      </c>
      <c r="G555" s="758">
        <v>0</v>
      </c>
      <c r="H555" s="758">
        <v>0</v>
      </c>
      <c r="I555" s="758">
        <v>0</v>
      </c>
      <c r="J555" s="758">
        <v>1244.18</v>
      </c>
      <c r="K555" s="758">
        <v>0</v>
      </c>
      <c r="L555" s="758">
        <v>0</v>
      </c>
      <c r="M555" s="758">
        <v>0</v>
      </c>
      <c r="N555" s="759">
        <v>604.78300000000002</v>
      </c>
      <c r="O555" s="757">
        <v>0</v>
      </c>
      <c r="P555" s="757">
        <v>0</v>
      </c>
      <c r="Q555" s="757">
        <v>604.78300000000002</v>
      </c>
      <c r="R555" s="757">
        <v>0</v>
      </c>
      <c r="S555" s="757">
        <v>0</v>
      </c>
      <c r="T555" s="757">
        <v>0</v>
      </c>
      <c r="U555" s="812">
        <f t="shared" si="47"/>
        <v>48.608963333279746</v>
      </c>
      <c r="V555" s="813"/>
      <c r="W555" s="813"/>
      <c r="X555" s="813">
        <f t="shared" si="49"/>
        <v>48.608963333279746</v>
      </c>
      <c r="Y555" s="813"/>
      <c r="Z555" s="813"/>
      <c r="AA555" s="813"/>
    </row>
    <row r="556" spans="1:27" ht="33.75">
      <c r="A556" s="779"/>
      <c r="B556" s="777">
        <v>8045484</v>
      </c>
      <c r="C556" s="778" t="s">
        <v>1850</v>
      </c>
      <c r="D556" s="757">
        <v>65.263999999999996</v>
      </c>
      <c r="E556" s="758">
        <v>0</v>
      </c>
      <c r="F556" s="758">
        <v>65.263999999999996</v>
      </c>
      <c r="G556" s="758">
        <v>0</v>
      </c>
      <c r="H556" s="758">
        <v>0</v>
      </c>
      <c r="I556" s="758">
        <v>0</v>
      </c>
      <c r="J556" s="758">
        <v>65.263999999999996</v>
      </c>
      <c r="K556" s="758">
        <v>0</v>
      </c>
      <c r="L556" s="758">
        <v>0</v>
      </c>
      <c r="M556" s="758">
        <v>0</v>
      </c>
      <c r="N556" s="759">
        <v>0</v>
      </c>
      <c r="O556" s="757">
        <v>0</v>
      </c>
      <c r="P556" s="757">
        <v>0</v>
      </c>
      <c r="Q556" s="757">
        <v>0</v>
      </c>
      <c r="R556" s="757">
        <v>0</v>
      </c>
      <c r="S556" s="757">
        <v>0</v>
      </c>
      <c r="T556" s="757">
        <v>0</v>
      </c>
      <c r="U556" s="812">
        <f t="shared" si="47"/>
        <v>0</v>
      </c>
      <c r="V556" s="813"/>
      <c r="W556" s="813"/>
      <c r="X556" s="813">
        <f t="shared" si="49"/>
        <v>0</v>
      </c>
      <c r="Y556" s="813"/>
      <c r="Z556" s="813"/>
      <c r="AA556" s="813"/>
    </row>
    <row r="557" spans="1:27" ht="45">
      <c r="A557" s="779"/>
      <c r="B557" s="777" t="s">
        <v>1851</v>
      </c>
      <c r="C557" s="778" t="s">
        <v>1852</v>
      </c>
      <c r="D557" s="757">
        <v>18.704000000000001</v>
      </c>
      <c r="E557" s="758">
        <v>18.704000000000001</v>
      </c>
      <c r="F557" s="758">
        <v>0</v>
      </c>
      <c r="G557" s="758">
        <v>0</v>
      </c>
      <c r="H557" s="758">
        <v>0</v>
      </c>
      <c r="I557" s="758">
        <v>0</v>
      </c>
      <c r="J557" s="758">
        <v>18.704000000000001</v>
      </c>
      <c r="K557" s="758">
        <v>0</v>
      </c>
      <c r="L557" s="758">
        <v>0</v>
      </c>
      <c r="M557" s="758">
        <v>0</v>
      </c>
      <c r="N557" s="759">
        <v>18.704000000000001</v>
      </c>
      <c r="O557" s="757">
        <v>0</v>
      </c>
      <c r="P557" s="757">
        <v>0</v>
      </c>
      <c r="Q557" s="757">
        <v>18.704000000000001</v>
      </c>
      <c r="R557" s="757">
        <v>0</v>
      </c>
      <c r="S557" s="757">
        <v>0</v>
      </c>
      <c r="T557" s="757">
        <v>0</v>
      </c>
      <c r="U557" s="812">
        <f t="shared" si="47"/>
        <v>100</v>
      </c>
      <c r="V557" s="813"/>
      <c r="W557" s="813"/>
      <c r="X557" s="813">
        <f t="shared" si="49"/>
        <v>100</v>
      </c>
      <c r="Y557" s="813"/>
      <c r="Z557" s="813"/>
      <c r="AA557" s="813"/>
    </row>
    <row r="558" spans="1:27" ht="33.75">
      <c r="A558" s="779"/>
      <c r="B558" s="777">
        <v>8045729</v>
      </c>
      <c r="C558" s="778" t="s">
        <v>1853</v>
      </c>
      <c r="D558" s="757">
        <v>270.48500000000001</v>
      </c>
      <c r="E558" s="758">
        <v>0</v>
      </c>
      <c r="F558" s="758">
        <v>270.48500000000001</v>
      </c>
      <c r="G558" s="758">
        <v>0</v>
      </c>
      <c r="H558" s="758">
        <v>0</v>
      </c>
      <c r="I558" s="758">
        <v>0</v>
      </c>
      <c r="J558" s="758">
        <v>0</v>
      </c>
      <c r="K558" s="758">
        <v>0</v>
      </c>
      <c r="L558" s="758">
        <v>270.48500000000001</v>
      </c>
      <c r="M558" s="758">
        <v>0</v>
      </c>
      <c r="N558" s="759">
        <v>233.928</v>
      </c>
      <c r="O558" s="757">
        <v>0</v>
      </c>
      <c r="P558" s="757">
        <v>0</v>
      </c>
      <c r="Q558" s="757">
        <v>0</v>
      </c>
      <c r="R558" s="757">
        <v>0</v>
      </c>
      <c r="S558" s="757">
        <v>233.928</v>
      </c>
      <c r="T558" s="757">
        <v>0</v>
      </c>
      <c r="U558" s="812">
        <f t="shared" si="47"/>
        <v>86.484647947205943</v>
      </c>
      <c r="V558" s="813"/>
      <c r="W558" s="813"/>
      <c r="X558" s="813"/>
      <c r="Y558" s="813"/>
      <c r="Z558" s="813">
        <f t="shared" si="50"/>
        <v>86.484647947205943</v>
      </c>
      <c r="AA558" s="813"/>
    </row>
    <row r="559" spans="1:27" ht="33.75">
      <c r="A559" s="779"/>
      <c r="B559" s="777">
        <v>8046105</v>
      </c>
      <c r="C559" s="778" t="s">
        <v>1854</v>
      </c>
      <c r="D559" s="757">
        <v>482.46000000000004</v>
      </c>
      <c r="E559" s="758">
        <v>275</v>
      </c>
      <c r="F559" s="758">
        <v>207.46</v>
      </c>
      <c r="G559" s="758">
        <v>0</v>
      </c>
      <c r="H559" s="758">
        <v>0</v>
      </c>
      <c r="I559" s="758">
        <v>0</v>
      </c>
      <c r="J559" s="758">
        <v>482.46</v>
      </c>
      <c r="K559" s="758">
        <v>0</v>
      </c>
      <c r="L559" s="758">
        <v>0</v>
      </c>
      <c r="M559" s="758">
        <v>0</v>
      </c>
      <c r="N559" s="759">
        <v>207.46</v>
      </c>
      <c r="O559" s="757">
        <v>0</v>
      </c>
      <c r="P559" s="757">
        <v>0</v>
      </c>
      <c r="Q559" s="757">
        <v>207.46</v>
      </c>
      <c r="R559" s="757">
        <v>0</v>
      </c>
      <c r="S559" s="757">
        <v>0</v>
      </c>
      <c r="T559" s="757">
        <v>0</v>
      </c>
      <c r="U559" s="812">
        <f t="shared" si="47"/>
        <v>43.000455996352031</v>
      </c>
      <c r="V559" s="813"/>
      <c r="W559" s="813"/>
      <c r="X559" s="813">
        <f t="shared" si="49"/>
        <v>43.000455996352031</v>
      </c>
      <c r="Y559" s="813"/>
      <c r="Z559" s="813"/>
      <c r="AA559" s="813"/>
    </row>
    <row r="560" spans="1:27" ht="33.75">
      <c r="A560" s="779"/>
      <c r="B560" s="777">
        <v>8046537</v>
      </c>
      <c r="C560" s="778" t="s">
        <v>1855</v>
      </c>
      <c r="D560" s="757">
        <v>412.96899999999999</v>
      </c>
      <c r="E560" s="758">
        <v>0</v>
      </c>
      <c r="F560" s="758">
        <v>412.96899999999999</v>
      </c>
      <c r="G560" s="758">
        <v>0</v>
      </c>
      <c r="H560" s="758">
        <v>0</v>
      </c>
      <c r="I560" s="758">
        <v>0</v>
      </c>
      <c r="J560" s="758">
        <v>0</v>
      </c>
      <c r="K560" s="758">
        <v>0</v>
      </c>
      <c r="L560" s="758">
        <v>412.96899999999999</v>
      </c>
      <c r="M560" s="758">
        <v>0</v>
      </c>
      <c r="N560" s="759">
        <v>188.404</v>
      </c>
      <c r="O560" s="757">
        <v>0</v>
      </c>
      <c r="P560" s="757">
        <v>0</v>
      </c>
      <c r="Q560" s="757">
        <v>0</v>
      </c>
      <c r="R560" s="757">
        <v>0</v>
      </c>
      <c r="S560" s="757">
        <v>188.404</v>
      </c>
      <c r="T560" s="757">
        <v>0</v>
      </c>
      <c r="U560" s="812">
        <f t="shared" si="47"/>
        <v>45.621826335632946</v>
      </c>
      <c r="V560" s="813"/>
      <c r="W560" s="813"/>
      <c r="X560" s="813"/>
      <c r="Y560" s="813"/>
      <c r="Z560" s="813">
        <f t="shared" si="50"/>
        <v>45.621826335632946</v>
      </c>
      <c r="AA560" s="813"/>
    </row>
    <row r="561" spans="1:27" ht="33.75">
      <c r="A561" s="779"/>
      <c r="B561" s="777" t="s">
        <v>1856</v>
      </c>
      <c r="C561" s="778" t="s">
        <v>1857</v>
      </c>
      <c r="D561" s="757">
        <v>1083</v>
      </c>
      <c r="E561" s="758">
        <v>1083</v>
      </c>
      <c r="F561" s="758">
        <v>0</v>
      </c>
      <c r="G561" s="758">
        <v>0</v>
      </c>
      <c r="H561" s="758">
        <v>0</v>
      </c>
      <c r="I561" s="758">
        <v>798</v>
      </c>
      <c r="J561" s="758">
        <v>285</v>
      </c>
      <c r="K561" s="758">
        <v>0</v>
      </c>
      <c r="L561" s="758">
        <v>0</v>
      </c>
      <c r="M561" s="758">
        <v>0</v>
      </c>
      <c r="N561" s="759">
        <v>1071.376</v>
      </c>
      <c r="O561" s="757">
        <v>0</v>
      </c>
      <c r="P561" s="757">
        <v>786.37599999999998</v>
      </c>
      <c r="Q561" s="757">
        <v>285</v>
      </c>
      <c r="R561" s="757">
        <v>0</v>
      </c>
      <c r="S561" s="757">
        <v>0</v>
      </c>
      <c r="T561" s="757">
        <v>0</v>
      </c>
      <c r="U561" s="812">
        <f t="shared" si="47"/>
        <v>98.926685133887347</v>
      </c>
      <c r="V561" s="813"/>
      <c r="W561" s="813">
        <f t="shared" si="48"/>
        <v>98.543358395989983</v>
      </c>
      <c r="X561" s="813">
        <f t="shared" si="49"/>
        <v>100</v>
      </c>
      <c r="Y561" s="813"/>
      <c r="Z561" s="813"/>
      <c r="AA561" s="813"/>
    </row>
    <row r="562" spans="1:27" ht="22.5">
      <c r="A562" s="779"/>
      <c r="B562" s="777">
        <v>7955720</v>
      </c>
      <c r="C562" s="778" t="s">
        <v>1858</v>
      </c>
      <c r="D562" s="757">
        <v>230.48599999999999</v>
      </c>
      <c r="E562" s="758">
        <v>230.48599999999999</v>
      </c>
      <c r="F562" s="758">
        <v>0</v>
      </c>
      <c r="G562" s="758">
        <v>0</v>
      </c>
      <c r="H562" s="758">
        <v>0</v>
      </c>
      <c r="I562" s="758">
        <v>230.48599999999999</v>
      </c>
      <c r="J562" s="758">
        <v>0</v>
      </c>
      <c r="K562" s="758">
        <v>0</v>
      </c>
      <c r="L562" s="758">
        <v>0</v>
      </c>
      <c r="M562" s="758">
        <v>0</v>
      </c>
      <c r="N562" s="759">
        <v>222.035</v>
      </c>
      <c r="O562" s="757">
        <v>0</v>
      </c>
      <c r="P562" s="757">
        <v>222.035</v>
      </c>
      <c r="Q562" s="757">
        <v>0</v>
      </c>
      <c r="R562" s="757">
        <v>0</v>
      </c>
      <c r="S562" s="757">
        <v>0</v>
      </c>
      <c r="T562" s="757">
        <v>0</v>
      </c>
      <c r="U562" s="812">
        <f t="shared" si="47"/>
        <v>96.333399859427473</v>
      </c>
      <c r="V562" s="813"/>
      <c r="W562" s="813">
        <f t="shared" si="48"/>
        <v>96.333399859427473</v>
      </c>
      <c r="X562" s="813"/>
      <c r="Y562" s="813"/>
      <c r="Z562" s="813"/>
      <c r="AA562" s="813"/>
    </row>
    <row r="563" spans="1:27" ht="22.5">
      <c r="A563" s="779"/>
      <c r="B563" s="777">
        <v>7957650</v>
      </c>
      <c r="C563" s="778" t="s">
        <v>1859</v>
      </c>
      <c r="D563" s="757">
        <v>172.24799999999999</v>
      </c>
      <c r="E563" s="758">
        <v>172.24799999999999</v>
      </c>
      <c r="F563" s="758">
        <v>0</v>
      </c>
      <c r="G563" s="758">
        <v>0</v>
      </c>
      <c r="H563" s="758">
        <v>0</v>
      </c>
      <c r="I563" s="758">
        <v>172.24799999999999</v>
      </c>
      <c r="J563" s="758">
        <v>0</v>
      </c>
      <c r="K563" s="758">
        <v>0</v>
      </c>
      <c r="L563" s="758">
        <v>0</v>
      </c>
      <c r="M563" s="758">
        <v>0</v>
      </c>
      <c r="N563" s="759">
        <v>156.82499999999999</v>
      </c>
      <c r="O563" s="757">
        <v>0</v>
      </c>
      <c r="P563" s="757">
        <v>156.82499999999999</v>
      </c>
      <c r="Q563" s="757">
        <v>0</v>
      </c>
      <c r="R563" s="757">
        <v>0</v>
      </c>
      <c r="S563" s="757">
        <v>0</v>
      </c>
      <c r="T563" s="757">
        <v>0</v>
      </c>
      <c r="U563" s="812">
        <f t="shared" si="47"/>
        <v>91.04604988156612</v>
      </c>
      <c r="V563" s="813"/>
      <c r="W563" s="813">
        <f t="shared" si="48"/>
        <v>91.04604988156612</v>
      </c>
      <c r="X563" s="813"/>
      <c r="Y563" s="813"/>
      <c r="Z563" s="813"/>
      <c r="AA563" s="813"/>
    </row>
    <row r="564" spans="1:27" ht="22.5">
      <c r="A564" s="779"/>
      <c r="B564" s="777">
        <v>8020005</v>
      </c>
      <c r="C564" s="778" t="s">
        <v>1860</v>
      </c>
      <c r="D564" s="757">
        <v>113.158</v>
      </c>
      <c r="E564" s="758">
        <v>113.158</v>
      </c>
      <c r="F564" s="758">
        <v>0</v>
      </c>
      <c r="G564" s="758">
        <v>0</v>
      </c>
      <c r="H564" s="758">
        <v>0</v>
      </c>
      <c r="I564" s="758">
        <v>113.158</v>
      </c>
      <c r="J564" s="758">
        <v>0</v>
      </c>
      <c r="K564" s="758">
        <v>0</v>
      </c>
      <c r="L564" s="758">
        <v>0</v>
      </c>
      <c r="M564" s="758">
        <v>0</v>
      </c>
      <c r="N564" s="759">
        <v>105.703</v>
      </c>
      <c r="O564" s="757">
        <v>0</v>
      </c>
      <c r="P564" s="757">
        <v>105.703</v>
      </c>
      <c r="Q564" s="757">
        <v>0</v>
      </c>
      <c r="R564" s="757">
        <v>0</v>
      </c>
      <c r="S564" s="757">
        <v>0</v>
      </c>
      <c r="T564" s="757">
        <v>0</v>
      </c>
      <c r="U564" s="812">
        <f t="shared" si="47"/>
        <v>93.411866593612473</v>
      </c>
      <c r="V564" s="813"/>
      <c r="W564" s="813">
        <f t="shared" si="48"/>
        <v>93.411866593612473</v>
      </c>
      <c r="X564" s="813"/>
      <c r="Y564" s="813"/>
      <c r="Z564" s="813"/>
      <c r="AA564" s="813"/>
    </row>
    <row r="565" spans="1:27" ht="22.5">
      <c r="A565" s="779"/>
      <c r="B565" s="777" t="s">
        <v>1861</v>
      </c>
      <c r="C565" s="778" t="s">
        <v>1862</v>
      </c>
      <c r="D565" s="757">
        <v>78.658000000000001</v>
      </c>
      <c r="E565" s="758">
        <v>78.658000000000001</v>
      </c>
      <c r="F565" s="758">
        <v>0</v>
      </c>
      <c r="G565" s="758">
        <v>0</v>
      </c>
      <c r="H565" s="758">
        <v>0</v>
      </c>
      <c r="I565" s="758">
        <v>0</v>
      </c>
      <c r="J565" s="758">
        <v>0</v>
      </c>
      <c r="K565" s="758">
        <v>0</v>
      </c>
      <c r="L565" s="758">
        <v>78.658000000000001</v>
      </c>
      <c r="M565" s="758">
        <v>0</v>
      </c>
      <c r="N565" s="759">
        <v>74.292000000000002</v>
      </c>
      <c r="O565" s="757">
        <v>0</v>
      </c>
      <c r="P565" s="757">
        <v>0</v>
      </c>
      <c r="Q565" s="757">
        <v>0</v>
      </c>
      <c r="R565" s="757">
        <v>0</v>
      </c>
      <c r="S565" s="757">
        <v>74.292000000000002</v>
      </c>
      <c r="T565" s="757">
        <v>0</v>
      </c>
      <c r="U565" s="812">
        <f t="shared" si="47"/>
        <v>94.449388491952504</v>
      </c>
      <c r="V565" s="813"/>
      <c r="W565" s="813"/>
      <c r="X565" s="813"/>
      <c r="Y565" s="813"/>
      <c r="Z565" s="813">
        <f t="shared" si="50"/>
        <v>94.449388491952504</v>
      </c>
      <c r="AA565" s="813"/>
    </row>
    <row r="566" spans="1:27">
      <c r="A566" s="779"/>
      <c r="B566" s="777">
        <v>8050043</v>
      </c>
      <c r="C566" s="778" t="s">
        <v>1863</v>
      </c>
      <c r="D566" s="757">
        <v>379.80500000000001</v>
      </c>
      <c r="E566" s="758">
        <v>0</v>
      </c>
      <c r="F566" s="758">
        <v>379.80500000000001</v>
      </c>
      <c r="G566" s="758">
        <v>0</v>
      </c>
      <c r="H566" s="758">
        <v>0</v>
      </c>
      <c r="I566" s="758">
        <v>0</v>
      </c>
      <c r="J566" s="758">
        <v>0</v>
      </c>
      <c r="K566" s="758">
        <v>0</v>
      </c>
      <c r="L566" s="758">
        <v>379.80500000000001</v>
      </c>
      <c r="M566" s="758">
        <v>0</v>
      </c>
      <c r="N566" s="759">
        <v>15.095000000000001</v>
      </c>
      <c r="O566" s="757">
        <v>0</v>
      </c>
      <c r="P566" s="757">
        <v>0</v>
      </c>
      <c r="Q566" s="757">
        <v>0</v>
      </c>
      <c r="R566" s="757">
        <v>0</v>
      </c>
      <c r="S566" s="757">
        <v>15.095000000000001</v>
      </c>
      <c r="T566" s="757">
        <v>0</v>
      </c>
      <c r="U566" s="812">
        <f t="shared" si="47"/>
        <v>3.9744079198536091</v>
      </c>
      <c r="V566" s="813"/>
      <c r="W566" s="813"/>
      <c r="X566" s="813"/>
      <c r="Y566" s="813"/>
      <c r="Z566" s="813">
        <f t="shared" si="50"/>
        <v>3.9744079198536091</v>
      </c>
      <c r="AA566" s="813"/>
    </row>
    <row r="567" spans="1:27" ht="22.5">
      <c r="A567" s="779"/>
      <c r="B567" s="777" t="s">
        <v>1864</v>
      </c>
      <c r="C567" s="778" t="s">
        <v>1865</v>
      </c>
      <c r="D567" s="757">
        <v>959.74</v>
      </c>
      <c r="E567" s="758">
        <v>959.74</v>
      </c>
      <c r="F567" s="758">
        <v>0</v>
      </c>
      <c r="G567" s="758">
        <v>0</v>
      </c>
      <c r="H567" s="758">
        <v>0</v>
      </c>
      <c r="I567" s="758">
        <v>959.74</v>
      </c>
      <c r="J567" s="758">
        <v>0</v>
      </c>
      <c r="K567" s="758">
        <v>0</v>
      </c>
      <c r="L567" s="758">
        <v>0</v>
      </c>
      <c r="M567" s="758">
        <v>0</v>
      </c>
      <c r="N567" s="759">
        <v>959.03499999999997</v>
      </c>
      <c r="O567" s="757">
        <v>0</v>
      </c>
      <c r="P567" s="757">
        <v>959.03499999999997</v>
      </c>
      <c r="Q567" s="757">
        <v>0</v>
      </c>
      <c r="R567" s="757">
        <v>0</v>
      </c>
      <c r="S567" s="757">
        <v>0</v>
      </c>
      <c r="T567" s="757">
        <v>0</v>
      </c>
      <c r="U567" s="812">
        <f t="shared" si="47"/>
        <v>99.92654260528893</v>
      </c>
      <c r="V567" s="813"/>
      <c r="W567" s="813">
        <f t="shared" si="48"/>
        <v>99.92654260528893</v>
      </c>
      <c r="X567" s="813"/>
      <c r="Y567" s="813"/>
      <c r="Z567" s="813"/>
      <c r="AA567" s="813"/>
    </row>
    <row r="568" spans="1:27" ht="22.5">
      <c r="A568" s="779"/>
      <c r="B568" s="777" t="s">
        <v>1866</v>
      </c>
      <c r="C568" s="778" t="s">
        <v>1867</v>
      </c>
      <c r="D568" s="757">
        <v>0.26</v>
      </c>
      <c r="E568" s="758">
        <v>0.26</v>
      </c>
      <c r="F568" s="758">
        <v>0</v>
      </c>
      <c r="G568" s="758">
        <v>0</v>
      </c>
      <c r="H568" s="758">
        <v>0</v>
      </c>
      <c r="I568" s="758">
        <v>0.26</v>
      </c>
      <c r="J568" s="758">
        <v>0</v>
      </c>
      <c r="K568" s="758">
        <v>0</v>
      </c>
      <c r="L568" s="758">
        <v>0</v>
      </c>
      <c r="M568" s="758">
        <v>0</v>
      </c>
      <c r="N568" s="759">
        <v>0</v>
      </c>
      <c r="O568" s="757">
        <v>0</v>
      </c>
      <c r="P568" s="757">
        <v>0</v>
      </c>
      <c r="Q568" s="757">
        <v>0</v>
      </c>
      <c r="R568" s="757">
        <v>0</v>
      </c>
      <c r="S568" s="757">
        <v>0</v>
      </c>
      <c r="T568" s="757">
        <v>0</v>
      </c>
      <c r="U568" s="812">
        <f t="shared" si="47"/>
        <v>0</v>
      </c>
      <c r="V568" s="813"/>
      <c r="W568" s="813">
        <f t="shared" si="48"/>
        <v>0</v>
      </c>
      <c r="X568" s="813"/>
      <c r="Y568" s="813"/>
      <c r="Z568" s="813"/>
      <c r="AA568" s="813"/>
    </row>
    <row r="569" spans="1:27" ht="22.5">
      <c r="A569" s="779"/>
      <c r="B569" s="777" t="s">
        <v>1868</v>
      </c>
      <c r="C569" s="778" t="s">
        <v>1869</v>
      </c>
      <c r="D569" s="757">
        <v>377</v>
      </c>
      <c r="E569" s="758">
        <v>377</v>
      </c>
      <c r="F569" s="758">
        <v>0</v>
      </c>
      <c r="G569" s="758">
        <v>0</v>
      </c>
      <c r="H569" s="758">
        <v>0</v>
      </c>
      <c r="I569" s="758">
        <v>377</v>
      </c>
      <c r="J569" s="758">
        <v>0</v>
      </c>
      <c r="K569" s="758">
        <v>0</v>
      </c>
      <c r="L569" s="758">
        <v>0</v>
      </c>
      <c r="M569" s="758">
        <v>0</v>
      </c>
      <c r="N569" s="759">
        <v>376.90600000000001</v>
      </c>
      <c r="O569" s="757">
        <v>0</v>
      </c>
      <c r="P569" s="757">
        <v>376.90600000000001</v>
      </c>
      <c r="Q569" s="757">
        <v>0</v>
      </c>
      <c r="R569" s="757">
        <v>0</v>
      </c>
      <c r="S569" s="757">
        <v>0</v>
      </c>
      <c r="T569" s="757">
        <v>0</v>
      </c>
      <c r="U569" s="812">
        <f t="shared" si="47"/>
        <v>99.975066312997356</v>
      </c>
      <c r="V569" s="813"/>
      <c r="W569" s="813">
        <f t="shared" si="48"/>
        <v>99.975066312997356</v>
      </c>
      <c r="X569" s="813"/>
      <c r="Y569" s="813"/>
      <c r="Z569" s="813"/>
      <c r="AA569" s="813"/>
    </row>
    <row r="570" spans="1:27" ht="22.5">
      <c r="A570" s="779"/>
      <c r="B570" s="777">
        <v>7996417</v>
      </c>
      <c r="C570" s="778" t="s">
        <v>1870</v>
      </c>
      <c r="D570" s="757">
        <v>67</v>
      </c>
      <c r="E570" s="758">
        <v>67</v>
      </c>
      <c r="F570" s="758">
        <v>0</v>
      </c>
      <c r="G570" s="758">
        <v>0</v>
      </c>
      <c r="H570" s="758">
        <v>0</v>
      </c>
      <c r="I570" s="758">
        <v>67</v>
      </c>
      <c r="J570" s="758">
        <v>0</v>
      </c>
      <c r="K570" s="758">
        <v>0</v>
      </c>
      <c r="L570" s="758">
        <v>0</v>
      </c>
      <c r="M570" s="758">
        <v>0</v>
      </c>
      <c r="N570" s="759">
        <v>0</v>
      </c>
      <c r="O570" s="757">
        <v>0</v>
      </c>
      <c r="P570" s="757">
        <v>0</v>
      </c>
      <c r="Q570" s="757">
        <v>0</v>
      </c>
      <c r="R570" s="757">
        <v>0</v>
      </c>
      <c r="S570" s="757">
        <v>0</v>
      </c>
      <c r="T570" s="757">
        <v>0</v>
      </c>
      <c r="U570" s="812">
        <f t="shared" si="47"/>
        <v>0</v>
      </c>
      <c r="V570" s="813"/>
      <c r="W570" s="813">
        <f t="shared" si="48"/>
        <v>0</v>
      </c>
      <c r="X570" s="813"/>
      <c r="Y570" s="813"/>
      <c r="Z570" s="813"/>
      <c r="AA570" s="813"/>
    </row>
    <row r="571" spans="1:27" ht="22.5">
      <c r="A571" s="779"/>
      <c r="B571" s="777">
        <v>7996418</v>
      </c>
      <c r="C571" s="778" t="s">
        <v>1871</v>
      </c>
      <c r="D571" s="757">
        <v>82</v>
      </c>
      <c r="E571" s="758">
        <v>82</v>
      </c>
      <c r="F571" s="758">
        <v>0</v>
      </c>
      <c r="G571" s="758">
        <v>0</v>
      </c>
      <c r="H571" s="758">
        <v>0</v>
      </c>
      <c r="I571" s="758">
        <v>82</v>
      </c>
      <c r="J571" s="758">
        <v>0</v>
      </c>
      <c r="K571" s="758">
        <v>0</v>
      </c>
      <c r="L571" s="758">
        <v>0</v>
      </c>
      <c r="M571" s="758">
        <v>0</v>
      </c>
      <c r="N571" s="759">
        <v>0</v>
      </c>
      <c r="O571" s="757">
        <v>0</v>
      </c>
      <c r="P571" s="757">
        <v>0</v>
      </c>
      <c r="Q571" s="757">
        <v>0</v>
      </c>
      <c r="R571" s="757">
        <v>0</v>
      </c>
      <c r="S571" s="757">
        <v>0</v>
      </c>
      <c r="T571" s="757">
        <v>0</v>
      </c>
      <c r="U571" s="812">
        <f t="shared" si="47"/>
        <v>0</v>
      </c>
      <c r="V571" s="813"/>
      <c r="W571" s="813">
        <f t="shared" si="48"/>
        <v>0</v>
      </c>
      <c r="X571" s="813"/>
      <c r="Y571" s="813"/>
      <c r="Z571" s="813"/>
      <c r="AA571" s="813"/>
    </row>
    <row r="572" spans="1:27" ht="22.5">
      <c r="A572" s="779"/>
      <c r="B572" s="777">
        <v>7996420</v>
      </c>
      <c r="C572" s="778" t="s">
        <v>1872</v>
      </c>
      <c r="D572" s="757">
        <v>210</v>
      </c>
      <c r="E572" s="758">
        <v>210</v>
      </c>
      <c r="F572" s="758">
        <v>0</v>
      </c>
      <c r="G572" s="758">
        <v>0</v>
      </c>
      <c r="H572" s="758">
        <v>0</v>
      </c>
      <c r="I572" s="758">
        <v>210</v>
      </c>
      <c r="J572" s="758">
        <v>0</v>
      </c>
      <c r="K572" s="758">
        <v>0</v>
      </c>
      <c r="L572" s="758">
        <v>0</v>
      </c>
      <c r="M572" s="758">
        <v>0</v>
      </c>
      <c r="N572" s="759">
        <v>0</v>
      </c>
      <c r="O572" s="757">
        <v>0</v>
      </c>
      <c r="P572" s="757">
        <v>0</v>
      </c>
      <c r="Q572" s="757">
        <v>0</v>
      </c>
      <c r="R572" s="757">
        <v>0</v>
      </c>
      <c r="S572" s="757">
        <v>0</v>
      </c>
      <c r="T572" s="757">
        <v>0</v>
      </c>
      <c r="U572" s="812">
        <f t="shared" si="47"/>
        <v>0</v>
      </c>
      <c r="V572" s="813"/>
      <c r="W572" s="813">
        <f t="shared" si="48"/>
        <v>0</v>
      </c>
      <c r="X572" s="813"/>
      <c r="Y572" s="813"/>
      <c r="Z572" s="813"/>
      <c r="AA572" s="813"/>
    </row>
    <row r="573" spans="1:27">
      <c r="A573" s="779"/>
      <c r="B573" s="777">
        <v>8017004</v>
      </c>
      <c r="C573" s="778" t="s">
        <v>1873</v>
      </c>
      <c r="D573" s="757">
        <v>23.024000000000001</v>
      </c>
      <c r="E573" s="758">
        <v>0</v>
      </c>
      <c r="F573" s="758">
        <v>0</v>
      </c>
      <c r="G573" s="758">
        <v>23.024000000000001</v>
      </c>
      <c r="H573" s="758">
        <v>0</v>
      </c>
      <c r="I573" s="758">
        <v>23.024000000000001</v>
      </c>
      <c r="J573" s="758">
        <v>0</v>
      </c>
      <c r="K573" s="758">
        <v>0</v>
      </c>
      <c r="L573" s="758">
        <v>0</v>
      </c>
      <c r="M573" s="758">
        <v>0</v>
      </c>
      <c r="N573" s="759">
        <v>23.024000000000001</v>
      </c>
      <c r="O573" s="757">
        <v>0</v>
      </c>
      <c r="P573" s="757">
        <v>23.024000000000001</v>
      </c>
      <c r="Q573" s="757">
        <v>0</v>
      </c>
      <c r="R573" s="757">
        <v>0</v>
      </c>
      <c r="S573" s="757">
        <v>0</v>
      </c>
      <c r="T573" s="757">
        <v>0</v>
      </c>
      <c r="U573" s="812">
        <f t="shared" si="47"/>
        <v>100</v>
      </c>
      <c r="V573" s="813"/>
      <c r="W573" s="813">
        <f t="shared" si="48"/>
        <v>100</v>
      </c>
      <c r="X573" s="813"/>
      <c r="Y573" s="813"/>
      <c r="Z573" s="813"/>
      <c r="AA573" s="813"/>
    </row>
    <row r="574" spans="1:27" ht="22.5">
      <c r="A574" s="779"/>
      <c r="B574" s="777">
        <v>8020326</v>
      </c>
      <c r="C574" s="778" t="s">
        <v>1874</v>
      </c>
      <c r="D574" s="757">
        <v>3.0979999999999999</v>
      </c>
      <c r="E574" s="758">
        <v>0</v>
      </c>
      <c r="F574" s="758">
        <v>0</v>
      </c>
      <c r="G574" s="758">
        <v>3.0979999999999999</v>
      </c>
      <c r="H574" s="758">
        <v>0</v>
      </c>
      <c r="I574" s="758">
        <v>3.0979999999999999</v>
      </c>
      <c r="J574" s="758">
        <v>0</v>
      </c>
      <c r="K574" s="758">
        <v>0</v>
      </c>
      <c r="L574" s="758">
        <v>0</v>
      </c>
      <c r="M574" s="758">
        <v>0</v>
      </c>
      <c r="N574" s="759">
        <v>3.0979999999999999</v>
      </c>
      <c r="O574" s="757">
        <v>0</v>
      </c>
      <c r="P574" s="757">
        <v>3.0979999999999999</v>
      </c>
      <c r="Q574" s="757">
        <v>0</v>
      </c>
      <c r="R574" s="757">
        <v>0</v>
      </c>
      <c r="S574" s="757">
        <v>0</v>
      </c>
      <c r="T574" s="757">
        <v>0</v>
      </c>
      <c r="U574" s="812">
        <f t="shared" si="47"/>
        <v>100</v>
      </c>
      <c r="V574" s="813"/>
      <c r="W574" s="813">
        <f t="shared" si="48"/>
        <v>100</v>
      </c>
      <c r="X574" s="813"/>
      <c r="Y574" s="813"/>
      <c r="Z574" s="813"/>
      <c r="AA574" s="813"/>
    </row>
    <row r="575" spans="1:27">
      <c r="A575" s="779"/>
      <c r="B575" s="777">
        <v>8061428</v>
      </c>
      <c r="C575" s="778" t="s">
        <v>1875</v>
      </c>
      <c r="D575" s="757">
        <v>11.607692</v>
      </c>
      <c r="E575" s="758">
        <v>0</v>
      </c>
      <c r="F575" s="758">
        <v>11.607692</v>
      </c>
      <c r="G575" s="758">
        <v>0</v>
      </c>
      <c r="H575" s="758">
        <v>0</v>
      </c>
      <c r="I575" s="758">
        <v>11.607692</v>
      </c>
      <c r="J575" s="758">
        <v>0</v>
      </c>
      <c r="K575" s="758">
        <v>0</v>
      </c>
      <c r="L575" s="758">
        <v>0</v>
      </c>
      <c r="M575" s="758">
        <v>0</v>
      </c>
      <c r="N575" s="759">
        <v>11.606999999999999</v>
      </c>
      <c r="O575" s="757">
        <v>0</v>
      </c>
      <c r="P575" s="757">
        <v>11.606999999999999</v>
      </c>
      <c r="Q575" s="757">
        <v>0</v>
      </c>
      <c r="R575" s="757">
        <v>0</v>
      </c>
      <c r="S575" s="757">
        <v>0</v>
      </c>
      <c r="T575" s="757">
        <v>0</v>
      </c>
      <c r="U575" s="812">
        <f t="shared" si="47"/>
        <v>99.994038435892335</v>
      </c>
      <c r="V575" s="813"/>
      <c r="W575" s="813">
        <f t="shared" si="48"/>
        <v>99.994038435892335</v>
      </c>
      <c r="X575" s="813"/>
      <c r="Y575" s="813"/>
      <c r="Z575" s="813"/>
      <c r="AA575" s="813"/>
    </row>
    <row r="576" spans="1:27">
      <c r="A576" s="779"/>
      <c r="B576" s="777">
        <v>8062238</v>
      </c>
      <c r="C576" s="778" t="s">
        <v>1876</v>
      </c>
      <c r="D576" s="757">
        <v>228</v>
      </c>
      <c r="E576" s="758">
        <v>228</v>
      </c>
      <c r="F576" s="758">
        <v>0</v>
      </c>
      <c r="G576" s="758">
        <v>0</v>
      </c>
      <c r="H576" s="758">
        <v>0</v>
      </c>
      <c r="I576" s="758">
        <v>228</v>
      </c>
      <c r="J576" s="758">
        <v>0</v>
      </c>
      <c r="K576" s="758">
        <v>0</v>
      </c>
      <c r="L576" s="758">
        <v>0</v>
      </c>
      <c r="M576" s="758">
        <v>0</v>
      </c>
      <c r="N576" s="759">
        <v>223.39599999999999</v>
      </c>
      <c r="O576" s="757">
        <v>0</v>
      </c>
      <c r="P576" s="757">
        <v>223.39599999999999</v>
      </c>
      <c r="Q576" s="757">
        <v>0</v>
      </c>
      <c r="R576" s="757">
        <v>0</v>
      </c>
      <c r="S576" s="757">
        <v>0</v>
      </c>
      <c r="T576" s="757">
        <v>0</v>
      </c>
      <c r="U576" s="812">
        <f t="shared" si="47"/>
        <v>97.980701754385962</v>
      </c>
      <c r="V576" s="813"/>
      <c r="W576" s="813">
        <f t="shared" si="48"/>
        <v>97.980701754385962</v>
      </c>
      <c r="X576" s="813"/>
      <c r="Y576" s="813"/>
      <c r="Z576" s="813"/>
      <c r="AA576" s="813"/>
    </row>
    <row r="577" spans="1:27">
      <c r="A577" s="779"/>
      <c r="B577" s="777">
        <v>7999979</v>
      </c>
      <c r="C577" s="778" t="s">
        <v>1877</v>
      </c>
      <c r="D577" s="757">
        <v>29.286999999999999</v>
      </c>
      <c r="E577" s="758">
        <v>0</v>
      </c>
      <c r="F577" s="758">
        <v>29.286999999999999</v>
      </c>
      <c r="G577" s="758">
        <v>0</v>
      </c>
      <c r="H577" s="758">
        <v>0</v>
      </c>
      <c r="I577" s="758">
        <v>29.286999999999999</v>
      </c>
      <c r="J577" s="758">
        <v>0</v>
      </c>
      <c r="K577" s="758">
        <v>0</v>
      </c>
      <c r="L577" s="758">
        <v>0</v>
      </c>
      <c r="M577" s="758">
        <v>0</v>
      </c>
      <c r="N577" s="759">
        <v>0</v>
      </c>
      <c r="O577" s="757">
        <v>0</v>
      </c>
      <c r="P577" s="757">
        <v>0</v>
      </c>
      <c r="Q577" s="757">
        <v>0</v>
      </c>
      <c r="R577" s="757">
        <v>0</v>
      </c>
      <c r="S577" s="757">
        <v>0</v>
      </c>
      <c r="T577" s="757">
        <v>0</v>
      </c>
      <c r="U577" s="812">
        <f t="shared" si="47"/>
        <v>0</v>
      </c>
      <c r="V577" s="813"/>
      <c r="W577" s="813">
        <f t="shared" si="48"/>
        <v>0</v>
      </c>
      <c r="X577" s="813"/>
      <c r="Y577" s="813"/>
      <c r="Z577" s="813"/>
      <c r="AA577" s="813"/>
    </row>
    <row r="578" spans="1:27" ht="22.5">
      <c r="A578" s="779"/>
      <c r="B578" s="777" t="s">
        <v>1878</v>
      </c>
      <c r="C578" s="778" t="s">
        <v>1879</v>
      </c>
      <c r="D578" s="757">
        <v>1</v>
      </c>
      <c r="E578" s="758">
        <v>1</v>
      </c>
      <c r="F578" s="758">
        <v>0</v>
      </c>
      <c r="G578" s="758">
        <v>0</v>
      </c>
      <c r="H578" s="758">
        <v>0</v>
      </c>
      <c r="I578" s="758">
        <v>1</v>
      </c>
      <c r="J578" s="758">
        <v>0</v>
      </c>
      <c r="K578" s="758">
        <v>0</v>
      </c>
      <c r="L578" s="758">
        <v>0</v>
      </c>
      <c r="M578" s="758">
        <v>0</v>
      </c>
      <c r="N578" s="759">
        <v>0.82</v>
      </c>
      <c r="O578" s="757">
        <v>0</v>
      </c>
      <c r="P578" s="757">
        <v>0.82</v>
      </c>
      <c r="Q578" s="757">
        <v>0</v>
      </c>
      <c r="R578" s="757">
        <v>0</v>
      </c>
      <c r="S578" s="757">
        <v>0</v>
      </c>
      <c r="T578" s="757">
        <v>0</v>
      </c>
      <c r="U578" s="812">
        <f t="shared" si="47"/>
        <v>82</v>
      </c>
      <c r="V578" s="813"/>
      <c r="W578" s="813">
        <f t="shared" si="48"/>
        <v>82</v>
      </c>
      <c r="X578" s="813"/>
      <c r="Y578" s="813"/>
      <c r="Z578" s="813"/>
      <c r="AA578" s="813"/>
    </row>
    <row r="579" spans="1:27">
      <c r="A579" s="779"/>
      <c r="B579" s="777" t="s">
        <v>1880</v>
      </c>
      <c r="C579" s="778" t="s">
        <v>1881</v>
      </c>
      <c r="D579" s="757">
        <v>1444.6890000000001</v>
      </c>
      <c r="E579" s="758">
        <v>1444.6890000000001</v>
      </c>
      <c r="F579" s="758">
        <v>0</v>
      </c>
      <c r="G579" s="758">
        <v>0</v>
      </c>
      <c r="H579" s="758">
        <v>0</v>
      </c>
      <c r="I579" s="758">
        <v>1444.6890000000001</v>
      </c>
      <c r="J579" s="758">
        <v>0</v>
      </c>
      <c r="K579" s="758">
        <v>0</v>
      </c>
      <c r="L579" s="758">
        <v>0</v>
      </c>
      <c r="M579" s="758">
        <v>0</v>
      </c>
      <c r="N579" s="759">
        <v>1444.6890000000001</v>
      </c>
      <c r="O579" s="757">
        <v>0</v>
      </c>
      <c r="P579" s="757">
        <v>1444.6890000000001</v>
      </c>
      <c r="Q579" s="757">
        <v>0</v>
      </c>
      <c r="R579" s="757">
        <v>0</v>
      </c>
      <c r="S579" s="757">
        <v>0</v>
      </c>
      <c r="T579" s="757">
        <v>0</v>
      </c>
      <c r="U579" s="812">
        <f t="shared" si="47"/>
        <v>100</v>
      </c>
      <c r="V579" s="813"/>
      <c r="W579" s="813">
        <f t="shared" si="48"/>
        <v>100</v>
      </c>
      <c r="X579" s="813"/>
      <c r="Y579" s="813"/>
      <c r="Z579" s="813"/>
      <c r="AA579" s="813"/>
    </row>
    <row r="580" spans="1:27" ht="22.5">
      <c r="A580" s="779"/>
      <c r="B580" s="777" t="s">
        <v>1882</v>
      </c>
      <c r="C580" s="778" t="s">
        <v>1883</v>
      </c>
      <c r="D580" s="757">
        <v>395.67399999999998</v>
      </c>
      <c r="E580" s="758">
        <v>0</v>
      </c>
      <c r="F580" s="758">
        <v>395.67399999999998</v>
      </c>
      <c r="G580" s="758">
        <v>0</v>
      </c>
      <c r="H580" s="758">
        <v>0</v>
      </c>
      <c r="I580" s="758">
        <v>395.67399999999998</v>
      </c>
      <c r="J580" s="758">
        <v>0</v>
      </c>
      <c r="K580" s="758">
        <v>0</v>
      </c>
      <c r="L580" s="758">
        <v>0</v>
      </c>
      <c r="M580" s="758">
        <v>0</v>
      </c>
      <c r="N580" s="759">
        <v>160.405</v>
      </c>
      <c r="O580" s="757">
        <v>0</v>
      </c>
      <c r="P580" s="757">
        <v>160.405</v>
      </c>
      <c r="Q580" s="757">
        <v>0</v>
      </c>
      <c r="R580" s="757">
        <v>0</v>
      </c>
      <c r="S580" s="757">
        <v>0</v>
      </c>
      <c r="T580" s="757">
        <v>0</v>
      </c>
      <c r="U580" s="812">
        <f t="shared" si="47"/>
        <v>40.539686711787994</v>
      </c>
      <c r="V580" s="813"/>
      <c r="W580" s="813">
        <f t="shared" si="48"/>
        <v>40.539686711787994</v>
      </c>
      <c r="X580" s="813"/>
      <c r="Y580" s="813"/>
      <c r="Z580" s="813"/>
      <c r="AA580" s="813"/>
    </row>
    <row r="581" spans="1:27" ht="33.75">
      <c r="A581" s="779"/>
      <c r="B581" s="777">
        <v>8016815</v>
      </c>
      <c r="C581" s="778" t="s">
        <v>1884</v>
      </c>
      <c r="D581" s="757">
        <v>219</v>
      </c>
      <c r="E581" s="758">
        <v>219</v>
      </c>
      <c r="F581" s="758">
        <v>0</v>
      </c>
      <c r="G581" s="758">
        <v>0</v>
      </c>
      <c r="H581" s="758">
        <v>0</v>
      </c>
      <c r="I581" s="758">
        <v>219</v>
      </c>
      <c r="J581" s="758">
        <v>0</v>
      </c>
      <c r="K581" s="758">
        <v>0</v>
      </c>
      <c r="L581" s="758">
        <v>0</v>
      </c>
      <c r="M581" s="758">
        <v>0</v>
      </c>
      <c r="N581" s="759">
        <v>213.53800000000001</v>
      </c>
      <c r="O581" s="757">
        <v>0</v>
      </c>
      <c r="P581" s="757">
        <v>213.53800000000001</v>
      </c>
      <c r="Q581" s="757">
        <v>0</v>
      </c>
      <c r="R581" s="757">
        <v>0</v>
      </c>
      <c r="S581" s="757">
        <v>0</v>
      </c>
      <c r="T581" s="757">
        <v>0</v>
      </c>
      <c r="U581" s="812">
        <f t="shared" si="47"/>
        <v>97.50593607305936</v>
      </c>
      <c r="V581" s="813"/>
      <c r="W581" s="813">
        <f t="shared" si="48"/>
        <v>97.50593607305936</v>
      </c>
      <c r="X581" s="813"/>
      <c r="Y581" s="813"/>
      <c r="Z581" s="813"/>
      <c r="AA581" s="813"/>
    </row>
    <row r="582" spans="1:27">
      <c r="A582" s="779"/>
      <c r="B582" s="777">
        <v>8016837</v>
      </c>
      <c r="C582" s="778" t="s">
        <v>1885</v>
      </c>
      <c r="D582" s="757">
        <v>72</v>
      </c>
      <c r="E582" s="758">
        <v>72</v>
      </c>
      <c r="F582" s="758">
        <v>0</v>
      </c>
      <c r="G582" s="758">
        <v>0</v>
      </c>
      <c r="H582" s="758">
        <v>0</v>
      </c>
      <c r="I582" s="758">
        <v>72</v>
      </c>
      <c r="J582" s="758">
        <v>0</v>
      </c>
      <c r="K582" s="758">
        <v>0</v>
      </c>
      <c r="L582" s="758">
        <v>0</v>
      </c>
      <c r="M582" s="758">
        <v>0</v>
      </c>
      <c r="N582" s="759">
        <v>72</v>
      </c>
      <c r="O582" s="757">
        <v>0</v>
      </c>
      <c r="P582" s="757">
        <v>72</v>
      </c>
      <c r="Q582" s="757">
        <v>0</v>
      </c>
      <c r="R582" s="757">
        <v>0</v>
      </c>
      <c r="S582" s="757">
        <v>0</v>
      </c>
      <c r="T582" s="757">
        <v>0</v>
      </c>
      <c r="U582" s="812">
        <f t="shared" si="47"/>
        <v>100</v>
      </c>
      <c r="V582" s="813"/>
      <c r="W582" s="813">
        <f t="shared" si="48"/>
        <v>100</v>
      </c>
      <c r="X582" s="813"/>
      <c r="Y582" s="813"/>
      <c r="Z582" s="813"/>
      <c r="AA582" s="813"/>
    </row>
    <row r="583" spans="1:27" ht="45">
      <c r="A583" s="779"/>
      <c r="B583" s="777" t="s">
        <v>1886</v>
      </c>
      <c r="C583" s="778" t="s">
        <v>1887</v>
      </c>
      <c r="D583" s="757">
        <v>1006.3700000000001</v>
      </c>
      <c r="E583" s="758">
        <v>0</v>
      </c>
      <c r="F583" s="758">
        <v>1006.3700000000001</v>
      </c>
      <c r="G583" s="758">
        <v>0</v>
      </c>
      <c r="H583" s="758">
        <v>0</v>
      </c>
      <c r="I583" s="758">
        <v>1006.37</v>
      </c>
      <c r="J583" s="758">
        <v>0</v>
      </c>
      <c r="K583" s="758">
        <v>0</v>
      </c>
      <c r="L583" s="758">
        <v>0</v>
      </c>
      <c r="M583" s="758">
        <v>0</v>
      </c>
      <c r="N583" s="759">
        <v>301.70299999999997</v>
      </c>
      <c r="O583" s="757">
        <v>0</v>
      </c>
      <c r="P583" s="757">
        <v>301.70299999999997</v>
      </c>
      <c r="Q583" s="757">
        <v>0</v>
      </c>
      <c r="R583" s="757">
        <v>0</v>
      </c>
      <c r="S583" s="757">
        <v>0</v>
      </c>
      <c r="T583" s="757">
        <v>0</v>
      </c>
      <c r="U583" s="812">
        <f t="shared" si="47"/>
        <v>29.979331657342723</v>
      </c>
      <c r="V583" s="813"/>
      <c r="W583" s="813">
        <f t="shared" si="48"/>
        <v>29.979331657342723</v>
      </c>
      <c r="X583" s="813"/>
      <c r="Y583" s="813"/>
      <c r="Z583" s="813"/>
      <c r="AA583" s="813"/>
    </row>
    <row r="584" spans="1:27" ht="45">
      <c r="A584" s="779"/>
      <c r="B584" s="777">
        <v>8052729</v>
      </c>
      <c r="C584" s="778" t="s">
        <v>1888</v>
      </c>
      <c r="D584" s="757">
        <v>3988.2090000000003</v>
      </c>
      <c r="E584" s="758">
        <v>2435.7049999999999</v>
      </c>
      <c r="F584" s="758">
        <v>1483.9480000000001</v>
      </c>
      <c r="G584" s="758">
        <v>68.555999999999997</v>
      </c>
      <c r="H584" s="758">
        <v>0</v>
      </c>
      <c r="I584" s="758">
        <v>3988.2089999999998</v>
      </c>
      <c r="J584" s="758">
        <v>0</v>
      </c>
      <c r="K584" s="758">
        <v>0</v>
      </c>
      <c r="L584" s="758">
        <v>0</v>
      </c>
      <c r="M584" s="758">
        <v>0</v>
      </c>
      <c r="N584" s="759">
        <v>2613.6370000000002</v>
      </c>
      <c r="O584" s="757">
        <v>0</v>
      </c>
      <c r="P584" s="757">
        <v>2613.6370000000002</v>
      </c>
      <c r="Q584" s="757">
        <v>0</v>
      </c>
      <c r="R584" s="757">
        <v>0</v>
      </c>
      <c r="S584" s="757">
        <v>0</v>
      </c>
      <c r="T584" s="757">
        <v>0</v>
      </c>
      <c r="U584" s="812">
        <f t="shared" si="47"/>
        <v>65.53410315256798</v>
      </c>
      <c r="V584" s="813"/>
      <c r="W584" s="813">
        <f t="shared" si="48"/>
        <v>65.534103152567994</v>
      </c>
      <c r="X584" s="813"/>
      <c r="Y584" s="813"/>
      <c r="Z584" s="813"/>
      <c r="AA584" s="813"/>
    </row>
    <row r="585" spans="1:27" ht="22.5">
      <c r="A585" s="779"/>
      <c r="B585" s="777">
        <v>8055009</v>
      </c>
      <c r="C585" s="778" t="s">
        <v>1889</v>
      </c>
      <c r="D585" s="757">
        <v>435.86900000000003</v>
      </c>
      <c r="E585" s="758">
        <v>0</v>
      </c>
      <c r="F585" s="758">
        <v>435.86900000000003</v>
      </c>
      <c r="G585" s="758">
        <v>0</v>
      </c>
      <c r="H585" s="758">
        <v>0</v>
      </c>
      <c r="I585" s="758">
        <v>435.86900000000003</v>
      </c>
      <c r="J585" s="758">
        <v>0</v>
      </c>
      <c r="K585" s="758">
        <v>0</v>
      </c>
      <c r="L585" s="758">
        <v>0</v>
      </c>
      <c r="M585" s="758">
        <v>0</v>
      </c>
      <c r="N585" s="759">
        <v>124.545</v>
      </c>
      <c r="O585" s="757">
        <v>0</v>
      </c>
      <c r="P585" s="757">
        <v>124.545</v>
      </c>
      <c r="Q585" s="757">
        <v>0</v>
      </c>
      <c r="R585" s="757">
        <v>0</v>
      </c>
      <c r="S585" s="757">
        <v>0</v>
      </c>
      <c r="T585" s="757">
        <v>0</v>
      </c>
      <c r="U585" s="812">
        <f t="shared" si="47"/>
        <v>28.573952265474254</v>
      </c>
      <c r="V585" s="813"/>
      <c r="W585" s="813">
        <f t="shared" si="48"/>
        <v>28.573952265474254</v>
      </c>
      <c r="X585" s="813"/>
      <c r="Y585" s="813"/>
      <c r="Z585" s="813"/>
      <c r="AA585" s="813"/>
    </row>
    <row r="586" spans="1:27" ht="22.5">
      <c r="A586" s="779"/>
      <c r="B586" s="785" t="s">
        <v>1890</v>
      </c>
      <c r="C586" s="778" t="s">
        <v>1891</v>
      </c>
      <c r="D586" s="757">
        <v>1</v>
      </c>
      <c r="E586" s="758">
        <v>1</v>
      </c>
      <c r="F586" s="758">
        <v>0</v>
      </c>
      <c r="G586" s="758">
        <v>0</v>
      </c>
      <c r="H586" s="758">
        <v>0</v>
      </c>
      <c r="I586" s="758">
        <v>1</v>
      </c>
      <c r="J586" s="758">
        <v>0</v>
      </c>
      <c r="K586" s="758">
        <v>0</v>
      </c>
      <c r="L586" s="758">
        <v>0</v>
      </c>
      <c r="M586" s="758">
        <v>0</v>
      </c>
      <c r="N586" s="759">
        <v>0.98799999999999999</v>
      </c>
      <c r="O586" s="757">
        <v>0</v>
      </c>
      <c r="P586" s="757">
        <v>0.98799999999999999</v>
      </c>
      <c r="Q586" s="757">
        <v>0</v>
      </c>
      <c r="R586" s="757">
        <v>0</v>
      </c>
      <c r="S586" s="757">
        <v>0</v>
      </c>
      <c r="T586" s="757">
        <v>0</v>
      </c>
      <c r="U586" s="812">
        <f t="shared" si="47"/>
        <v>98.8</v>
      </c>
      <c r="V586" s="813"/>
      <c r="W586" s="813">
        <f t="shared" si="48"/>
        <v>98.8</v>
      </c>
      <c r="X586" s="813"/>
      <c r="Y586" s="813"/>
      <c r="Z586" s="813"/>
      <c r="AA586" s="813"/>
    </row>
    <row r="587" spans="1:27">
      <c r="A587" s="779"/>
      <c r="B587" s="777" t="s">
        <v>1892</v>
      </c>
      <c r="C587" s="778" t="s">
        <v>1893</v>
      </c>
      <c r="D587" s="757">
        <v>163.63999999999999</v>
      </c>
      <c r="E587" s="758">
        <v>0</v>
      </c>
      <c r="F587" s="758">
        <v>163.63999999999999</v>
      </c>
      <c r="G587" s="758">
        <v>0</v>
      </c>
      <c r="H587" s="758">
        <v>0</v>
      </c>
      <c r="I587" s="758">
        <v>163.63999999999999</v>
      </c>
      <c r="J587" s="758">
        <v>0</v>
      </c>
      <c r="K587" s="758">
        <v>0</v>
      </c>
      <c r="L587" s="758">
        <v>0</v>
      </c>
      <c r="M587" s="758">
        <v>0</v>
      </c>
      <c r="N587" s="759">
        <v>0</v>
      </c>
      <c r="O587" s="757">
        <v>0</v>
      </c>
      <c r="P587" s="757">
        <v>0</v>
      </c>
      <c r="Q587" s="757">
        <v>0</v>
      </c>
      <c r="R587" s="757">
        <v>0</v>
      </c>
      <c r="S587" s="757">
        <v>0</v>
      </c>
      <c r="T587" s="757">
        <v>0</v>
      </c>
      <c r="U587" s="812">
        <f t="shared" si="47"/>
        <v>0</v>
      </c>
      <c r="V587" s="813"/>
      <c r="W587" s="813">
        <f t="shared" si="48"/>
        <v>0</v>
      </c>
      <c r="X587" s="813"/>
      <c r="Y587" s="813"/>
      <c r="Z587" s="813"/>
      <c r="AA587" s="813"/>
    </row>
    <row r="588" spans="1:27" ht="22.5">
      <c r="A588" s="779"/>
      <c r="B588" s="777" t="s">
        <v>1894</v>
      </c>
      <c r="C588" s="778" t="s">
        <v>1895</v>
      </c>
      <c r="D588" s="757">
        <v>165.68399999999997</v>
      </c>
      <c r="E588" s="758">
        <v>0</v>
      </c>
      <c r="F588" s="758">
        <v>165.68399999999997</v>
      </c>
      <c r="G588" s="758">
        <v>0</v>
      </c>
      <c r="H588" s="758">
        <v>0</v>
      </c>
      <c r="I588" s="758">
        <v>48</v>
      </c>
      <c r="J588" s="758">
        <v>0</v>
      </c>
      <c r="K588" s="758">
        <v>0</v>
      </c>
      <c r="L588" s="758">
        <v>118</v>
      </c>
      <c r="M588" s="758">
        <v>0</v>
      </c>
      <c r="N588" s="759">
        <v>0</v>
      </c>
      <c r="O588" s="757">
        <v>0</v>
      </c>
      <c r="P588" s="757">
        <v>0</v>
      </c>
      <c r="Q588" s="757">
        <v>0</v>
      </c>
      <c r="R588" s="757">
        <v>0</v>
      </c>
      <c r="S588" s="757">
        <v>0</v>
      </c>
      <c r="T588" s="757">
        <v>0</v>
      </c>
      <c r="U588" s="812">
        <f t="shared" si="47"/>
        <v>0</v>
      </c>
      <c r="V588" s="813"/>
      <c r="W588" s="813">
        <f t="shared" si="48"/>
        <v>0</v>
      </c>
      <c r="X588" s="813"/>
      <c r="Y588" s="813"/>
      <c r="Z588" s="813">
        <f t="shared" si="50"/>
        <v>0</v>
      </c>
      <c r="AA588" s="813"/>
    </row>
    <row r="589" spans="1:27" ht="15.75">
      <c r="A589" s="779"/>
      <c r="B589" s="785">
        <v>7907243</v>
      </c>
      <c r="C589" s="778" t="s">
        <v>1896</v>
      </c>
      <c r="D589" s="757">
        <v>221.97399999999999</v>
      </c>
      <c r="E589" s="758">
        <v>0</v>
      </c>
      <c r="F589" s="758">
        <v>221.97399999999999</v>
      </c>
      <c r="G589" s="758">
        <v>0</v>
      </c>
      <c r="H589" s="758">
        <v>0</v>
      </c>
      <c r="I589" s="758">
        <v>221.97399999999999</v>
      </c>
      <c r="J589" s="758">
        <v>0</v>
      </c>
      <c r="K589" s="758">
        <v>0</v>
      </c>
      <c r="L589" s="758">
        <v>0</v>
      </c>
      <c r="M589" s="758">
        <v>0</v>
      </c>
      <c r="N589" s="759">
        <v>133.322</v>
      </c>
      <c r="O589" s="757">
        <v>0</v>
      </c>
      <c r="P589" s="757">
        <v>133.322</v>
      </c>
      <c r="Q589" s="757">
        <v>0</v>
      </c>
      <c r="R589" s="757">
        <v>0</v>
      </c>
      <c r="S589" s="757">
        <v>0</v>
      </c>
      <c r="T589" s="757">
        <v>0</v>
      </c>
      <c r="U589" s="812">
        <f t="shared" si="47"/>
        <v>60.061989241983305</v>
      </c>
      <c r="V589" s="813"/>
      <c r="W589" s="813">
        <f t="shared" si="48"/>
        <v>60.061989241983305</v>
      </c>
      <c r="X589" s="813"/>
      <c r="Y589" s="813"/>
      <c r="Z589" s="813"/>
      <c r="AA589" s="813"/>
    </row>
    <row r="590" spans="1:27">
      <c r="A590" s="779"/>
      <c r="B590" s="777" t="s">
        <v>1897</v>
      </c>
      <c r="C590" s="778" t="s">
        <v>1898</v>
      </c>
      <c r="D590" s="757">
        <v>1486.6750000000002</v>
      </c>
      <c r="E590" s="758">
        <v>1486.6750000000002</v>
      </c>
      <c r="F590" s="758">
        <v>0</v>
      </c>
      <c r="G590" s="758">
        <v>0</v>
      </c>
      <c r="H590" s="758">
        <v>0</v>
      </c>
      <c r="I590" s="758">
        <v>1486.675</v>
      </c>
      <c r="J590" s="758">
        <v>0</v>
      </c>
      <c r="K590" s="758">
        <v>0</v>
      </c>
      <c r="L590" s="758">
        <v>0</v>
      </c>
      <c r="M590" s="758">
        <v>0</v>
      </c>
      <c r="N590" s="759">
        <v>1486.675</v>
      </c>
      <c r="O590" s="757">
        <v>0</v>
      </c>
      <c r="P590" s="757">
        <v>1486.675</v>
      </c>
      <c r="Q590" s="757">
        <v>0</v>
      </c>
      <c r="R590" s="757">
        <v>0</v>
      </c>
      <c r="S590" s="757">
        <v>0</v>
      </c>
      <c r="T590" s="757">
        <v>0</v>
      </c>
      <c r="U590" s="812">
        <f t="shared" si="47"/>
        <v>99.999999999999986</v>
      </c>
      <c r="V590" s="813"/>
      <c r="W590" s="813">
        <f t="shared" si="48"/>
        <v>100</v>
      </c>
      <c r="X590" s="813"/>
      <c r="Y590" s="813"/>
      <c r="Z590" s="813"/>
      <c r="AA590" s="813"/>
    </row>
    <row r="591" spans="1:27">
      <c r="A591" s="779"/>
      <c r="B591" s="777">
        <v>7938129</v>
      </c>
      <c r="C591" s="778" t="s">
        <v>1899</v>
      </c>
      <c r="D591" s="757">
        <v>344.95100000000002</v>
      </c>
      <c r="E591" s="758">
        <v>344.95100000000002</v>
      </c>
      <c r="F591" s="758">
        <v>0</v>
      </c>
      <c r="G591" s="758">
        <v>0</v>
      </c>
      <c r="H591" s="758">
        <v>0</v>
      </c>
      <c r="I591" s="758">
        <v>344.95100000000002</v>
      </c>
      <c r="J591" s="758">
        <v>0</v>
      </c>
      <c r="K591" s="758">
        <v>0</v>
      </c>
      <c r="L591" s="758">
        <v>0</v>
      </c>
      <c r="M591" s="758">
        <v>0</v>
      </c>
      <c r="N591" s="759">
        <v>344.95100000000002</v>
      </c>
      <c r="O591" s="757">
        <v>0</v>
      </c>
      <c r="P591" s="757">
        <v>344.95100000000002</v>
      </c>
      <c r="Q591" s="757">
        <v>0</v>
      </c>
      <c r="R591" s="757">
        <v>0</v>
      </c>
      <c r="S591" s="757">
        <v>0</v>
      </c>
      <c r="T591" s="757">
        <v>0</v>
      </c>
      <c r="U591" s="812">
        <f t="shared" si="47"/>
        <v>100</v>
      </c>
      <c r="V591" s="813"/>
      <c r="W591" s="813">
        <f t="shared" si="48"/>
        <v>100</v>
      </c>
      <c r="X591" s="813"/>
      <c r="Y591" s="813"/>
      <c r="Z591" s="813"/>
      <c r="AA591" s="813"/>
    </row>
    <row r="592" spans="1:27" ht="22.5">
      <c r="A592" s="779"/>
      <c r="B592" s="777">
        <v>8016816</v>
      </c>
      <c r="C592" s="778" t="s">
        <v>1900</v>
      </c>
      <c r="D592" s="757">
        <v>18.097999999999999</v>
      </c>
      <c r="E592" s="758">
        <v>0</v>
      </c>
      <c r="F592" s="758">
        <v>0</v>
      </c>
      <c r="G592" s="758">
        <v>18.097999999999999</v>
      </c>
      <c r="H592" s="758">
        <v>0</v>
      </c>
      <c r="I592" s="758">
        <v>18.097999999999999</v>
      </c>
      <c r="J592" s="758">
        <v>0</v>
      </c>
      <c r="K592" s="758">
        <v>0</v>
      </c>
      <c r="L592" s="758">
        <v>0</v>
      </c>
      <c r="M592" s="758">
        <v>0</v>
      </c>
      <c r="N592" s="759">
        <v>18.097999999999999</v>
      </c>
      <c r="O592" s="757">
        <v>0</v>
      </c>
      <c r="P592" s="757">
        <v>18.097999999999999</v>
      </c>
      <c r="Q592" s="757">
        <v>0</v>
      </c>
      <c r="R592" s="757">
        <v>0</v>
      </c>
      <c r="S592" s="757">
        <v>0</v>
      </c>
      <c r="T592" s="757">
        <v>0</v>
      </c>
      <c r="U592" s="812">
        <f t="shared" ref="U592:U655" si="51">N592/D592*100</f>
        <v>100</v>
      </c>
      <c r="V592" s="813"/>
      <c r="W592" s="813">
        <f t="shared" ref="W592:W655" si="52">P592/I592*100</f>
        <v>100</v>
      </c>
      <c r="X592" s="813"/>
      <c r="Y592" s="813"/>
      <c r="Z592" s="813"/>
      <c r="AA592" s="813"/>
    </row>
    <row r="593" spans="1:27" ht="22.5">
      <c r="A593" s="779"/>
      <c r="B593" s="777">
        <v>7911881</v>
      </c>
      <c r="C593" s="778" t="s">
        <v>1901</v>
      </c>
      <c r="D593" s="757">
        <v>30.585000000000001</v>
      </c>
      <c r="E593" s="758">
        <v>0</v>
      </c>
      <c r="F593" s="758">
        <v>30.585000000000001</v>
      </c>
      <c r="G593" s="758">
        <v>0</v>
      </c>
      <c r="H593" s="758">
        <v>0</v>
      </c>
      <c r="I593" s="758">
        <v>30.585000000000001</v>
      </c>
      <c r="J593" s="758">
        <v>0</v>
      </c>
      <c r="K593" s="758">
        <v>0</v>
      </c>
      <c r="L593" s="758">
        <v>0</v>
      </c>
      <c r="M593" s="758">
        <v>0</v>
      </c>
      <c r="N593" s="759">
        <v>0</v>
      </c>
      <c r="O593" s="757">
        <v>0</v>
      </c>
      <c r="P593" s="757">
        <v>0</v>
      </c>
      <c r="Q593" s="757">
        <v>0</v>
      </c>
      <c r="R593" s="757">
        <v>0</v>
      </c>
      <c r="S593" s="757">
        <v>0</v>
      </c>
      <c r="T593" s="757">
        <v>0</v>
      </c>
      <c r="U593" s="812">
        <f t="shared" si="51"/>
        <v>0</v>
      </c>
      <c r="V593" s="813"/>
      <c r="W593" s="813">
        <f t="shared" si="52"/>
        <v>0</v>
      </c>
      <c r="X593" s="813"/>
      <c r="Y593" s="813"/>
      <c r="Z593" s="813"/>
      <c r="AA593" s="813"/>
    </row>
    <row r="594" spans="1:27" ht="22.5">
      <c r="A594" s="779"/>
      <c r="B594" s="777">
        <v>7912127</v>
      </c>
      <c r="C594" s="778" t="s">
        <v>1902</v>
      </c>
      <c r="D594" s="757">
        <v>1454.835</v>
      </c>
      <c r="E594" s="758">
        <v>1414.087</v>
      </c>
      <c r="F594" s="758">
        <v>40.747999999999998</v>
      </c>
      <c r="G594" s="758">
        <v>0</v>
      </c>
      <c r="H594" s="758">
        <v>0</v>
      </c>
      <c r="I594" s="758">
        <v>1454.835</v>
      </c>
      <c r="J594" s="758">
        <v>0</v>
      </c>
      <c r="K594" s="758">
        <v>0</v>
      </c>
      <c r="L594" s="758">
        <v>0</v>
      </c>
      <c r="M594" s="758">
        <v>0</v>
      </c>
      <c r="N594" s="759">
        <v>1414.087</v>
      </c>
      <c r="O594" s="757">
        <v>0</v>
      </c>
      <c r="P594" s="757">
        <v>1414.087</v>
      </c>
      <c r="Q594" s="757">
        <v>0</v>
      </c>
      <c r="R594" s="757">
        <v>0</v>
      </c>
      <c r="S594" s="757">
        <v>0</v>
      </c>
      <c r="T594" s="757">
        <v>0</v>
      </c>
      <c r="U594" s="812">
        <f t="shared" si="51"/>
        <v>97.199132547677223</v>
      </c>
      <c r="V594" s="813"/>
      <c r="W594" s="813">
        <f t="shared" si="52"/>
        <v>97.199132547677223</v>
      </c>
      <c r="X594" s="813"/>
      <c r="Y594" s="813"/>
      <c r="Z594" s="813"/>
      <c r="AA594" s="813"/>
    </row>
    <row r="595" spans="1:27" ht="22.5">
      <c r="A595" s="779"/>
      <c r="B595" s="777" t="s">
        <v>1903</v>
      </c>
      <c r="C595" s="778" t="s">
        <v>1904</v>
      </c>
      <c r="D595" s="757">
        <v>77.736000000000004</v>
      </c>
      <c r="E595" s="758">
        <v>77.736000000000004</v>
      </c>
      <c r="F595" s="758">
        <v>0</v>
      </c>
      <c r="G595" s="758">
        <v>0</v>
      </c>
      <c r="H595" s="758">
        <v>0</v>
      </c>
      <c r="I595" s="758">
        <v>77.736000000000004</v>
      </c>
      <c r="J595" s="758">
        <v>0</v>
      </c>
      <c r="K595" s="758">
        <v>0</v>
      </c>
      <c r="L595" s="758">
        <v>0</v>
      </c>
      <c r="M595" s="758">
        <v>0</v>
      </c>
      <c r="N595" s="759">
        <v>77.736000000000004</v>
      </c>
      <c r="O595" s="757">
        <v>0</v>
      </c>
      <c r="P595" s="757">
        <v>77.736000000000004</v>
      </c>
      <c r="Q595" s="757">
        <v>0</v>
      </c>
      <c r="R595" s="757">
        <v>0</v>
      </c>
      <c r="S595" s="757">
        <v>0</v>
      </c>
      <c r="T595" s="757">
        <v>0</v>
      </c>
      <c r="U595" s="812">
        <f t="shared" si="51"/>
        <v>100</v>
      </c>
      <c r="V595" s="813"/>
      <c r="W595" s="813">
        <f t="shared" si="52"/>
        <v>100</v>
      </c>
      <c r="X595" s="813"/>
      <c r="Y595" s="813"/>
      <c r="Z595" s="813"/>
      <c r="AA595" s="813"/>
    </row>
    <row r="596" spans="1:27" ht="22.5">
      <c r="A596" s="779"/>
      <c r="B596" s="777">
        <v>7912133</v>
      </c>
      <c r="C596" s="778" t="s">
        <v>1905</v>
      </c>
      <c r="D596" s="757">
        <v>43.122999999999998</v>
      </c>
      <c r="E596" s="758">
        <v>0</v>
      </c>
      <c r="F596" s="758">
        <v>43.122999999999998</v>
      </c>
      <c r="G596" s="758">
        <v>0</v>
      </c>
      <c r="H596" s="758">
        <v>0</v>
      </c>
      <c r="I596" s="758">
        <v>43.122999999999998</v>
      </c>
      <c r="J596" s="758">
        <v>0</v>
      </c>
      <c r="K596" s="758">
        <v>0</v>
      </c>
      <c r="L596" s="758">
        <v>0</v>
      </c>
      <c r="M596" s="758">
        <v>0</v>
      </c>
      <c r="N596" s="759">
        <v>0</v>
      </c>
      <c r="O596" s="757">
        <v>0</v>
      </c>
      <c r="P596" s="757">
        <v>0</v>
      </c>
      <c r="Q596" s="757">
        <v>0</v>
      </c>
      <c r="R596" s="757">
        <v>0</v>
      </c>
      <c r="S596" s="757">
        <v>0</v>
      </c>
      <c r="T596" s="757">
        <v>0</v>
      </c>
      <c r="U596" s="812">
        <f t="shared" si="51"/>
        <v>0</v>
      </c>
      <c r="V596" s="813"/>
      <c r="W596" s="813">
        <f t="shared" si="52"/>
        <v>0</v>
      </c>
      <c r="X596" s="813"/>
      <c r="Y596" s="813"/>
      <c r="Z596" s="813"/>
      <c r="AA596" s="813"/>
    </row>
    <row r="597" spans="1:27" ht="33.75">
      <c r="A597" s="779"/>
      <c r="B597" s="777">
        <v>7999496</v>
      </c>
      <c r="C597" s="778" t="s">
        <v>1906</v>
      </c>
      <c r="D597" s="757">
        <v>6287.0450000000001</v>
      </c>
      <c r="E597" s="758">
        <v>6287.0450000000001</v>
      </c>
      <c r="F597" s="758">
        <v>0</v>
      </c>
      <c r="G597" s="758">
        <v>0</v>
      </c>
      <c r="H597" s="758">
        <v>0</v>
      </c>
      <c r="I597" s="758">
        <v>6287.0450000000001</v>
      </c>
      <c r="J597" s="758">
        <v>0</v>
      </c>
      <c r="K597" s="758">
        <v>0</v>
      </c>
      <c r="L597" s="758">
        <v>0</v>
      </c>
      <c r="M597" s="758">
        <v>0</v>
      </c>
      <c r="N597" s="759">
        <v>6287.0450000000001</v>
      </c>
      <c r="O597" s="757">
        <v>0</v>
      </c>
      <c r="P597" s="757">
        <v>6287.0450000000001</v>
      </c>
      <c r="Q597" s="757">
        <v>0</v>
      </c>
      <c r="R597" s="757">
        <v>0</v>
      </c>
      <c r="S597" s="757">
        <v>0</v>
      </c>
      <c r="T597" s="757">
        <v>0</v>
      </c>
      <c r="U597" s="812">
        <f t="shared" si="51"/>
        <v>100</v>
      </c>
      <c r="V597" s="813"/>
      <c r="W597" s="813">
        <f t="shared" si="52"/>
        <v>100</v>
      </c>
      <c r="X597" s="813"/>
      <c r="Y597" s="813"/>
      <c r="Z597" s="813"/>
      <c r="AA597" s="813"/>
    </row>
    <row r="598" spans="1:27" ht="22.5">
      <c r="A598" s="779"/>
      <c r="B598" s="777">
        <v>8003201</v>
      </c>
      <c r="C598" s="778" t="s">
        <v>1907</v>
      </c>
      <c r="D598" s="757">
        <v>457</v>
      </c>
      <c r="E598" s="758">
        <v>457</v>
      </c>
      <c r="F598" s="758">
        <v>0</v>
      </c>
      <c r="G598" s="758">
        <v>0</v>
      </c>
      <c r="H598" s="758">
        <v>0</v>
      </c>
      <c r="I598" s="758">
        <v>457</v>
      </c>
      <c r="J598" s="758">
        <v>0</v>
      </c>
      <c r="K598" s="758">
        <v>0</v>
      </c>
      <c r="L598" s="758">
        <v>0</v>
      </c>
      <c r="M598" s="758">
        <v>0</v>
      </c>
      <c r="N598" s="759">
        <v>456.64299999999997</v>
      </c>
      <c r="O598" s="757">
        <v>0</v>
      </c>
      <c r="P598" s="757">
        <v>456.64299999999997</v>
      </c>
      <c r="Q598" s="757">
        <v>0</v>
      </c>
      <c r="R598" s="757">
        <v>0</v>
      </c>
      <c r="S598" s="757">
        <v>0</v>
      </c>
      <c r="T598" s="757">
        <v>0</v>
      </c>
      <c r="U598" s="812">
        <f t="shared" si="51"/>
        <v>99.921881838074384</v>
      </c>
      <c r="V598" s="813"/>
      <c r="W598" s="813">
        <f t="shared" si="52"/>
        <v>99.921881838074384</v>
      </c>
      <c r="X598" s="813"/>
      <c r="Y598" s="813"/>
      <c r="Z598" s="813"/>
      <c r="AA598" s="813"/>
    </row>
    <row r="599" spans="1:27" ht="22.5">
      <c r="A599" s="779"/>
      <c r="B599" s="777">
        <v>8003203</v>
      </c>
      <c r="C599" s="778" t="s">
        <v>1908</v>
      </c>
      <c r="D599" s="757">
        <v>177.666</v>
      </c>
      <c r="E599" s="758">
        <v>177.666</v>
      </c>
      <c r="F599" s="758">
        <v>0</v>
      </c>
      <c r="G599" s="758">
        <v>0</v>
      </c>
      <c r="H599" s="758">
        <v>0</v>
      </c>
      <c r="I599" s="758">
        <v>177.666</v>
      </c>
      <c r="J599" s="758">
        <v>0</v>
      </c>
      <c r="K599" s="758">
        <v>0</v>
      </c>
      <c r="L599" s="758">
        <v>0</v>
      </c>
      <c r="M599" s="758">
        <v>0</v>
      </c>
      <c r="N599" s="759">
        <v>177.666</v>
      </c>
      <c r="O599" s="757">
        <v>0</v>
      </c>
      <c r="P599" s="757">
        <v>177.666</v>
      </c>
      <c r="Q599" s="757">
        <v>0</v>
      </c>
      <c r="R599" s="757">
        <v>0</v>
      </c>
      <c r="S599" s="757">
        <v>0</v>
      </c>
      <c r="T599" s="757">
        <v>0</v>
      </c>
      <c r="U599" s="812">
        <f t="shared" si="51"/>
        <v>100</v>
      </c>
      <c r="V599" s="813"/>
      <c r="W599" s="813">
        <f t="shared" si="52"/>
        <v>100</v>
      </c>
      <c r="X599" s="813"/>
      <c r="Y599" s="813"/>
      <c r="Z599" s="813"/>
      <c r="AA599" s="813"/>
    </row>
    <row r="600" spans="1:27" ht="33.75">
      <c r="A600" s="779"/>
      <c r="B600" s="777" t="s">
        <v>1909</v>
      </c>
      <c r="C600" s="778" t="s">
        <v>1910</v>
      </c>
      <c r="D600" s="757">
        <v>330</v>
      </c>
      <c r="E600" s="758">
        <v>330</v>
      </c>
      <c r="F600" s="758">
        <v>0</v>
      </c>
      <c r="G600" s="758">
        <v>0</v>
      </c>
      <c r="H600" s="758">
        <v>0</v>
      </c>
      <c r="I600" s="758">
        <v>330</v>
      </c>
      <c r="J600" s="758">
        <v>0</v>
      </c>
      <c r="K600" s="758">
        <v>0</v>
      </c>
      <c r="L600" s="758">
        <v>0</v>
      </c>
      <c r="M600" s="758">
        <v>0</v>
      </c>
      <c r="N600" s="759">
        <v>312.053</v>
      </c>
      <c r="O600" s="757">
        <v>0</v>
      </c>
      <c r="P600" s="757">
        <v>312.053</v>
      </c>
      <c r="Q600" s="757">
        <v>0</v>
      </c>
      <c r="R600" s="757">
        <v>0</v>
      </c>
      <c r="S600" s="757">
        <v>0</v>
      </c>
      <c r="T600" s="757">
        <v>0</v>
      </c>
      <c r="U600" s="812">
        <f t="shared" si="51"/>
        <v>94.561515151515152</v>
      </c>
      <c r="V600" s="813"/>
      <c r="W600" s="813">
        <f t="shared" si="52"/>
        <v>94.561515151515152</v>
      </c>
      <c r="X600" s="813"/>
      <c r="Y600" s="813"/>
      <c r="Z600" s="813"/>
      <c r="AA600" s="813"/>
    </row>
    <row r="601" spans="1:27" ht="33.75">
      <c r="A601" s="779"/>
      <c r="B601" s="777" t="s">
        <v>1911</v>
      </c>
      <c r="C601" s="778" t="s">
        <v>1912</v>
      </c>
      <c r="D601" s="757">
        <v>2447</v>
      </c>
      <c r="E601" s="758">
        <v>2447</v>
      </c>
      <c r="F601" s="758">
        <v>0</v>
      </c>
      <c r="G601" s="758">
        <v>0</v>
      </c>
      <c r="H601" s="758">
        <v>0</v>
      </c>
      <c r="I601" s="758">
        <v>2447</v>
      </c>
      <c r="J601" s="758">
        <v>0</v>
      </c>
      <c r="K601" s="758">
        <v>0</v>
      </c>
      <c r="L601" s="758">
        <v>0</v>
      </c>
      <c r="M601" s="758">
        <v>0</v>
      </c>
      <c r="N601" s="759">
        <v>2370.7910000000002</v>
      </c>
      <c r="O601" s="757">
        <v>0</v>
      </c>
      <c r="P601" s="757">
        <v>2370.7910000000002</v>
      </c>
      <c r="Q601" s="757">
        <v>0</v>
      </c>
      <c r="R601" s="757">
        <v>0</v>
      </c>
      <c r="S601" s="757">
        <v>0</v>
      </c>
      <c r="T601" s="757">
        <v>0</v>
      </c>
      <c r="U601" s="812">
        <f t="shared" si="51"/>
        <v>96.885615038823062</v>
      </c>
      <c r="V601" s="813"/>
      <c r="W601" s="813">
        <f t="shared" si="52"/>
        <v>96.885615038823062</v>
      </c>
      <c r="X601" s="813"/>
      <c r="Y601" s="813"/>
      <c r="Z601" s="813"/>
      <c r="AA601" s="813"/>
    </row>
    <row r="602" spans="1:27" ht="22.5">
      <c r="A602" s="779"/>
      <c r="B602" s="777">
        <v>7996422</v>
      </c>
      <c r="C602" s="778" t="s">
        <v>1913</v>
      </c>
      <c r="D602" s="757">
        <v>143</v>
      </c>
      <c r="E602" s="758">
        <v>143</v>
      </c>
      <c r="F602" s="758">
        <v>0</v>
      </c>
      <c r="G602" s="758">
        <v>0</v>
      </c>
      <c r="H602" s="758">
        <v>0</v>
      </c>
      <c r="I602" s="758">
        <v>143</v>
      </c>
      <c r="J602" s="758">
        <v>0</v>
      </c>
      <c r="K602" s="758">
        <v>0</v>
      </c>
      <c r="L602" s="758">
        <v>0</v>
      </c>
      <c r="M602" s="758">
        <v>0</v>
      </c>
      <c r="N602" s="759">
        <v>137.31</v>
      </c>
      <c r="O602" s="757">
        <v>0</v>
      </c>
      <c r="P602" s="757">
        <v>137.31</v>
      </c>
      <c r="Q602" s="757">
        <v>0</v>
      </c>
      <c r="R602" s="757">
        <v>0</v>
      </c>
      <c r="S602" s="757">
        <v>0</v>
      </c>
      <c r="T602" s="757">
        <v>0</v>
      </c>
      <c r="U602" s="812">
        <f t="shared" si="51"/>
        <v>96.020979020979027</v>
      </c>
      <c r="V602" s="813"/>
      <c r="W602" s="813">
        <f t="shared" si="52"/>
        <v>96.020979020979027</v>
      </c>
      <c r="X602" s="813"/>
      <c r="Y602" s="813"/>
      <c r="Z602" s="813"/>
      <c r="AA602" s="813"/>
    </row>
    <row r="603" spans="1:27" ht="33.75">
      <c r="A603" s="779"/>
      <c r="B603" s="777">
        <v>7996424</v>
      </c>
      <c r="C603" s="778" t="s">
        <v>1914</v>
      </c>
      <c r="D603" s="757">
        <v>40.671999999999997</v>
      </c>
      <c r="E603" s="758">
        <v>0</v>
      </c>
      <c r="F603" s="758">
        <v>0</v>
      </c>
      <c r="G603" s="758">
        <v>40.671999999999997</v>
      </c>
      <c r="H603" s="758">
        <v>0</v>
      </c>
      <c r="I603" s="758">
        <v>40.671999999999997</v>
      </c>
      <c r="J603" s="758">
        <v>0</v>
      </c>
      <c r="K603" s="758">
        <v>0</v>
      </c>
      <c r="L603" s="758">
        <v>0</v>
      </c>
      <c r="M603" s="758">
        <v>0</v>
      </c>
      <c r="N603" s="759">
        <v>40.671999999999997</v>
      </c>
      <c r="O603" s="757">
        <v>0</v>
      </c>
      <c r="P603" s="757">
        <v>40.671999999999997</v>
      </c>
      <c r="Q603" s="757">
        <v>0</v>
      </c>
      <c r="R603" s="757">
        <v>0</v>
      </c>
      <c r="S603" s="757">
        <v>0</v>
      </c>
      <c r="T603" s="757">
        <v>0</v>
      </c>
      <c r="U603" s="812">
        <f t="shared" si="51"/>
        <v>100</v>
      </c>
      <c r="V603" s="813"/>
      <c r="W603" s="813">
        <f t="shared" si="52"/>
        <v>100</v>
      </c>
      <c r="X603" s="813"/>
      <c r="Y603" s="813"/>
      <c r="Z603" s="813"/>
      <c r="AA603" s="813"/>
    </row>
    <row r="604" spans="1:27" ht="22.5">
      <c r="A604" s="779"/>
      <c r="B604" s="777">
        <v>7996428</v>
      </c>
      <c r="C604" s="778" t="s">
        <v>1915</v>
      </c>
      <c r="D604" s="757">
        <v>116</v>
      </c>
      <c r="E604" s="758">
        <v>116</v>
      </c>
      <c r="F604" s="758">
        <v>0</v>
      </c>
      <c r="G604" s="758">
        <v>0</v>
      </c>
      <c r="H604" s="758">
        <v>0</v>
      </c>
      <c r="I604" s="758">
        <v>116</v>
      </c>
      <c r="J604" s="758">
        <v>0</v>
      </c>
      <c r="K604" s="758">
        <v>0</v>
      </c>
      <c r="L604" s="758">
        <v>0</v>
      </c>
      <c r="M604" s="758">
        <v>0</v>
      </c>
      <c r="N604" s="759">
        <v>109.672</v>
      </c>
      <c r="O604" s="757">
        <v>0</v>
      </c>
      <c r="P604" s="757">
        <v>109.672</v>
      </c>
      <c r="Q604" s="757">
        <v>0</v>
      </c>
      <c r="R604" s="757">
        <v>0</v>
      </c>
      <c r="S604" s="757">
        <v>0</v>
      </c>
      <c r="T604" s="757">
        <v>0</v>
      </c>
      <c r="U604" s="812">
        <f t="shared" si="51"/>
        <v>94.544827586206893</v>
      </c>
      <c r="V604" s="813"/>
      <c r="W604" s="813">
        <f t="shared" si="52"/>
        <v>94.544827586206893</v>
      </c>
      <c r="X604" s="813"/>
      <c r="Y604" s="813"/>
      <c r="Z604" s="813"/>
      <c r="AA604" s="813"/>
    </row>
    <row r="605" spans="1:27" ht="22.5">
      <c r="A605" s="779"/>
      <c r="B605" s="777">
        <v>7996429</v>
      </c>
      <c r="C605" s="778" t="s">
        <v>1916</v>
      </c>
      <c r="D605" s="757">
        <v>144</v>
      </c>
      <c r="E605" s="758">
        <v>144</v>
      </c>
      <c r="F605" s="758">
        <v>0</v>
      </c>
      <c r="G605" s="758">
        <v>0</v>
      </c>
      <c r="H605" s="758">
        <v>0</v>
      </c>
      <c r="I605" s="758">
        <v>144</v>
      </c>
      <c r="J605" s="758">
        <v>0</v>
      </c>
      <c r="K605" s="758">
        <v>0</v>
      </c>
      <c r="L605" s="758">
        <v>0</v>
      </c>
      <c r="M605" s="758">
        <v>0</v>
      </c>
      <c r="N605" s="759">
        <v>137.999</v>
      </c>
      <c r="O605" s="757">
        <v>0</v>
      </c>
      <c r="P605" s="757">
        <v>137.999</v>
      </c>
      <c r="Q605" s="757">
        <v>0</v>
      </c>
      <c r="R605" s="757">
        <v>0</v>
      </c>
      <c r="S605" s="757">
        <v>0</v>
      </c>
      <c r="T605" s="757">
        <v>0</v>
      </c>
      <c r="U605" s="812">
        <f t="shared" si="51"/>
        <v>95.832638888888894</v>
      </c>
      <c r="V605" s="813"/>
      <c r="W605" s="813">
        <f t="shared" si="52"/>
        <v>95.832638888888894</v>
      </c>
      <c r="X605" s="813"/>
      <c r="Y605" s="813"/>
      <c r="Z605" s="813"/>
      <c r="AA605" s="813"/>
    </row>
    <row r="606" spans="1:27" ht="22.5">
      <c r="A606" s="779"/>
      <c r="B606" s="777">
        <v>8105563</v>
      </c>
      <c r="C606" s="778" t="s">
        <v>1917</v>
      </c>
      <c r="D606" s="757">
        <v>1000</v>
      </c>
      <c r="E606" s="758">
        <v>1000</v>
      </c>
      <c r="F606" s="758">
        <v>0</v>
      </c>
      <c r="G606" s="758">
        <v>0</v>
      </c>
      <c r="H606" s="758">
        <v>0</v>
      </c>
      <c r="I606" s="758">
        <v>1000</v>
      </c>
      <c r="J606" s="758">
        <v>0</v>
      </c>
      <c r="K606" s="758">
        <v>0</v>
      </c>
      <c r="L606" s="758">
        <v>0</v>
      </c>
      <c r="M606" s="758">
        <v>0</v>
      </c>
      <c r="N606" s="759">
        <v>625.85900000000004</v>
      </c>
      <c r="O606" s="757">
        <v>0</v>
      </c>
      <c r="P606" s="757">
        <v>625.85900000000004</v>
      </c>
      <c r="Q606" s="757">
        <v>0</v>
      </c>
      <c r="R606" s="757">
        <v>0</v>
      </c>
      <c r="S606" s="757">
        <v>0</v>
      </c>
      <c r="T606" s="757">
        <v>0</v>
      </c>
      <c r="U606" s="812">
        <f t="shared" si="51"/>
        <v>62.585900000000002</v>
      </c>
      <c r="V606" s="813"/>
      <c r="W606" s="813">
        <f t="shared" si="52"/>
        <v>62.585900000000002</v>
      </c>
      <c r="X606" s="813"/>
      <c r="Y606" s="813"/>
      <c r="Z606" s="813"/>
      <c r="AA606" s="813"/>
    </row>
    <row r="607" spans="1:27" ht="22.5">
      <c r="A607" s="779"/>
      <c r="B607" s="777">
        <v>8105564</v>
      </c>
      <c r="C607" s="778" t="s">
        <v>1918</v>
      </c>
      <c r="D607" s="757">
        <v>873.71499999999992</v>
      </c>
      <c r="E607" s="758">
        <v>610</v>
      </c>
      <c r="F607" s="758">
        <v>263.71499999999997</v>
      </c>
      <c r="G607" s="758">
        <v>0</v>
      </c>
      <c r="H607" s="758">
        <v>0</v>
      </c>
      <c r="I607" s="758">
        <v>873.71500000000003</v>
      </c>
      <c r="J607" s="758">
        <v>0</v>
      </c>
      <c r="K607" s="758">
        <v>0</v>
      </c>
      <c r="L607" s="758">
        <v>0</v>
      </c>
      <c r="M607" s="758">
        <v>0</v>
      </c>
      <c r="N607" s="759">
        <v>486.36900000000003</v>
      </c>
      <c r="O607" s="757">
        <v>0</v>
      </c>
      <c r="P607" s="757">
        <v>486.36900000000003</v>
      </c>
      <c r="Q607" s="757">
        <v>0</v>
      </c>
      <c r="R607" s="757">
        <v>0</v>
      </c>
      <c r="S607" s="757">
        <v>0</v>
      </c>
      <c r="T607" s="757">
        <v>0</v>
      </c>
      <c r="U607" s="812">
        <f t="shared" si="51"/>
        <v>55.66677921290124</v>
      </c>
      <c r="V607" s="813"/>
      <c r="W607" s="813">
        <f t="shared" si="52"/>
        <v>55.666779212901233</v>
      </c>
      <c r="X607" s="813"/>
      <c r="Y607" s="813"/>
      <c r="Z607" s="813"/>
      <c r="AA607" s="813"/>
    </row>
    <row r="608" spans="1:27" ht="22.5">
      <c r="A608" s="779"/>
      <c r="B608" s="777">
        <v>8107067</v>
      </c>
      <c r="C608" s="778" t="s">
        <v>1919</v>
      </c>
      <c r="D608" s="757">
        <v>95</v>
      </c>
      <c r="E608" s="758">
        <v>95</v>
      </c>
      <c r="F608" s="758">
        <v>0</v>
      </c>
      <c r="G608" s="758">
        <v>0</v>
      </c>
      <c r="H608" s="758">
        <v>0</v>
      </c>
      <c r="I608" s="758">
        <v>95</v>
      </c>
      <c r="J608" s="758">
        <v>0</v>
      </c>
      <c r="K608" s="758">
        <v>0</v>
      </c>
      <c r="L608" s="758">
        <v>0</v>
      </c>
      <c r="M608" s="758">
        <v>0</v>
      </c>
      <c r="N608" s="759">
        <v>0</v>
      </c>
      <c r="O608" s="757">
        <v>0</v>
      </c>
      <c r="P608" s="757">
        <v>0</v>
      </c>
      <c r="Q608" s="757">
        <v>0</v>
      </c>
      <c r="R608" s="757">
        <v>0</v>
      </c>
      <c r="S608" s="757">
        <v>0</v>
      </c>
      <c r="T608" s="757">
        <v>0</v>
      </c>
      <c r="U608" s="812">
        <f t="shared" si="51"/>
        <v>0</v>
      </c>
      <c r="V608" s="813"/>
      <c r="W608" s="813">
        <f t="shared" si="52"/>
        <v>0</v>
      </c>
      <c r="X608" s="813"/>
      <c r="Y608" s="813"/>
      <c r="Z608" s="813"/>
      <c r="AA608" s="813"/>
    </row>
    <row r="609" spans="1:27" ht="22.5">
      <c r="A609" s="779"/>
      <c r="B609" s="777">
        <v>8107068</v>
      </c>
      <c r="C609" s="778" t="s">
        <v>1920</v>
      </c>
      <c r="D609" s="757">
        <v>365</v>
      </c>
      <c r="E609" s="758">
        <v>365</v>
      </c>
      <c r="F609" s="758">
        <v>0</v>
      </c>
      <c r="G609" s="758">
        <v>0</v>
      </c>
      <c r="H609" s="758">
        <v>0</v>
      </c>
      <c r="I609" s="758">
        <v>365</v>
      </c>
      <c r="J609" s="758">
        <v>0</v>
      </c>
      <c r="K609" s="758">
        <v>0</v>
      </c>
      <c r="L609" s="758">
        <v>0</v>
      </c>
      <c r="M609" s="758">
        <v>0</v>
      </c>
      <c r="N609" s="759">
        <v>356.83300000000003</v>
      </c>
      <c r="O609" s="757">
        <v>0</v>
      </c>
      <c r="P609" s="757">
        <v>356.83300000000003</v>
      </c>
      <c r="Q609" s="757">
        <v>0</v>
      </c>
      <c r="R609" s="757">
        <v>0</v>
      </c>
      <c r="S609" s="757">
        <v>0</v>
      </c>
      <c r="T609" s="757">
        <v>0</v>
      </c>
      <c r="U609" s="812">
        <f t="shared" si="51"/>
        <v>97.762465753424664</v>
      </c>
      <c r="V609" s="813"/>
      <c r="W609" s="813">
        <f t="shared" si="52"/>
        <v>97.762465753424664</v>
      </c>
      <c r="X609" s="813"/>
      <c r="Y609" s="813"/>
      <c r="Z609" s="813"/>
      <c r="AA609" s="813"/>
    </row>
    <row r="610" spans="1:27" ht="22.5">
      <c r="A610" s="779"/>
      <c r="B610" s="777">
        <v>8107069</v>
      </c>
      <c r="C610" s="778" t="s">
        <v>1921</v>
      </c>
      <c r="D610" s="757">
        <v>75.103999999999999</v>
      </c>
      <c r="E610" s="758">
        <v>0</v>
      </c>
      <c r="F610" s="758">
        <v>75.103999999999999</v>
      </c>
      <c r="G610" s="758">
        <v>0</v>
      </c>
      <c r="H610" s="758">
        <v>0</v>
      </c>
      <c r="I610" s="758">
        <v>75.103999999999999</v>
      </c>
      <c r="J610" s="758">
        <v>0</v>
      </c>
      <c r="K610" s="758">
        <v>0</v>
      </c>
      <c r="L610" s="758">
        <v>0</v>
      </c>
      <c r="M610" s="758">
        <v>0</v>
      </c>
      <c r="N610" s="759">
        <v>69.302999999999997</v>
      </c>
      <c r="O610" s="757">
        <v>0</v>
      </c>
      <c r="P610" s="757">
        <v>69.302999999999997</v>
      </c>
      <c r="Q610" s="757">
        <v>0</v>
      </c>
      <c r="R610" s="757">
        <v>0</v>
      </c>
      <c r="S610" s="757">
        <v>0</v>
      </c>
      <c r="T610" s="757">
        <v>0</v>
      </c>
      <c r="U610" s="812">
        <f t="shared" si="51"/>
        <v>92.276043885811674</v>
      </c>
      <c r="V610" s="813"/>
      <c r="W610" s="813">
        <f t="shared" si="52"/>
        <v>92.276043885811674</v>
      </c>
      <c r="X610" s="813"/>
      <c r="Y610" s="813"/>
      <c r="Z610" s="813"/>
      <c r="AA610" s="813"/>
    </row>
    <row r="611" spans="1:27" ht="22.5">
      <c r="A611" s="779"/>
      <c r="B611" s="777">
        <v>8122952</v>
      </c>
      <c r="C611" s="778" t="s">
        <v>1922</v>
      </c>
      <c r="D611" s="757">
        <v>1200</v>
      </c>
      <c r="E611" s="758">
        <v>1200</v>
      </c>
      <c r="F611" s="758">
        <v>0</v>
      </c>
      <c r="G611" s="758">
        <v>0</v>
      </c>
      <c r="H611" s="758">
        <v>0</v>
      </c>
      <c r="I611" s="758">
        <v>1200</v>
      </c>
      <c r="J611" s="758">
        <v>0</v>
      </c>
      <c r="K611" s="758">
        <v>0</v>
      </c>
      <c r="L611" s="758">
        <v>0</v>
      </c>
      <c r="M611" s="758">
        <v>0</v>
      </c>
      <c r="N611" s="759">
        <v>865.98699999999997</v>
      </c>
      <c r="O611" s="757">
        <v>0</v>
      </c>
      <c r="P611" s="757">
        <v>865.98699999999997</v>
      </c>
      <c r="Q611" s="757">
        <v>0</v>
      </c>
      <c r="R611" s="757">
        <v>0</v>
      </c>
      <c r="S611" s="757">
        <v>0</v>
      </c>
      <c r="T611" s="757">
        <v>0</v>
      </c>
      <c r="U611" s="812">
        <f t="shared" si="51"/>
        <v>72.165583333333331</v>
      </c>
      <c r="V611" s="813"/>
      <c r="W611" s="813">
        <f t="shared" si="52"/>
        <v>72.165583333333331</v>
      </c>
      <c r="X611" s="813"/>
      <c r="Y611" s="813"/>
      <c r="Z611" s="813"/>
      <c r="AA611" s="813"/>
    </row>
    <row r="612" spans="1:27" ht="22.5">
      <c r="A612" s="779"/>
      <c r="B612" s="777">
        <v>8123276</v>
      </c>
      <c r="C612" s="778" t="s">
        <v>1923</v>
      </c>
      <c r="D612" s="757">
        <v>2071</v>
      </c>
      <c r="E612" s="758">
        <v>2071</v>
      </c>
      <c r="F612" s="758">
        <v>0</v>
      </c>
      <c r="G612" s="758">
        <v>0</v>
      </c>
      <c r="H612" s="758">
        <v>0</v>
      </c>
      <c r="I612" s="758">
        <v>2071</v>
      </c>
      <c r="J612" s="758">
        <v>0</v>
      </c>
      <c r="K612" s="758">
        <v>0</v>
      </c>
      <c r="L612" s="758">
        <v>0</v>
      </c>
      <c r="M612" s="758">
        <v>0</v>
      </c>
      <c r="N612" s="759">
        <v>1440.0139999999999</v>
      </c>
      <c r="O612" s="757">
        <v>0</v>
      </c>
      <c r="P612" s="757">
        <v>1440.0139999999999</v>
      </c>
      <c r="Q612" s="757">
        <v>0</v>
      </c>
      <c r="R612" s="757">
        <v>0</v>
      </c>
      <c r="S612" s="757">
        <v>0</v>
      </c>
      <c r="T612" s="757">
        <v>0</v>
      </c>
      <c r="U612" s="812">
        <f t="shared" si="51"/>
        <v>69.532303235152099</v>
      </c>
      <c r="V612" s="813"/>
      <c r="W612" s="813">
        <f t="shared" si="52"/>
        <v>69.532303235152099</v>
      </c>
      <c r="X612" s="813"/>
      <c r="Y612" s="813"/>
      <c r="Z612" s="813"/>
      <c r="AA612" s="813"/>
    </row>
    <row r="613" spans="1:27" ht="22.5">
      <c r="A613" s="779"/>
      <c r="B613" s="777">
        <v>8123277</v>
      </c>
      <c r="C613" s="778" t="s">
        <v>1924</v>
      </c>
      <c r="D613" s="757">
        <v>3024.0000000000005</v>
      </c>
      <c r="E613" s="758">
        <v>3024.0000000000005</v>
      </c>
      <c r="F613" s="758">
        <v>0</v>
      </c>
      <c r="G613" s="758">
        <v>0</v>
      </c>
      <c r="H613" s="758">
        <v>0</v>
      </c>
      <c r="I613" s="758">
        <v>3024</v>
      </c>
      <c r="J613" s="758">
        <v>0</v>
      </c>
      <c r="K613" s="758">
        <v>0</v>
      </c>
      <c r="L613" s="758">
        <v>0</v>
      </c>
      <c r="M613" s="758">
        <v>0</v>
      </c>
      <c r="N613" s="759">
        <v>2365.308</v>
      </c>
      <c r="O613" s="757">
        <v>0</v>
      </c>
      <c r="P613" s="757">
        <v>2365.308</v>
      </c>
      <c r="Q613" s="757">
        <v>0</v>
      </c>
      <c r="R613" s="757">
        <v>0</v>
      </c>
      <c r="S613" s="757">
        <v>0</v>
      </c>
      <c r="T613" s="757">
        <v>0</v>
      </c>
      <c r="U613" s="812">
        <f t="shared" si="51"/>
        <v>78.217857142857127</v>
      </c>
      <c r="V613" s="813"/>
      <c r="W613" s="813">
        <f t="shared" si="52"/>
        <v>78.217857142857142</v>
      </c>
      <c r="X613" s="813"/>
      <c r="Y613" s="813"/>
      <c r="Z613" s="813"/>
      <c r="AA613" s="813"/>
    </row>
    <row r="614" spans="1:27" ht="22.5">
      <c r="A614" s="779"/>
      <c r="B614" s="777">
        <v>8124090</v>
      </c>
      <c r="C614" s="778" t="s">
        <v>1925</v>
      </c>
      <c r="D614" s="757">
        <v>1200</v>
      </c>
      <c r="E614" s="758">
        <v>1200</v>
      </c>
      <c r="F614" s="758">
        <v>0</v>
      </c>
      <c r="G614" s="758">
        <v>0</v>
      </c>
      <c r="H614" s="758">
        <v>0</v>
      </c>
      <c r="I614" s="758">
        <v>1200</v>
      </c>
      <c r="J614" s="758">
        <v>0</v>
      </c>
      <c r="K614" s="758">
        <v>0</v>
      </c>
      <c r="L614" s="758">
        <v>0</v>
      </c>
      <c r="M614" s="758">
        <v>0</v>
      </c>
      <c r="N614" s="759">
        <v>829.95600000000002</v>
      </c>
      <c r="O614" s="757">
        <v>0</v>
      </c>
      <c r="P614" s="757">
        <v>829.95600000000002</v>
      </c>
      <c r="Q614" s="757">
        <v>0</v>
      </c>
      <c r="R614" s="757">
        <v>0</v>
      </c>
      <c r="S614" s="757">
        <v>0</v>
      </c>
      <c r="T614" s="757">
        <v>0</v>
      </c>
      <c r="U614" s="812">
        <f t="shared" si="51"/>
        <v>69.162999999999997</v>
      </c>
      <c r="V614" s="813"/>
      <c r="W614" s="813">
        <f t="shared" si="52"/>
        <v>69.162999999999997</v>
      </c>
      <c r="X614" s="813"/>
      <c r="Y614" s="813"/>
      <c r="Z614" s="813"/>
      <c r="AA614" s="813"/>
    </row>
    <row r="615" spans="1:27" ht="22.5">
      <c r="A615" s="779"/>
      <c r="B615" s="777">
        <v>8126809</v>
      </c>
      <c r="C615" s="778" t="s">
        <v>1926</v>
      </c>
      <c r="D615" s="757">
        <v>721</v>
      </c>
      <c r="E615" s="758">
        <v>721</v>
      </c>
      <c r="F615" s="758">
        <v>0</v>
      </c>
      <c r="G615" s="758">
        <v>0</v>
      </c>
      <c r="H615" s="758">
        <v>0</v>
      </c>
      <c r="I615" s="758">
        <v>721</v>
      </c>
      <c r="J615" s="758">
        <v>0</v>
      </c>
      <c r="K615" s="758">
        <v>0</v>
      </c>
      <c r="L615" s="758">
        <v>0</v>
      </c>
      <c r="M615" s="758">
        <v>0</v>
      </c>
      <c r="N615" s="759">
        <v>517.07299999999998</v>
      </c>
      <c r="O615" s="757">
        <v>0</v>
      </c>
      <c r="P615" s="757">
        <v>517.07299999999998</v>
      </c>
      <c r="Q615" s="757">
        <v>0</v>
      </c>
      <c r="R615" s="757">
        <v>0</v>
      </c>
      <c r="S615" s="757">
        <v>0</v>
      </c>
      <c r="T615" s="757">
        <v>0</v>
      </c>
      <c r="U615" s="812">
        <f t="shared" si="51"/>
        <v>71.716088765603331</v>
      </c>
      <c r="V615" s="813"/>
      <c r="W615" s="813">
        <f t="shared" si="52"/>
        <v>71.716088765603331</v>
      </c>
      <c r="X615" s="813"/>
      <c r="Y615" s="813"/>
      <c r="Z615" s="813"/>
      <c r="AA615" s="813"/>
    </row>
    <row r="616" spans="1:27" ht="22.5">
      <c r="A616" s="779"/>
      <c r="B616" s="777">
        <v>8127595</v>
      </c>
      <c r="C616" s="778" t="s">
        <v>1927</v>
      </c>
      <c r="D616" s="757">
        <v>1500</v>
      </c>
      <c r="E616" s="758">
        <v>1500</v>
      </c>
      <c r="F616" s="758">
        <v>0</v>
      </c>
      <c r="G616" s="758">
        <v>0</v>
      </c>
      <c r="H616" s="758">
        <v>0</v>
      </c>
      <c r="I616" s="758">
        <v>1500</v>
      </c>
      <c r="J616" s="758">
        <v>0</v>
      </c>
      <c r="K616" s="758">
        <v>0</v>
      </c>
      <c r="L616" s="758">
        <v>0</v>
      </c>
      <c r="M616" s="758">
        <v>0</v>
      </c>
      <c r="N616" s="759">
        <v>1112.001</v>
      </c>
      <c r="O616" s="757">
        <v>0</v>
      </c>
      <c r="P616" s="757">
        <v>1112.001</v>
      </c>
      <c r="Q616" s="757">
        <v>0</v>
      </c>
      <c r="R616" s="757">
        <v>0</v>
      </c>
      <c r="S616" s="757">
        <v>0</v>
      </c>
      <c r="T616" s="757">
        <v>0</v>
      </c>
      <c r="U616" s="812">
        <f t="shared" si="51"/>
        <v>74.133399999999995</v>
      </c>
      <c r="V616" s="813"/>
      <c r="W616" s="813">
        <f t="shared" si="52"/>
        <v>74.133399999999995</v>
      </c>
      <c r="X616" s="813"/>
      <c r="Y616" s="813"/>
      <c r="Z616" s="813"/>
      <c r="AA616" s="813"/>
    </row>
    <row r="617" spans="1:27" ht="22.5">
      <c r="A617" s="779"/>
      <c r="B617" s="777">
        <v>8128285</v>
      </c>
      <c r="C617" s="778" t="s">
        <v>1928</v>
      </c>
      <c r="D617" s="757">
        <v>1800</v>
      </c>
      <c r="E617" s="758">
        <v>1800</v>
      </c>
      <c r="F617" s="758">
        <v>0</v>
      </c>
      <c r="G617" s="758">
        <v>0</v>
      </c>
      <c r="H617" s="758">
        <v>0</v>
      </c>
      <c r="I617" s="758">
        <v>1800</v>
      </c>
      <c r="J617" s="758">
        <v>0</v>
      </c>
      <c r="K617" s="758">
        <v>0</v>
      </c>
      <c r="L617" s="758">
        <v>0</v>
      </c>
      <c r="M617" s="758">
        <v>0</v>
      </c>
      <c r="N617" s="759">
        <v>1125.6949999999999</v>
      </c>
      <c r="O617" s="757">
        <v>0</v>
      </c>
      <c r="P617" s="757">
        <v>1125.6949999999999</v>
      </c>
      <c r="Q617" s="757">
        <v>0</v>
      </c>
      <c r="R617" s="757">
        <v>0</v>
      </c>
      <c r="S617" s="757">
        <v>0</v>
      </c>
      <c r="T617" s="757">
        <v>0</v>
      </c>
      <c r="U617" s="812">
        <f t="shared" si="51"/>
        <v>62.538611111111109</v>
      </c>
      <c r="V617" s="813"/>
      <c r="W617" s="813">
        <f t="shared" si="52"/>
        <v>62.538611111111109</v>
      </c>
      <c r="X617" s="813"/>
      <c r="Y617" s="813"/>
      <c r="Z617" s="813"/>
      <c r="AA617" s="813"/>
    </row>
    <row r="618" spans="1:27" ht="22.5">
      <c r="A618" s="779"/>
      <c r="B618" s="777">
        <v>8128287</v>
      </c>
      <c r="C618" s="778" t="s">
        <v>1929</v>
      </c>
      <c r="D618" s="757">
        <v>2326</v>
      </c>
      <c r="E618" s="758">
        <v>2326</v>
      </c>
      <c r="F618" s="758">
        <v>0</v>
      </c>
      <c r="G618" s="758">
        <v>0</v>
      </c>
      <c r="H618" s="758">
        <v>0</v>
      </c>
      <c r="I618" s="758">
        <v>2326</v>
      </c>
      <c r="J618" s="758">
        <v>0</v>
      </c>
      <c r="K618" s="758">
        <v>0</v>
      </c>
      <c r="L618" s="758">
        <v>0</v>
      </c>
      <c r="M618" s="758">
        <v>0</v>
      </c>
      <c r="N618" s="759">
        <v>1208.607</v>
      </c>
      <c r="O618" s="757">
        <v>0</v>
      </c>
      <c r="P618" s="757">
        <v>1208.607</v>
      </c>
      <c r="Q618" s="757">
        <v>0</v>
      </c>
      <c r="R618" s="757">
        <v>0</v>
      </c>
      <c r="S618" s="757">
        <v>0</v>
      </c>
      <c r="T618" s="757">
        <v>0</v>
      </c>
      <c r="U618" s="812">
        <f t="shared" si="51"/>
        <v>51.960748065348241</v>
      </c>
      <c r="V618" s="813"/>
      <c r="W618" s="813">
        <f t="shared" si="52"/>
        <v>51.960748065348241</v>
      </c>
      <c r="X618" s="813"/>
      <c r="Y618" s="813"/>
      <c r="Z618" s="813"/>
      <c r="AA618" s="813"/>
    </row>
    <row r="619" spans="1:27" ht="22.5">
      <c r="A619" s="779"/>
      <c r="B619" s="777">
        <v>8128288</v>
      </c>
      <c r="C619" s="778" t="s">
        <v>1930</v>
      </c>
      <c r="D619" s="757">
        <v>1200</v>
      </c>
      <c r="E619" s="758">
        <v>1200</v>
      </c>
      <c r="F619" s="758">
        <v>0</v>
      </c>
      <c r="G619" s="758">
        <v>0</v>
      </c>
      <c r="H619" s="758">
        <v>0</v>
      </c>
      <c r="I619" s="758">
        <v>1200</v>
      </c>
      <c r="J619" s="758">
        <v>0</v>
      </c>
      <c r="K619" s="758">
        <v>0</v>
      </c>
      <c r="L619" s="758">
        <v>0</v>
      </c>
      <c r="M619" s="758">
        <v>0</v>
      </c>
      <c r="N619" s="759">
        <v>1083.5409999999999</v>
      </c>
      <c r="O619" s="757">
        <v>0</v>
      </c>
      <c r="P619" s="757">
        <v>1083.5409999999999</v>
      </c>
      <c r="Q619" s="757">
        <v>0</v>
      </c>
      <c r="R619" s="757">
        <v>0</v>
      </c>
      <c r="S619" s="757">
        <v>0</v>
      </c>
      <c r="T619" s="757">
        <v>0</v>
      </c>
      <c r="U619" s="812">
        <f t="shared" si="51"/>
        <v>90.295083333333324</v>
      </c>
      <c r="V619" s="813"/>
      <c r="W619" s="813">
        <f t="shared" si="52"/>
        <v>90.295083333333324</v>
      </c>
      <c r="X619" s="813"/>
      <c r="Y619" s="813"/>
      <c r="Z619" s="813"/>
      <c r="AA619" s="813"/>
    </row>
    <row r="620" spans="1:27" ht="22.5">
      <c r="A620" s="779"/>
      <c r="B620" s="785">
        <v>8128289</v>
      </c>
      <c r="C620" s="778" t="s">
        <v>1931</v>
      </c>
      <c r="D620" s="757">
        <v>1200</v>
      </c>
      <c r="E620" s="758">
        <v>1200</v>
      </c>
      <c r="F620" s="758">
        <v>0</v>
      </c>
      <c r="G620" s="758">
        <v>0</v>
      </c>
      <c r="H620" s="758">
        <v>0</v>
      </c>
      <c r="I620" s="758">
        <v>1200</v>
      </c>
      <c r="J620" s="758">
        <v>0</v>
      </c>
      <c r="K620" s="758">
        <v>0</v>
      </c>
      <c r="L620" s="758">
        <v>0</v>
      </c>
      <c r="M620" s="758">
        <v>0</v>
      </c>
      <c r="N620" s="759">
        <v>854.91499999999996</v>
      </c>
      <c r="O620" s="757">
        <v>0</v>
      </c>
      <c r="P620" s="757">
        <v>854.91499999999996</v>
      </c>
      <c r="Q620" s="757">
        <v>0</v>
      </c>
      <c r="R620" s="757">
        <v>0</v>
      </c>
      <c r="S620" s="757">
        <v>0</v>
      </c>
      <c r="T620" s="757">
        <v>0</v>
      </c>
      <c r="U620" s="812">
        <f t="shared" si="51"/>
        <v>71.242916666666673</v>
      </c>
      <c r="V620" s="813"/>
      <c r="W620" s="813">
        <f t="shared" si="52"/>
        <v>71.242916666666673</v>
      </c>
      <c r="X620" s="813"/>
      <c r="Y620" s="813"/>
      <c r="Z620" s="813"/>
      <c r="AA620" s="813"/>
    </row>
    <row r="621" spans="1:27" ht="45">
      <c r="A621" s="779"/>
      <c r="B621" s="777">
        <v>8131286</v>
      </c>
      <c r="C621" s="778" t="s">
        <v>1932</v>
      </c>
      <c r="D621" s="757">
        <v>213</v>
      </c>
      <c r="E621" s="758">
        <v>213</v>
      </c>
      <c r="F621" s="758">
        <v>0</v>
      </c>
      <c r="G621" s="758">
        <v>0</v>
      </c>
      <c r="H621" s="758">
        <v>0</v>
      </c>
      <c r="I621" s="758">
        <v>213</v>
      </c>
      <c r="J621" s="758">
        <v>0</v>
      </c>
      <c r="K621" s="758">
        <v>0</v>
      </c>
      <c r="L621" s="758">
        <v>0</v>
      </c>
      <c r="M621" s="758">
        <v>0</v>
      </c>
      <c r="N621" s="759">
        <v>191.83</v>
      </c>
      <c r="O621" s="757">
        <v>0</v>
      </c>
      <c r="P621" s="757">
        <v>191.83</v>
      </c>
      <c r="Q621" s="757">
        <v>0</v>
      </c>
      <c r="R621" s="757">
        <v>0</v>
      </c>
      <c r="S621" s="757">
        <v>0</v>
      </c>
      <c r="T621" s="757">
        <v>0</v>
      </c>
      <c r="U621" s="812">
        <f t="shared" si="51"/>
        <v>90.061032863849761</v>
      </c>
      <c r="V621" s="813"/>
      <c r="W621" s="813">
        <f t="shared" si="52"/>
        <v>90.061032863849761</v>
      </c>
      <c r="X621" s="813"/>
      <c r="Y621" s="813"/>
      <c r="Z621" s="813"/>
      <c r="AA621" s="813"/>
    </row>
    <row r="622" spans="1:27" ht="45">
      <c r="A622" s="779"/>
      <c r="B622" s="785">
        <v>8131287</v>
      </c>
      <c r="C622" s="778" t="s">
        <v>1933</v>
      </c>
      <c r="D622" s="757">
        <v>208</v>
      </c>
      <c r="E622" s="758">
        <v>208</v>
      </c>
      <c r="F622" s="758">
        <v>0</v>
      </c>
      <c r="G622" s="758">
        <v>0</v>
      </c>
      <c r="H622" s="758">
        <v>0</v>
      </c>
      <c r="I622" s="758">
        <v>208</v>
      </c>
      <c r="J622" s="758">
        <v>0</v>
      </c>
      <c r="K622" s="758">
        <v>0</v>
      </c>
      <c r="L622" s="758">
        <v>0</v>
      </c>
      <c r="M622" s="758">
        <v>0</v>
      </c>
      <c r="N622" s="759">
        <v>186.77</v>
      </c>
      <c r="O622" s="757">
        <v>0</v>
      </c>
      <c r="P622" s="757">
        <v>186.77</v>
      </c>
      <c r="Q622" s="757">
        <v>0</v>
      </c>
      <c r="R622" s="757">
        <v>0</v>
      </c>
      <c r="S622" s="757">
        <v>0</v>
      </c>
      <c r="T622" s="757">
        <v>0</v>
      </c>
      <c r="U622" s="812">
        <f t="shared" si="51"/>
        <v>89.793269230769241</v>
      </c>
      <c r="V622" s="813"/>
      <c r="W622" s="813">
        <f t="shared" si="52"/>
        <v>89.793269230769241</v>
      </c>
      <c r="X622" s="813"/>
      <c r="Y622" s="813"/>
      <c r="Z622" s="813"/>
      <c r="AA622" s="813"/>
    </row>
    <row r="623" spans="1:27" ht="22.5">
      <c r="A623" s="779"/>
      <c r="B623" s="777">
        <v>8131770</v>
      </c>
      <c r="C623" s="778" t="s">
        <v>1934</v>
      </c>
      <c r="D623" s="757">
        <v>1200</v>
      </c>
      <c r="E623" s="758">
        <v>1200</v>
      </c>
      <c r="F623" s="758">
        <v>0</v>
      </c>
      <c r="G623" s="758">
        <v>0</v>
      </c>
      <c r="H623" s="758">
        <v>0</v>
      </c>
      <c r="I623" s="758">
        <v>1200</v>
      </c>
      <c r="J623" s="758">
        <v>0</v>
      </c>
      <c r="K623" s="758">
        <v>0</v>
      </c>
      <c r="L623" s="758">
        <v>0</v>
      </c>
      <c r="M623" s="758">
        <v>0</v>
      </c>
      <c r="N623" s="759">
        <v>848.31899999999996</v>
      </c>
      <c r="O623" s="757">
        <v>0</v>
      </c>
      <c r="P623" s="757">
        <v>848.31899999999996</v>
      </c>
      <c r="Q623" s="757">
        <v>0</v>
      </c>
      <c r="R623" s="757">
        <v>0</v>
      </c>
      <c r="S623" s="757">
        <v>0</v>
      </c>
      <c r="T623" s="757">
        <v>0</v>
      </c>
      <c r="U623" s="812">
        <f t="shared" si="51"/>
        <v>70.693249999999992</v>
      </c>
      <c r="V623" s="813"/>
      <c r="W623" s="813">
        <f t="shared" si="52"/>
        <v>70.693249999999992</v>
      </c>
      <c r="X623" s="813"/>
      <c r="Y623" s="813"/>
      <c r="Z623" s="813"/>
      <c r="AA623" s="813"/>
    </row>
    <row r="624" spans="1:27" ht="22.5">
      <c r="A624" s="779"/>
      <c r="B624" s="777">
        <v>8131771</v>
      </c>
      <c r="C624" s="778" t="s">
        <v>1935</v>
      </c>
      <c r="D624" s="757">
        <v>2821</v>
      </c>
      <c r="E624" s="758">
        <v>2821</v>
      </c>
      <c r="F624" s="758">
        <v>0</v>
      </c>
      <c r="G624" s="758">
        <v>0</v>
      </c>
      <c r="H624" s="758">
        <v>0</v>
      </c>
      <c r="I624" s="758">
        <v>2821</v>
      </c>
      <c r="J624" s="758">
        <v>0</v>
      </c>
      <c r="K624" s="758">
        <v>0</v>
      </c>
      <c r="L624" s="758">
        <v>0</v>
      </c>
      <c r="M624" s="758">
        <v>0</v>
      </c>
      <c r="N624" s="759">
        <v>2060.761</v>
      </c>
      <c r="O624" s="757">
        <v>0</v>
      </c>
      <c r="P624" s="757">
        <v>2060.761</v>
      </c>
      <c r="Q624" s="757">
        <v>0</v>
      </c>
      <c r="R624" s="757">
        <v>0</v>
      </c>
      <c r="S624" s="757">
        <v>0</v>
      </c>
      <c r="T624" s="757">
        <v>0</v>
      </c>
      <c r="U624" s="812">
        <f t="shared" si="51"/>
        <v>73.050726692662167</v>
      </c>
      <c r="V624" s="813"/>
      <c r="W624" s="813">
        <f t="shared" si="52"/>
        <v>73.050726692662167</v>
      </c>
      <c r="X624" s="813"/>
      <c r="Y624" s="813"/>
      <c r="Z624" s="813"/>
      <c r="AA624" s="813"/>
    </row>
    <row r="625" spans="1:27" ht="22.5">
      <c r="A625" s="779"/>
      <c r="B625" s="777">
        <v>8131773</v>
      </c>
      <c r="C625" s="778" t="s">
        <v>1936</v>
      </c>
      <c r="D625" s="757">
        <v>880</v>
      </c>
      <c r="E625" s="758">
        <v>880</v>
      </c>
      <c r="F625" s="758">
        <v>0</v>
      </c>
      <c r="G625" s="758">
        <v>0</v>
      </c>
      <c r="H625" s="758">
        <v>0</v>
      </c>
      <c r="I625" s="758">
        <v>880</v>
      </c>
      <c r="J625" s="758">
        <v>0</v>
      </c>
      <c r="K625" s="758">
        <v>0</v>
      </c>
      <c r="L625" s="758">
        <v>0</v>
      </c>
      <c r="M625" s="758">
        <v>0</v>
      </c>
      <c r="N625" s="759">
        <v>100</v>
      </c>
      <c r="O625" s="757">
        <v>0</v>
      </c>
      <c r="P625" s="757">
        <v>100</v>
      </c>
      <c r="Q625" s="757">
        <v>0</v>
      </c>
      <c r="R625" s="757">
        <v>0</v>
      </c>
      <c r="S625" s="757">
        <v>0</v>
      </c>
      <c r="T625" s="757">
        <v>0</v>
      </c>
      <c r="U625" s="812">
        <f t="shared" si="51"/>
        <v>11.363636363636363</v>
      </c>
      <c r="V625" s="813"/>
      <c r="W625" s="813">
        <f t="shared" si="52"/>
        <v>11.363636363636363</v>
      </c>
      <c r="X625" s="813"/>
      <c r="Y625" s="813"/>
      <c r="Z625" s="813"/>
      <c r="AA625" s="813"/>
    </row>
    <row r="626" spans="1:27" ht="22.5">
      <c r="A626" s="779"/>
      <c r="B626" s="777">
        <v>8131774</v>
      </c>
      <c r="C626" s="778" t="s">
        <v>1937</v>
      </c>
      <c r="D626" s="757">
        <v>790</v>
      </c>
      <c r="E626" s="758">
        <v>790</v>
      </c>
      <c r="F626" s="758">
        <v>0</v>
      </c>
      <c r="G626" s="758">
        <v>0</v>
      </c>
      <c r="H626" s="758">
        <v>0</v>
      </c>
      <c r="I626" s="758">
        <v>790</v>
      </c>
      <c r="J626" s="758">
        <v>0</v>
      </c>
      <c r="K626" s="758">
        <v>0</v>
      </c>
      <c r="L626" s="758">
        <v>0</v>
      </c>
      <c r="M626" s="758">
        <v>0</v>
      </c>
      <c r="N626" s="759">
        <v>554.08000000000004</v>
      </c>
      <c r="O626" s="757">
        <v>0</v>
      </c>
      <c r="P626" s="757">
        <v>554.08000000000004</v>
      </c>
      <c r="Q626" s="757">
        <v>0</v>
      </c>
      <c r="R626" s="757">
        <v>0</v>
      </c>
      <c r="S626" s="757">
        <v>0</v>
      </c>
      <c r="T626" s="757">
        <v>0</v>
      </c>
      <c r="U626" s="812">
        <f t="shared" si="51"/>
        <v>70.136708860759498</v>
      </c>
      <c r="V626" s="813"/>
      <c r="W626" s="813">
        <f t="shared" si="52"/>
        <v>70.136708860759498</v>
      </c>
      <c r="X626" s="813"/>
      <c r="Y626" s="813"/>
      <c r="Z626" s="813"/>
      <c r="AA626" s="813"/>
    </row>
    <row r="627" spans="1:27" ht="22.5">
      <c r="A627" s="779"/>
      <c r="B627" s="777">
        <v>8132502</v>
      </c>
      <c r="C627" s="778" t="s">
        <v>1938</v>
      </c>
      <c r="D627" s="757">
        <v>1200</v>
      </c>
      <c r="E627" s="758">
        <v>1200</v>
      </c>
      <c r="F627" s="758">
        <v>0</v>
      </c>
      <c r="G627" s="758">
        <v>0</v>
      </c>
      <c r="H627" s="758">
        <v>0</v>
      </c>
      <c r="I627" s="758">
        <v>1200</v>
      </c>
      <c r="J627" s="758">
        <v>0</v>
      </c>
      <c r="K627" s="758">
        <v>0</v>
      </c>
      <c r="L627" s="758">
        <v>0</v>
      </c>
      <c r="M627" s="758">
        <v>0</v>
      </c>
      <c r="N627" s="759">
        <v>880.35299999999995</v>
      </c>
      <c r="O627" s="757">
        <v>0</v>
      </c>
      <c r="P627" s="757">
        <v>880.35299999999995</v>
      </c>
      <c r="Q627" s="757">
        <v>0</v>
      </c>
      <c r="R627" s="757">
        <v>0</v>
      </c>
      <c r="S627" s="757">
        <v>0</v>
      </c>
      <c r="T627" s="757">
        <v>0</v>
      </c>
      <c r="U627" s="812">
        <f t="shared" si="51"/>
        <v>73.362750000000005</v>
      </c>
      <c r="V627" s="813"/>
      <c r="W627" s="813">
        <f t="shared" si="52"/>
        <v>73.362750000000005</v>
      </c>
      <c r="X627" s="813"/>
      <c r="Y627" s="813"/>
      <c r="Z627" s="813"/>
      <c r="AA627" s="813"/>
    </row>
    <row r="628" spans="1:27" ht="22.5">
      <c r="A628" s="779"/>
      <c r="B628" s="777">
        <v>8135808</v>
      </c>
      <c r="C628" s="778" t="s">
        <v>1939</v>
      </c>
      <c r="D628" s="757">
        <v>1200</v>
      </c>
      <c r="E628" s="758">
        <v>1200</v>
      </c>
      <c r="F628" s="758">
        <v>0</v>
      </c>
      <c r="G628" s="758">
        <v>0</v>
      </c>
      <c r="H628" s="758">
        <v>0</v>
      </c>
      <c r="I628" s="758">
        <v>1200</v>
      </c>
      <c r="J628" s="758">
        <v>0</v>
      </c>
      <c r="K628" s="758">
        <v>0</v>
      </c>
      <c r="L628" s="758">
        <v>0</v>
      </c>
      <c r="M628" s="758">
        <v>0</v>
      </c>
      <c r="N628" s="759">
        <v>961.10299999999995</v>
      </c>
      <c r="O628" s="757">
        <v>0</v>
      </c>
      <c r="P628" s="757">
        <v>961.10299999999995</v>
      </c>
      <c r="Q628" s="757">
        <v>0</v>
      </c>
      <c r="R628" s="757">
        <v>0</v>
      </c>
      <c r="S628" s="757">
        <v>0</v>
      </c>
      <c r="T628" s="757">
        <v>0</v>
      </c>
      <c r="U628" s="812">
        <f t="shared" si="51"/>
        <v>80.091916666666663</v>
      </c>
      <c r="V628" s="813"/>
      <c r="W628" s="813">
        <f t="shared" si="52"/>
        <v>80.091916666666663</v>
      </c>
      <c r="X628" s="813"/>
      <c r="Y628" s="813"/>
      <c r="Z628" s="813"/>
      <c r="AA628" s="813"/>
    </row>
    <row r="629" spans="1:27" ht="22.5">
      <c r="A629" s="779"/>
      <c r="B629" s="777">
        <v>8088131</v>
      </c>
      <c r="C629" s="778" t="s">
        <v>1940</v>
      </c>
      <c r="D629" s="757">
        <v>2063.29</v>
      </c>
      <c r="E629" s="758">
        <v>1698.55</v>
      </c>
      <c r="F629" s="758">
        <v>0</v>
      </c>
      <c r="G629" s="758">
        <v>364.74</v>
      </c>
      <c r="H629" s="758">
        <v>0</v>
      </c>
      <c r="I629" s="758">
        <v>2063.29</v>
      </c>
      <c r="J629" s="758">
        <v>0</v>
      </c>
      <c r="K629" s="758">
        <v>0</v>
      </c>
      <c r="L629" s="758">
        <v>0</v>
      </c>
      <c r="M629" s="758">
        <v>0</v>
      </c>
      <c r="N629" s="759">
        <v>1357.557</v>
      </c>
      <c r="O629" s="757">
        <v>0</v>
      </c>
      <c r="P629" s="757">
        <v>1357.557</v>
      </c>
      <c r="Q629" s="757">
        <v>0</v>
      </c>
      <c r="R629" s="757">
        <v>0</v>
      </c>
      <c r="S629" s="757">
        <v>0</v>
      </c>
      <c r="T629" s="757">
        <v>0</v>
      </c>
      <c r="U629" s="812">
        <f t="shared" si="51"/>
        <v>65.795743690901432</v>
      </c>
      <c r="V629" s="813"/>
      <c r="W629" s="813">
        <f t="shared" si="52"/>
        <v>65.795743690901432</v>
      </c>
      <c r="X629" s="813"/>
      <c r="Y629" s="813"/>
      <c r="Z629" s="813"/>
      <c r="AA629" s="813"/>
    </row>
    <row r="630" spans="1:27" ht="22.5">
      <c r="A630" s="779"/>
      <c r="B630" s="777">
        <v>8003202</v>
      </c>
      <c r="C630" s="778" t="s">
        <v>1941</v>
      </c>
      <c r="D630" s="757">
        <v>1728</v>
      </c>
      <c r="E630" s="758">
        <v>1728</v>
      </c>
      <c r="F630" s="758">
        <v>0</v>
      </c>
      <c r="G630" s="758">
        <v>0</v>
      </c>
      <c r="H630" s="758">
        <v>0</v>
      </c>
      <c r="I630" s="758">
        <v>1728</v>
      </c>
      <c r="J630" s="758">
        <v>0</v>
      </c>
      <c r="K630" s="758">
        <v>0</v>
      </c>
      <c r="L630" s="758">
        <v>0</v>
      </c>
      <c r="M630" s="758">
        <v>0</v>
      </c>
      <c r="N630" s="759">
        <v>1727.114</v>
      </c>
      <c r="O630" s="757">
        <v>0</v>
      </c>
      <c r="P630" s="757">
        <v>1727.114</v>
      </c>
      <c r="Q630" s="757">
        <v>0</v>
      </c>
      <c r="R630" s="757">
        <v>0</v>
      </c>
      <c r="S630" s="757">
        <v>0</v>
      </c>
      <c r="T630" s="757">
        <v>0</v>
      </c>
      <c r="U630" s="812">
        <f t="shared" si="51"/>
        <v>99.948726851851859</v>
      </c>
      <c r="V630" s="813"/>
      <c r="W630" s="813">
        <f t="shared" si="52"/>
        <v>99.948726851851859</v>
      </c>
      <c r="X630" s="813"/>
      <c r="Y630" s="813"/>
      <c r="Z630" s="813"/>
      <c r="AA630" s="813"/>
    </row>
    <row r="631" spans="1:27">
      <c r="A631" s="779"/>
      <c r="B631" s="777">
        <v>7907835</v>
      </c>
      <c r="C631" s="778" t="s">
        <v>1942</v>
      </c>
      <c r="D631" s="757">
        <v>197.52199999999999</v>
      </c>
      <c r="E631" s="758">
        <v>0</v>
      </c>
      <c r="F631" s="758">
        <v>197.52199999999999</v>
      </c>
      <c r="G631" s="758">
        <v>0</v>
      </c>
      <c r="H631" s="758">
        <v>0</v>
      </c>
      <c r="I631" s="758">
        <v>197.52199999999999</v>
      </c>
      <c r="J631" s="758">
        <v>0</v>
      </c>
      <c r="K631" s="758">
        <v>0</v>
      </c>
      <c r="L631" s="758">
        <v>0</v>
      </c>
      <c r="M631" s="758">
        <v>0</v>
      </c>
      <c r="N631" s="759">
        <v>0</v>
      </c>
      <c r="O631" s="757">
        <v>0</v>
      </c>
      <c r="P631" s="757">
        <v>0</v>
      </c>
      <c r="Q631" s="757">
        <v>0</v>
      </c>
      <c r="R631" s="757">
        <v>0</v>
      </c>
      <c r="S631" s="757">
        <v>0</v>
      </c>
      <c r="T631" s="757">
        <v>0</v>
      </c>
      <c r="U631" s="812">
        <f t="shared" si="51"/>
        <v>0</v>
      </c>
      <c r="V631" s="813"/>
      <c r="W631" s="813">
        <f t="shared" si="52"/>
        <v>0</v>
      </c>
      <c r="X631" s="813"/>
      <c r="Y631" s="813"/>
      <c r="Z631" s="813"/>
      <c r="AA631" s="813"/>
    </row>
    <row r="632" spans="1:27" ht="78.75">
      <c r="A632" s="779"/>
      <c r="B632" s="777">
        <v>8068645</v>
      </c>
      <c r="C632" s="778" t="s">
        <v>1943</v>
      </c>
      <c r="D632" s="757">
        <v>700</v>
      </c>
      <c r="E632" s="758">
        <v>700</v>
      </c>
      <c r="F632" s="758">
        <v>0</v>
      </c>
      <c r="G632" s="758">
        <v>0</v>
      </c>
      <c r="H632" s="758">
        <v>0</v>
      </c>
      <c r="I632" s="758">
        <v>700</v>
      </c>
      <c r="J632" s="758">
        <v>0</v>
      </c>
      <c r="K632" s="758">
        <v>0</v>
      </c>
      <c r="L632" s="758">
        <v>0</v>
      </c>
      <c r="M632" s="758">
        <v>0</v>
      </c>
      <c r="N632" s="759">
        <v>553.88099999999997</v>
      </c>
      <c r="O632" s="757">
        <v>0</v>
      </c>
      <c r="P632" s="757">
        <v>553.88099999999997</v>
      </c>
      <c r="Q632" s="757">
        <v>0</v>
      </c>
      <c r="R632" s="757">
        <v>0</v>
      </c>
      <c r="S632" s="757">
        <v>0</v>
      </c>
      <c r="T632" s="757">
        <v>0</v>
      </c>
      <c r="U632" s="812">
        <f t="shared" si="51"/>
        <v>79.125857142857143</v>
      </c>
      <c r="V632" s="813"/>
      <c r="W632" s="813">
        <f t="shared" si="52"/>
        <v>79.125857142857143</v>
      </c>
      <c r="X632" s="813"/>
      <c r="Y632" s="813"/>
      <c r="Z632" s="813"/>
      <c r="AA632" s="813"/>
    </row>
    <row r="633" spans="1:27" ht="56.25">
      <c r="A633" s="779"/>
      <c r="B633" s="777">
        <v>8077456</v>
      </c>
      <c r="C633" s="778" t="s">
        <v>1944</v>
      </c>
      <c r="D633" s="757">
        <v>210</v>
      </c>
      <c r="E633" s="758">
        <v>210</v>
      </c>
      <c r="F633" s="758">
        <v>0</v>
      </c>
      <c r="G633" s="758">
        <v>0</v>
      </c>
      <c r="H633" s="758">
        <v>0</v>
      </c>
      <c r="I633" s="758">
        <v>210</v>
      </c>
      <c r="J633" s="758">
        <v>0</v>
      </c>
      <c r="K633" s="758">
        <v>0</v>
      </c>
      <c r="L633" s="758">
        <v>0</v>
      </c>
      <c r="M633" s="758">
        <v>0</v>
      </c>
      <c r="N633" s="759">
        <v>158.45400000000001</v>
      </c>
      <c r="O633" s="757">
        <v>0</v>
      </c>
      <c r="P633" s="757">
        <v>158.45400000000001</v>
      </c>
      <c r="Q633" s="757">
        <v>0</v>
      </c>
      <c r="R633" s="757">
        <v>0</v>
      </c>
      <c r="S633" s="757">
        <v>0</v>
      </c>
      <c r="T633" s="757">
        <v>0</v>
      </c>
      <c r="U633" s="812">
        <f t="shared" si="51"/>
        <v>75.454285714285717</v>
      </c>
      <c r="V633" s="813"/>
      <c r="W633" s="813">
        <f t="shared" si="52"/>
        <v>75.454285714285717</v>
      </c>
      <c r="X633" s="813"/>
      <c r="Y633" s="813"/>
      <c r="Z633" s="813"/>
      <c r="AA633" s="813"/>
    </row>
    <row r="634" spans="1:27" ht="33.75">
      <c r="A634" s="779"/>
      <c r="B634" s="777" t="s">
        <v>2914</v>
      </c>
      <c r="C634" s="778" t="s">
        <v>2915</v>
      </c>
      <c r="D634" s="757">
        <v>4024</v>
      </c>
      <c r="E634" s="758">
        <v>4024</v>
      </c>
      <c r="F634" s="758">
        <v>0</v>
      </c>
      <c r="G634" s="758">
        <v>0</v>
      </c>
      <c r="H634" s="758">
        <v>0</v>
      </c>
      <c r="I634" s="758">
        <v>0</v>
      </c>
      <c r="J634" s="758"/>
      <c r="K634" s="758"/>
      <c r="L634" s="758"/>
      <c r="M634" s="758">
        <v>4024</v>
      </c>
      <c r="N634" s="759">
        <v>3628.1295</v>
      </c>
      <c r="O634" s="757">
        <v>0</v>
      </c>
      <c r="P634" s="757">
        <v>0</v>
      </c>
      <c r="Q634" s="757">
        <v>0</v>
      </c>
      <c r="R634" s="757">
        <v>0</v>
      </c>
      <c r="S634" s="757">
        <v>0</v>
      </c>
      <c r="T634" s="754">
        <v>3628.1295</v>
      </c>
      <c r="U634" s="812">
        <f t="shared" si="51"/>
        <v>90.16226391650099</v>
      </c>
      <c r="V634" s="813"/>
      <c r="W634" s="813" t="e">
        <f t="shared" si="52"/>
        <v>#DIV/0!</v>
      </c>
      <c r="X634" s="813"/>
      <c r="Y634" s="813"/>
      <c r="Z634" s="813"/>
      <c r="AA634" s="813">
        <f t="shared" ref="AA634" si="53">T634/M634*100</f>
        <v>90.16226391650099</v>
      </c>
    </row>
    <row r="635" spans="1:27" ht="45">
      <c r="A635" s="779"/>
      <c r="B635" s="777">
        <v>8077616</v>
      </c>
      <c r="C635" s="778" t="s">
        <v>1945</v>
      </c>
      <c r="D635" s="757">
        <v>320</v>
      </c>
      <c r="E635" s="758">
        <v>320</v>
      </c>
      <c r="F635" s="758">
        <v>0</v>
      </c>
      <c r="G635" s="758">
        <v>0</v>
      </c>
      <c r="H635" s="758">
        <v>0</v>
      </c>
      <c r="I635" s="758">
        <v>320</v>
      </c>
      <c r="J635" s="758">
        <v>0</v>
      </c>
      <c r="K635" s="758">
        <v>0</v>
      </c>
      <c r="L635" s="758">
        <v>0</v>
      </c>
      <c r="M635" s="758">
        <v>0</v>
      </c>
      <c r="N635" s="759">
        <v>193.245</v>
      </c>
      <c r="O635" s="757">
        <v>0</v>
      </c>
      <c r="P635" s="757">
        <v>193.245</v>
      </c>
      <c r="Q635" s="757">
        <v>0</v>
      </c>
      <c r="R635" s="757">
        <v>0</v>
      </c>
      <c r="S635" s="757">
        <v>0</v>
      </c>
      <c r="T635" s="757">
        <v>0</v>
      </c>
      <c r="U635" s="812">
        <f t="shared" si="51"/>
        <v>60.389062500000001</v>
      </c>
      <c r="V635" s="813"/>
      <c r="W635" s="813">
        <f t="shared" si="52"/>
        <v>60.389062500000001</v>
      </c>
      <c r="X635" s="813"/>
      <c r="Y635" s="813"/>
      <c r="Z635" s="813"/>
      <c r="AA635" s="813"/>
    </row>
    <row r="636" spans="1:27" ht="33.75">
      <c r="A636" s="779"/>
      <c r="B636" s="777">
        <v>8131560</v>
      </c>
      <c r="C636" s="778" t="s">
        <v>1946</v>
      </c>
      <c r="D636" s="757">
        <v>1500</v>
      </c>
      <c r="E636" s="758">
        <v>1500</v>
      </c>
      <c r="F636" s="758">
        <v>0</v>
      </c>
      <c r="G636" s="758">
        <v>0</v>
      </c>
      <c r="H636" s="758">
        <v>0</v>
      </c>
      <c r="I636" s="758">
        <v>1500</v>
      </c>
      <c r="J636" s="758">
        <v>0</v>
      </c>
      <c r="K636" s="758">
        <v>0</v>
      </c>
      <c r="L636" s="758">
        <v>0</v>
      </c>
      <c r="M636" s="758">
        <v>0</v>
      </c>
      <c r="N636" s="759">
        <v>88.659000000000006</v>
      </c>
      <c r="O636" s="757">
        <v>0</v>
      </c>
      <c r="P636" s="757">
        <v>88.659000000000006</v>
      </c>
      <c r="Q636" s="757">
        <v>0</v>
      </c>
      <c r="R636" s="757">
        <v>0</v>
      </c>
      <c r="S636" s="757">
        <v>0</v>
      </c>
      <c r="T636" s="757">
        <v>0</v>
      </c>
      <c r="U636" s="812">
        <f t="shared" si="51"/>
        <v>5.9106000000000005</v>
      </c>
      <c r="V636" s="813"/>
      <c r="W636" s="813">
        <f t="shared" si="52"/>
        <v>5.9106000000000005</v>
      </c>
      <c r="X636" s="813"/>
      <c r="Y636" s="813"/>
      <c r="Z636" s="813"/>
      <c r="AA636" s="813"/>
    </row>
    <row r="637" spans="1:27" ht="56.25">
      <c r="A637" s="779"/>
      <c r="B637" s="777">
        <v>8151432</v>
      </c>
      <c r="C637" s="778" t="s">
        <v>1947</v>
      </c>
      <c r="D637" s="757">
        <v>1760</v>
      </c>
      <c r="E637" s="758">
        <v>1760</v>
      </c>
      <c r="F637" s="758">
        <v>0</v>
      </c>
      <c r="G637" s="758">
        <v>0</v>
      </c>
      <c r="H637" s="758">
        <v>0</v>
      </c>
      <c r="I637" s="758">
        <v>1760</v>
      </c>
      <c r="J637" s="758">
        <v>0</v>
      </c>
      <c r="K637" s="758">
        <v>0</v>
      </c>
      <c r="L637" s="758">
        <v>0</v>
      </c>
      <c r="M637" s="758">
        <v>0</v>
      </c>
      <c r="N637" s="759">
        <v>0</v>
      </c>
      <c r="O637" s="757">
        <v>0</v>
      </c>
      <c r="P637" s="757">
        <v>0</v>
      </c>
      <c r="Q637" s="757">
        <v>0</v>
      </c>
      <c r="R637" s="757">
        <v>0</v>
      </c>
      <c r="S637" s="757">
        <v>0</v>
      </c>
      <c r="T637" s="757">
        <v>0</v>
      </c>
      <c r="U637" s="812">
        <f t="shared" si="51"/>
        <v>0</v>
      </c>
      <c r="V637" s="813"/>
      <c r="W637" s="813">
        <f t="shared" si="52"/>
        <v>0</v>
      </c>
      <c r="X637" s="813"/>
      <c r="Y637" s="813"/>
      <c r="Z637" s="813"/>
      <c r="AA637" s="813"/>
    </row>
    <row r="638" spans="1:27" ht="22.5">
      <c r="A638" s="779"/>
      <c r="B638" s="777">
        <v>8081488</v>
      </c>
      <c r="C638" s="778" t="s">
        <v>1948</v>
      </c>
      <c r="D638" s="757">
        <v>43.155000000000001</v>
      </c>
      <c r="E638" s="758">
        <v>0</v>
      </c>
      <c r="F638" s="758">
        <v>43.155000000000001</v>
      </c>
      <c r="G638" s="758">
        <v>0</v>
      </c>
      <c r="H638" s="758">
        <v>0</v>
      </c>
      <c r="I638" s="758">
        <v>43</v>
      </c>
      <c r="J638" s="758">
        <v>0</v>
      </c>
      <c r="K638" s="758">
        <v>0</v>
      </c>
      <c r="L638" s="758">
        <v>0</v>
      </c>
      <c r="M638" s="758">
        <v>0</v>
      </c>
      <c r="N638" s="759">
        <v>0</v>
      </c>
      <c r="O638" s="757">
        <v>0</v>
      </c>
      <c r="P638" s="757">
        <v>0</v>
      </c>
      <c r="Q638" s="757">
        <v>0</v>
      </c>
      <c r="R638" s="757">
        <v>0</v>
      </c>
      <c r="S638" s="757">
        <v>0</v>
      </c>
      <c r="T638" s="757">
        <v>0</v>
      </c>
      <c r="U638" s="812">
        <f t="shared" si="51"/>
        <v>0</v>
      </c>
      <c r="V638" s="813"/>
      <c r="W638" s="813">
        <f t="shared" si="52"/>
        <v>0</v>
      </c>
      <c r="X638" s="813"/>
      <c r="Y638" s="813"/>
      <c r="Z638" s="813"/>
      <c r="AA638" s="813"/>
    </row>
    <row r="639" spans="1:27" ht="45">
      <c r="A639" s="779"/>
      <c r="B639" s="777">
        <v>8077454</v>
      </c>
      <c r="C639" s="778" t="s">
        <v>1949</v>
      </c>
      <c r="D639" s="757">
        <v>180</v>
      </c>
      <c r="E639" s="758">
        <v>180</v>
      </c>
      <c r="F639" s="758">
        <v>0</v>
      </c>
      <c r="G639" s="758">
        <v>0</v>
      </c>
      <c r="H639" s="758">
        <v>0</v>
      </c>
      <c r="I639" s="758">
        <v>180</v>
      </c>
      <c r="J639" s="758">
        <v>0</v>
      </c>
      <c r="K639" s="758">
        <v>0</v>
      </c>
      <c r="L639" s="758">
        <v>0</v>
      </c>
      <c r="M639" s="758">
        <v>0</v>
      </c>
      <c r="N639" s="759">
        <v>120.631</v>
      </c>
      <c r="O639" s="757">
        <v>0</v>
      </c>
      <c r="P639" s="757">
        <v>120.631</v>
      </c>
      <c r="Q639" s="757">
        <v>0</v>
      </c>
      <c r="R639" s="757">
        <v>0</v>
      </c>
      <c r="S639" s="757">
        <v>0</v>
      </c>
      <c r="T639" s="757">
        <v>0</v>
      </c>
      <c r="U639" s="812">
        <f t="shared" si="51"/>
        <v>67.017222222222216</v>
      </c>
      <c r="V639" s="813"/>
      <c r="W639" s="813">
        <f t="shared" si="52"/>
        <v>67.017222222222216</v>
      </c>
      <c r="X639" s="813"/>
      <c r="Y639" s="813"/>
      <c r="Z639" s="813"/>
      <c r="AA639" s="813"/>
    </row>
    <row r="640" spans="1:27" ht="33.75">
      <c r="A640" s="779"/>
      <c r="B640" s="777">
        <v>8128164</v>
      </c>
      <c r="C640" s="778" t="s">
        <v>1950</v>
      </c>
      <c r="D640" s="757">
        <v>450</v>
      </c>
      <c r="E640" s="758">
        <v>450</v>
      </c>
      <c r="F640" s="758">
        <v>0</v>
      </c>
      <c r="G640" s="758">
        <v>0</v>
      </c>
      <c r="H640" s="758">
        <v>0</v>
      </c>
      <c r="I640" s="758">
        <v>450</v>
      </c>
      <c r="J640" s="758">
        <v>0</v>
      </c>
      <c r="K640" s="758">
        <v>0</v>
      </c>
      <c r="L640" s="758">
        <v>0</v>
      </c>
      <c r="M640" s="758">
        <v>0</v>
      </c>
      <c r="N640" s="759">
        <v>436.19</v>
      </c>
      <c r="O640" s="757">
        <v>0</v>
      </c>
      <c r="P640" s="757">
        <v>436.19</v>
      </c>
      <c r="Q640" s="757">
        <v>0</v>
      </c>
      <c r="R640" s="757">
        <v>0</v>
      </c>
      <c r="S640" s="757">
        <v>0</v>
      </c>
      <c r="T640" s="757">
        <v>0</v>
      </c>
      <c r="U640" s="812">
        <f t="shared" si="51"/>
        <v>96.931111111111107</v>
      </c>
      <c r="V640" s="813"/>
      <c r="W640" s="813">
        <f t="shared" si="52"/>
        <v>96.931111111111107</v>
      </c>
      <c r="X640" s="813"/>
      <c r="Y640" s="813"/>
      <c r="Z640" s="813"/>
      <c r="AA640" s="813"/>
    </row>
    <row r="641" spans="1:27" ht="56.25">
      <c r="A641" s="779"/>
      <c r="B641" s="777">
        <v>8146026</v>
      </c>
      <c r="C641" s="778" t="s">
        <v>1951</v>
      </c>
      <c r="D641" s="757">
        <v>1397</v>
      </c>
      <c r="E641" s="758">
        <v>1397</v>
      </c>
      <c r="F641" s="758">
        <v>0</v>
      </c>
      <c r="G641" s="758">
        <v>0</v>
      </c>
      <c r="H641" s="758">
        <v>0</v>
      </c>
      <c r="I641" s="758">
        <v>1397</v>
      </c>
      <c r="J641" s="758">
        <v>0</v>
      </c>
      <c r="K641" s="758">
        <v>0</v>
      </c>
      <c r="L641" s="758">
        <v>0</v>
      </c>
      <c r="M641" s="758">
        <v>0</v>
      </c>
      <c r="N641" s="759">
        <v>194.01300000000001</v>
      </c>
      <c r="O641" s="757">
        <v>0</v>
      </c>
      <c r="P641" s="757">
        <v>194.01300000000001</v>
      </c>
      <c r="Q641" s="757">
        <v>0</v>
      </c>
      <c r="R641" s="757">
        <v>0</v>
      </c>
      <c r="S641" s="757">
        <v>0</v>
      </c>
      <c r="T641" s="757">
        <v>0</v>
      </c>
      <c r="U641" s="812">
        <f t="shared" si="51"/>
        <v>13.887831066571223</v>
      </c>
      <c r="V641" s="813"/>
      <c r="W641" s="813">
        <f t="shared" si="52"/>
        <v>13.887831066571223</v>
      </c>
      <c r="X641" s="813"/>
      <c r="Y641" s="813"/>
      <c r="Z641" s="813"/>
      <c r="AA641" s="813"/>
    </row>
    <row r="642" spans="1:27" ht="56.25">
      <c r="A642" s="779"/>
      <c r="B642" s="777">
        <v>8153479</v>
      </c>
      <c r="C642" s="778" t="s">
        <v>1952</v>
      </c>
      <c r="D642" s="757">
        <v>1900</v>
      </c>
      <c r="E642" s="758">
        <v>1900</v>
      </c>
      <c r="F642" s="758">
        <v>0</v>
      </c>
      <c r="G642" s="758">
        <v>0</v>
      </c>
      <c r="H642" s="758">
        <v>0</v>
      </c>
      <c r="I642" s="758">
        <v>1900</v>
      </c>
      <c r="J642" s="758">
        <v>0</v>
      </c>
      <c r="K642" s="758">
        <v>0</v>
      </c>
      <c r="L642" s="758">
        <v>0</v>
      </c>
      <c r="M642" s="758">
        <v>0</v>
      </c>
      <c r="N642" s="759">
        <v>1116.674</v>
      </c>
      <c r="O642" s="757">
        <v>0</v>
      </c>
      <c r="P642" s="757">
        <v>1116.674</v>
      </c>
      <c r="Q642" s="757">
        <v>0</v>
      </c>
      <c r="R642" s="757">
        <v>0</v>
      </c>
      <c r="S642" s="757">
        <v>0</v>
      </c>
      <c r="T642" s="757">
        <v>0</v>
      </c>
      <c r="U642" s="812">
        <f t="shared" si="51"/>
        <v>58.77231578947368</v>
      </c>
      <c r="V642" s="813"/>
      <c r="W642" s="813">
        <f t="shared" si="52"/>
        <v>58.77231578947368</v>
      </c>
      <c r="X642" s="813"/>
      <c r="Y642" s="813"/>
      <c r="Z642" s="813"/>
      <c r="AA642" s="813"/>
    </row>
    <row r="643" spans="1:27" ht="22.5">
      <c r="A643" s="779"/>
      <c r="B643" s="777">
        <v>8028140</v>
      </c>
      <c r="C643" s="778" t="s">
        <v>1953</v>
      </c>
      <c r="D643" s="757">
        <v>35</v>
      </c>
      <c r="E643" s="758">
        <v>35</v>
      </c>
      <c r="F643" s="758">
        <v>0</v>
      </c>
      <c r="G643" s="758">
        <v>0</v>
      </c>
      <c r="H643" s="758">
        <v>0</v>
      </c>
      <c r="I643" s="758">
        <v>35</v>
      </c>
      <c r="J643" s="758">
        <v>0</v>
      </c>
      <c r="K643" s="758">
        <v>0</v>
      </c>
      <c r="L643" s="758">
        <v>0</v>
      </c>
      <c r="M643" s="758">
        <v>0</v>
      </c>
      <c r="N643" s="759">
        <v>0</v>
      </c>
      <c r="O643" s="757">
        <v>0</v>
      </c>
      <c r="P643" s="757">
        <v>0</v>
      </c>
      <c r="Q643" s="757">
        <v>0</v>
      </c>
      <c r="R643" s="757">
        <v>0</v>
      </c>
      <c r="S643" s="757">
        <v>0</v>
      </c>
      <c r="T643" s="757">
        <v>0</v>
      </c>
      <c r="U643" s="812">
        <f t="shared" si="51"/>
        <v>0</v>
      </c>
      <c r="V643" s="813"/>
      <c r="W643" s="813">
        <f t="shared" si="52"/>
        <v>0</v>
      </c>
      <c r="X643" s="813"/>
      <c r="Y643" s="813"/>
      <c r="Z643" s="813"/>
      <c r="AA643" s="813"/>
    </row>
    <row r="644" spans="1:27" ht="22.5">
      <c r="A644" s="779"/>
      <c r="B644" s="777">
        <v>7916349</v>
      </c>
      <c r="C644" s="778" t="s">
        <v>1954</v>
      </c>
      <c r="D644" s="757">
        <v>22</v>
      </c>
      <c r="E644" s="758">
        <v>22</v>
      </c>
      <c r="F644" s="758">
        <v>0</v>
      </c>
      <c r="G644" s="758">
        <v>0</v>
      </c>
      <c r="H644" s="758">
        <v>0</v>
      </c>
      <c r="I644" s="758">
        <v>22</v>
      </c>
      <c r="J644" s="758">
        <v>0</v>
      </c>
      <c r="K644" s="758">
        <v>0</v>
      </c>
      <c r="L644" s="758">
        <v>0</v>
      </c>
      <c r="M644" s="758">
        <v>0</v>
      </c>
      <c r="N644" s="759">
        <v>0</v>
      </c>
      <c r="O644" s="757">
        <v>0</v>
      </c>
      <c r="P644" s="757">
        <v>0</v>
      </c>
      <c r="Q644" s="757">
        <v>0</v>
      </c>
      <c r="R644" s="757">
        <v>0</v>
      </c>
      <c r="S644" s="757">
        <v>0</v>
      </c>
      <c r="T644" s="757">
        <v>0</v>
      </c>
      <c r="U644" s="812">
        <f t="shared" si="51"/>
        <v>0</v>
      </c>
      <c r="V644" s="813"/>
      <c r="W644" s="813">
        <f t="shared" si="52"/>
        <v>0</v>
      </c>
      <c r="X644" s="813"/>
      <c r="Y644" s="813"/>
      <c r="Z644" s="813"/>
      <c r="AA644" s="813"/>
    </row>
    <row r="645" spans="1:27">
      <c r="A645" s="779"/>
      <c r="B645" s="777" t="s">
        <v>1955</v>
      </c>
      <c r="C645" s="778" t="s">
        <v>1956</v>
      </c>
      <c r="D645" s="757">
        <v>700</v>
      </c>
      <c r="E645" s="758">
        <v>700</v>
      </c>
      <c r="F645" s="758">
        <v>0</v>
      </c>
      <c r="G645" s="758">
        <v>0</v>
      </c>
      <c r="H645" s="758">
        <v>0</v>
      </c>
      <c r="I645" s="758">
        <v>700</v>
      </c>
      <c r="J645" s="758">
        <v>0</v>
      </c>
      <c r="K645" s="758">
        <v>0</v>
      </c>
      <c r="L645" s="758">
        <v>0</v>
      </c>
      <c r="M645" s="758">
        <v>0</v>
      </c>
      <c r="N645" s="759">
        <v>684.68399999999997</v>
      </c>
      <c r="O645" s="757">
        <v>0</v>
      </c>
      <c r="P645" s="757">
        <v>684.68399999999997</v>
      </c>
      <c r="Q645" s="757">
        <v>0</v>
      </c>
      <c r="R645" s="757">
        <v>0</v>
      </c>
      <c r="S645" s="757">
        <v>0</v>
      </c>
      <c r="T645" s="757">
        <v>0</v>
      </c>
      <c r="U645" s="812">
        <f t="shared" si="51"/>
        <v>97.811999999999998</v>
      </c>
      <c r="V645" s="813"/>
      <c r="W645" s="813">
        <f t="shared" si="52"/>
        <v>97.811999999999998</v>
      </c>
      <c r="X645" s="813"/>
      <c r="Y645" s="813"/>
      <c r="Z645" s="813"/>
      <c r="AA645" s="813"/>
    </row>
    <row r="646" spans="1:27" ht="22.5">
      <c r="A646" s="779"/>
      <c r="B646" s="777" t="s">
        <v>1957</v>
      </c>
      <c r="C646" s="778" t="s">
        <v>1958</v>
      </c>
      <c r="D646" s="757">
        <v>53.094999999999999</v>
      </c>
      <c r="E646" s="758">
        <v>0</v>
      </c>
      <c r="F646" s="758">
        <v>53.094999999999999</v>
      </c>
      <c r="G646" s="758">
        <v>0</v>
      </c>
      <c r="H646" s="758">
        <v>0</v>
      </c>
      <c r="I646" s="758">
        <v>53.094999999999999</v>
      </c>
      <c r="J646" s="758">
        <v>0</v>
      </c>
      <c r="K646" s="758">
        <v>0</v>
      </c>
      <c r="L646" s="758">
        <v>0</v>
      </c>
      <c r="M646" s="758">
        <v>0</v>
      </c>
      <c r="N646" s="759">
        <v>0</v>
      </c>
      <c r="O646" s="757">
        <v>0</v>
      </c>
      <c r="P646" s="757">
        <v>0</v>
      </c>
      <c r="Q646" s="757">
        <v>0</v>
      </c>
      <c r="R646" s="757">
        <v>0</v>
      </c>
      <c r="S646" s="757">
        <v>0</v>
      </c>
      <c r="T646" s="757">
        <v>0</v>
      </c>
      <c r="U646" s="812">
        <f t="shared" si="51"/>
        <v>0</v>
      </c>
      <c r="V646" s="813"/>
      <c r="W646" s="813">
        <f t="shared" si="52"/>
        <v>0</v>
      </c>
      <c r="X646" s="813"/>
      <c r="Y646" s="813"/>
      <c r="Z646" s="813"/>
      <c r="AA646" s="813"/>
    </row>
    <row r="647" spans="1:27" ht="22.5">
      <c r="A647" s="779"/>
      <c r="B647" s="777">
        <v>8045461</v>
      </c>
      <c r="C647" s="778" t="s">
        <v>1959</v>
      </c>
      <c r="D647" s="757">
        <v>1248</v>
      </c>
      <c r="E647" s="758">
        <v>1248</v>
      </c>
      <c r="F647" s="758">
        <v>0</v>
      </c>
      <c r="G647" s="758">
        <v>0</v>
      </c>
      <c r="H647" s="758">
        <v>0</v>
      </c>
      <c r="I647" s="758">
        <v>1248</v>
      </c>
      <c r="J647" s="758">
        <v>0</v>
      </c>
      <c r="K647" s="758">
        <v>0</v>
      </c>
      <c r="L647" s="758">
        <v>0</v>
      </c>
      <c r="M647" s="758">
        <v>0</v>
      </c>
      <c r="N647" s="759">
        <v>844.053</v>
      </c>
      <c r="O647" s="757">
        <v>0</v>
      </c>
      <c r="P647" s="757">
        <v>844.053</v>
      </c>
      <c r="Q647" s="757">
        <v>0</v>
      </c>
      <c r="R647" s="757">
        <v>0</v>
      </c>
      <c r="S647" s="757">
        <v>0</v>
      </c>
      <c r="T647" s="757">
        <v>0</v>
      </c>
      <c r="U647" s="812">
        <f t="shared" si="51"/>
        <v>67.632451923076914</v>
      </c>
      <c r="V647" s="813"/>
      <c r="W647" s="813">
        <f t="shared" si="52"/>
        <v>67.632451923076914</v>
      </c>
      <c r="X647" s="813"/>
      <c r="Y647" s="813"/>
      <c r="Z647" s="813"/>
      <c r="AA647" s="813"/>
    </row>
    <row r="648" spans="1:27">
      <c r="A648" s="779"/>
      <c r="B648" s="777" t="s">
        <v>1960</v>
      </c>
      <c r="C648" s="778" t="s">
        <v>1961</v>
      </c>
      <c r="D648" s="757">
        <v>1493</v>
      </c>
      <c r="E648" s="758">
        <v>1493</v>
      </c>
      <c r="F648" s="758">
        <v>0</v>
      </c>
      <c r="G648" s="758">
        <v>0</v>
      </c>
      <c r="H648" s="758">
        <v>0</v>
      </c>
      <c r="I648" s="758">
        <v>1493</v>
      </c>
      <c r="J648" s="758">
        <v>0</v>
      </c>
      <c r="K648" s="758">
        <v>0</v>
      </c>
      <c r="L648" s="758">
        <v>0</v>
      </c>
      <c r="M648" s="758">
        <v>0</v>
      </c>
      <c r="N648" s="759">
        <v>1295.0619999999999</v>
      </c>
      <c r="O648" s="757">
        <v>0</v>
      </c>
      <c r="P648" s="757">
        <v>1295.0619999999999</v>
      </c>
      <c r="Q648" s="757">
        <v>0</v>
      </c>
      <c r="R648" s="757">
        <v>0</v>
      </c>
      <c r="S648" s="757">
        <v>0</v>
      </c>
      <c r="T648" s="757">
        <v>0</v>
      </c>
      <c r="U648" s="812">
        <f t="shared" si="51"/>
        <v>86.742263898191553</v>
      </c>
      <c r="V648" s="813"/>
      <c r="W648" s="813">
        <f t="shared" si="52"/>
        <v>86.742263898191553</v>
      </c>
      <c r="X648" s="813"/>
      <c r="Y648" s="813"/>
      <c r="Z648" s="813"/>
      <c r="AA648" s="813"/>
    </row>
    <row r="649" spans="1:27" ht="22.5">
      <c r="A649" s="779"/>
      <c r="B649" s="777" t="s">
        <v>1962</v>
      </c>
      <c r="C649" s="778" t="s">
        <v>1963</v>
      </c>
      <c r="D649" s="757">
        <v>1218</v>
      </c>
      <c r="E649" s="758">
        <v>1218</v>
      </c>
      <c r="F649" s="758">
        <v>0</v>
      </c>
      <c r="G649" s="758">
        <v>0</v>
      </c>
      <c r="H649" s="758">
        <v>0</v>
      </c>
      <c r="I649" s="758">
        <v>1218</v>
      </c>
      <c r="J649" s="758">
        <v>0</v>
      </c>
      <c r="K649" s="758">
        <v>0</v>
      </c>
      <c r="L649" s="758">
        <v>0</v>
      </c>
      <c r="M649" s="758">
        <v>0</v>
      </c>
      <c r="N649" s="759">
        <v>1218</v>
      </c>
      <c r="O649" s="757">
        <v>0</v>
      </c>
      <c r="P649" s="757">
        <v>1218</v>
      </c>
      <c r="Q649" s="757">
        <v>0</v>
      </c>
      <c r="R649" s="757">
        <v>0</v>
      </c>
      <c r="S649" s="757">
        <v>0</v>
      </c>
      <c r="T649" s="757">
        <v>0</v>
      </c>
      <c r="U649" s="812">
        <f t="shared" si="51"/>
        <v>100</v>
      </c>
      <c r="V649" s="813"/>
      <c r="W649" s="813">
        <f t="shared" si="52"/>
        <v>100</v>
      </c>
      <c r="X649" s="813"/>
      <c r="Y649" s="813"/>
      <c r="Z649" s="813"/>
      <c r="AA649" s="813"/>
    </row>
    <row r="650" spans="1:27" ht="22.5">
      <c r="A650" s="779"/>
      <c r="B650" s="777">
        <v>8050044</v>
      </c>
      <c r="C650" s="778" t="s">
        <v>1964</v>
      </c>
      <c r="D650" s="757">
        <v>10671.375</v>
      </c>
      <c r="E650" s="758">
        <v>8922</v>
      </c>
      <c r="F650" s="758">
        <v>1399.675</v>
      </c>
      <c r="G650" s="758">
        <v>349.7</v>
      </c>
      <c r="H650" s="758">
        <v>0</v>
      </c>
      <c r="I650" s="758">
        <v>10671.375</v>
      </c>
      <c r="J650" s="758">
        <v>0</v>
      </c>
      <c r="K650" s="758">
        <v>0</v>
      </c>
      <c r="L650" s="758">
        <v>0</v>
      </c>
      <c r="M650" s="758">
        <v>0</v>
      </c>
      <c r="N650" s="759">
        <v>2621.8229999999999</v>
      </c>
      <c r="O650" s="757">
        <v>0</v>
      </c>
      <c r="P650" s="757">
        <v>2621.8229999999999</v>
      </c>
      <c r="Q650" s="757">
        <v>0</v>
      </c>
      <c r="R650" s="757">
        <v>0</v>
      </c>
      <c r="S650" s="757">
        <v>0</v>
      </c>
      <c r="T650" s="757">
        <v>0</v>
      </c>
      <c r="U650" s="812">
        <f t="shared" si="51"/>
        <v>24.568745827037283</v>
      </c>
      <c r="V650" s="813"/>
      <c r="W650" s="813">
        <f t="shared" si="52"/>
        <v>24.568745827037283</v>
      </c>
      <c r="X650" s="813"/>
      <c r="Y650" s="813"/>
      <c r="Z650" s="813"/>
      <c r="AA650" s="813"/>
    </row>
    <row r="651" spans="1:27" ht="22.5">
      <c r="A651" s="779"/>
      <c r="B651" s="777" t="s">
        <v>1965</v>
      </c>
      <c r="C651" s="778" t="s">
        <v>1966</v>
      </c>
      <c r="D651" s="757">
        <v>28.155999999999999</v>
      </c>
      <c r="E651" s="758">
        <v>0</v>
      </c>
      <c r="F651" s="758">
        <v>28.155999999999999</v>
      </c>
      <c r="G651" s="758">
        <v>0</v>
      </c>
      <c r="H651" s="758">
        <v>0</v>
      </c>
      <c r="I651" s="758">
        <v>28.155999999999999</v>
      </c>
      <c r="J651" s="758">
        <v>0</v>
      </c>
      <c r="K651" s="758">
        <v>0</v>
      </c>
      <c r="L651" s="758">
        <v>0</v>
      </c>
      <c r="M651" s="758">
        <v>0</v>
      </c>
      <c r="N651" s="759">
        <v>0</v>
      </c>
      <c r="O651" s="757">
        <v>0</v>
      </c>
      <c r="P651" s="757">
        <v>0</v>
      </c>
      <c r="Q651" s="757">
        <v>0</v>
      </c>
      <c r="R651" s="757">
        <v>0</v>
      </c>
      <c r="S651" s="757">
        <v>0</v>
      </c>
      <c r="T651" s="757">
        <v>0</v>
      </c>
      <c r="U651" s="812">
        <f t="shared" si="51"/>
        <v>0</v>
      </c>
      <c r="V651" s="813"/>
      <c r="W651" s="813">
        <f t="shared" si="52"/>
        <v>0</v>
      </c>
      <c r="X651" s="813"/>
      <c r="Y651" s="813"/>
      <c r="Z651" s="813"/>
      <c r="AA651" s="813"/>
    </row>
    <row r="652" spans="1:27" ht="22.5">
      <c r="A652" s="779"/>
      <c r="B652" s="777" t="s">
        <v>1967</v>
      </c>
      <c r="C652" s="778" t="s">
        <v>1968</v>
      </c>
      <c r="D652" s="757">
        <v>65.650999999999996</v>
      </c>
      <c r="E652" s="758">
        <v>0</v>
      </c>
      <c r="F652" s="758">
        <v>65.650999999999996</v>
      </c>
      <c r="G652" s="758">
        <v>0</v>
      </c>
      <c r="H652" s="758">
        <v>0</v>
      </c>
      <c r="I652" s="758">
        <v>65.650999999999996</v>
      </c>
      <c r="J652" s="758">
        <v>0</v>
      </c>
      <c r="K652" s="758">
        <v>0</v>
      </c>
      <c r="L652" s="758">
        <v>0</v>
      </c>
      <c r="M652" s="758">
        <v>0</v>
      </c>
      <c r="N652" s="759">
        <v>0</v>
      </c>
      <c r="O652" s="757">
        <v>0</v>
      </c>
      <c r="P652" s="757">
        <v>0</v>
      </c>
      <c r="Q652" s="757">
        <v>0</v>
      </c>
      <c r="R652" s="757">
        <v>0</v>
      </c>
      <c r="S652" s="757">
        <v>0</v>
      </c>
      <c r="T652" s="757">
        <v>0</v>
      </c>
      <c r="U652" s="812">
        <f t="shared" si="51"/>
        <v>0</v>
      </c>
      <c r="V652" s="813"/>
      <c r="W652" s="813">
        <f t="shared" si="52"/>
        <v>0</v>
      </c>
      <c r="X652" s="813"/>
      <c r="Y652" s="813"/>
      <c r="Z652" s="813"/>
      <c r="AA652" s="813"/>
    </row>
    <row r="653" spans="1:27" ht="33.75">
      <c r="A653" s="779"/>
      <c r="B653" s="777" t="s">
        <v>1969</v>
      </c>
      <c r="C653" s="778" t="s">
        <v>1970</v>
      </c>
      <c r="D653" s="757">
        <v>156</v>
      </c>
      <c r="E653" s="758">
        <v>156</v>
      </c>
      <c r="F653" s="758">
        <v>0</v>
      </c>
      <c r="G653" s="758">
        <v>0</v>
      </c>
      <c r="H653" s="758">
        <v>0</v>
      </c>
      <c r="I653" s="758">
        <v>156</v>
      </c>
      <c r="J653" s="758">
        <v>0</v>
      </c>
      <c r="K653" s="758">
        <v>0</v>
      </c>
      <c r="L653" s="758">
        <v>0</v>
      </c>
      <c r="M653" s="758">
        <v>0</v>
      </c>
      <c r="N653" s="759">
        <v>155.82599999999999</v>
      </c>
      <c r="O653" s="757">
        <v>0</v>
      </c>
      <c r="P653" s="757">
        <v>155.82599999999999</v>
      </c>
      <c r="Q653" s="757">
        <v>0</v>
      </c>
      <c r="R653" s="757">
        <v>0</v>
      </c>
      <c r="S653" s="757">
        <v>0</v>
      </c>
      <c r="T653" s="757">
        <v>0</v>
      </c>
      <c r="U653" s="812">
        <f t="shared" si="51"/>
        <v>99.888461538461542</v>
      </c>
      <c r="V653" s="813"/>
      <c r="W653" s="813">
        <f t="shared" si="52"/>
        <v>99.888461538461542</v>
      </c>
      <c r="X653" s="813"/>
      <c r="Y653" s="813"/>
      <c r="Z653" s="813"/>
      <c r="AA653" s="813"/>
    </row>
    <row r="654" spans="1:27">
      <c r="A654" s="779"/>
      <c r="B654" s="777" t="s">
        <v>1971</v>
      </c>
      <c r="C654" s="778" t="s">
        <v>1972</v>
      </c>
      <c r="D654" s="757">
        <v>30</v>
      </c>
      <c r="E654" s="758">
        <v>30</v>
      </c>
      <c r="F654" s="758">
        <v>0</v>
      </c>
      <c r="G654" s="758">
        <v>0</v>
      </c>
      <c r="H654" s="758">
        <v>0</v>
      </c>
      <c r="I654" s="758">
        <v>30</v>
      </c>
      <c r="J654" s="758">
        <v>0</v>
      </c>
      <c r="K654" s="758">
        <v>0</v>
      </c>
      <c r="L654" s="758">
        <v>0</v>
      </c>
      <c r="M654" s="758">
        <v>0</v>
      </c>
      <c r="N654" s="759">
        <v>29.917999999999999</v>
      </c>
      <c r="O654" s="757">
        <v>0</v>
      </c>
      <c r="P654" s="757">
        <v>29.917999999999999</v>
      </c>
      <c r="Q654" s="757">
        <v>0</v>
      </c>
      <c r="R654" s="757">
        <v>0</v>
      </c>
      <c r="S654" s="757">
        <v>0</v>
      </c>
      <c r="T654" s="757">
        <v>0</v>
      </c>
      <c r="U654" s="812">
        <f t="shared" si="51"/>
        <v>99.726666666666659</v>
      </c>
      <c r="V654" s="813"/>
      <c r="W654" s="813">
        <f t="shared" si="52"/>
        <v>99.726666666666659</v>
      </c>
      <c r="X654" s="813"/>
      <c r="Y654" s="813"/>
      <c r="Z654" s="813"/>
      <c r="AA654" s="813"/>
    </row>
    <row r="655" spans="1:27" ht="22.5">
      <c r="A655" s="779"/>
      <c r="B655" s="777">
        <v>8046629</v>
      </c>
      <c r="C655" s="778" t="s">
        <v>1973</v>
      </c>
      <c r="D655" s="757">
        <v>97</v>
      </c>
      <c r="E655" s="758">
        <v>97</v>
      </c>
      <c r="F655" s="758">
        <v>0</v>
      </c>
      <c r="G655" s="758">
        <v>0</v>
      </c>
      <c r="H655" s="758">
        <v>0</v>
      </c>
      <c r="I655" s="758">
        <v>97</v>
      </c>
      <c r="J655" s="758">
        <v>0</v>
      </c>
      <c r="K655" s="758">
        <v>0</v>
      </c>
      <c r="L655" s="758">
        <v>0</v>
      </c>
      <c r="M655" s="758">
        <v>0</v>
      </c>
      <c r="N655" s="759">
        <v>96.408000000000001</v>
      </c>
      <c r="O655" s="757">
        <v>0</v>
      </c>
      <c r="P655" s="757">
        <v>96.408000000000001</v>
      </c>
      <c r="Q655" s="757">
        <v>0</v>
      </c>
      <c r="R655" s="757">
        <v>0</v>
      </c>
      <c r="S655" s="757">
        <v>0</v>
      </c>
      <c r="T655" s="757">
        <v>0</v>
      </c>
      <c r="U655" s="812">
        <f t="shared" si="51"/>
        <v>99.389690721649487</v>
      </c>
      <c r="V655" s="813"/>
      <c r="W655" s="813">
        <f t="shared" si="52"/>
        <v>99.389690721649487</v>
      </c>
      <c r="X655" s="813"/>
      <c r="Y655" s="813"/>
      <c r="Z655" s="813"/>
      <c r="AA655" s="813"/>
    </row>
    <row r="656" spans="1:27" ht="22.5">
      <c r="A656" s="779"/>
      <c r="B656" s="777">
        <v>8048067</v>
      </c>
      <c r="C656" s="778" t="s">
        <v>1974</v>
      </c>
      <c r="D656" s="757">
        <v>760</v>
      </c>
      <c r="E656" s="758">
        <v>760</v>
      </c>
      <c r="F656" s="758">
        <v>0</v>
      </c>
      <c r="G656" s="758">
        <v>0</v>
      </c>
      <c r="H656" s="758">
        <v>0</v>
      </c>
      <c r="I656" s="758">
        <v>760</v>
      </c>
      <c r="J656" s="758">
        <v>0</v>
      </c>
      <c r="K656" s="758">
        <v>0</v>
      </c>
      <c r="L656" s="758">
        <v>0</v>
      </c>
      <c r="M656" s="758">
        <v>0</v>
      </c>
      <c r="N656" s="759">
        <v>757.35799999999995</v>
      </c>
      <c r="O656" s="757">
        <v>0</v>
      </c>
      <c r="P656" s="757">
        <v>757.35799999999995</v>
      </c>
      <c r="Q656" s="757">
        <v>0</v>
      </c>
      <c r="R656" s="757">
        <v>0</v>
      </c>
      <c r="S656" s="757">
        <v>0</v>
      </c>
      <c r="T656" s="757">
        <v>0</v>
      </c>
      <c r="U656" s="812">
        <f t="shared" ref="U656:U719" si="54">N656/D656*100</f>
        <v>99.652368421052628</v>
      </c>
      <c r="V656" s="813"/>
      <c r="W656" s="813">
        <f t="shared" ref="W656:W710" si="55">P656/I656*100</f>
        <v>99.652368421052628</v>
      </c>
      <c r="X656" s="813"/>
      <c r="Y656" s="813"/>
      <c r="Z656" s="813"/>
      <c r="AA656" s="813"/>
    </row>
    <row r="657" spans="1:27" ht="33.75">
      <c r="A657" s="779"/>
      <c r="B657" s="777" t="s">
        <v>1975</v>
      </c>
      <c r="C657" s="778" t="s">
        <v>1976</v>
      </c>
      <c r="D657" s="757">
        <v>460</v>
      </c>
      <c r="E657" s="758">
        <v>460</v>
      </c>
      <c r="F657" s="758">
        <v>0</v>
      </c>
      <c r="G657" s="758">
        <v>0</v>
      </c>
      <c r="H657" s="758">
        <v>0</v>
      </c>
      <c r="I657" s="758">
        <v>460</v>
      </c>
      <c r="J657" s="758">
        <v>0</v>
      </c>
      <c r="K657" s="758">
        <v>0</v>
      </c>
      <c r="L657" s="758">
        <v>0</v>
      </c>
      <c r="M657" s="758">
        <v>0</v>
      </c>
      <c r="N657" s="759">
        <v>450.87299999999999</v>
      </c>
      <c r="O657" s="757">
        <v>0</v>
      </c>
      <c r="P657" s="757">
        <v>450.87299999999999</v>
      </c>
      <c r="Q657" s="757">
        <v>0</v>
      </c>
      <c r="R657" s="757">
        <v>0</v>
      </c>
      <c r="S657" s="757">
        <v>0</v>
      </c>
      <c r="T657" s="757">
        <v>0</v>
      </c>
      <c r="U657" s="812">
        <f t="shared" si="54"/>
        <v>98.015869565217386</v>
      </c>
      <c r="V657" s="813"/>
      <c r="W657" s="813">
        <f t="shared" si="55"/>
        <v>98.015869565217386</v>
      </c>
      <c r="X657" s="813"/>
      <c r="Y657" s="813"/>
      <c r="Z657" s="813"/>
      <c r="AA657" s="813"/>
    </row>
    <row r="658" spans="1:27" ht="22.5">
      <c r="A658" s="779"/>
      <c r="B658" s="777" t="s">
        <v>1977</v>
      </c>
      <c r="C658" s="778" t="s">
        <v>1978</v>
      </c>
      <c r="D658" s="757">
        <v>596</v>
      </c>
      <c r="E658" s="758">
        <v>0</v>
      </c>
      <c r="F658" s="758">
        <v>596</v>
      </c>
      <c r="G658" s="758">
        <v>0</v>
      </c>
      <c r="H658" s="758">
        <v>0</v>
      </c>
      <c r="I658" s="758">
        <v>596</v>
      </c>
      <c r="J658" s="758">
        <v>0</v>
      </c>
      <c r="K658" s="758">
        <v>0</v>
      </c>
      <c r="L658" s="758">
        <v>0</v>
      </c>
      <c r="M658" s="758">
        <v>0</v>
      </c>
      <c r="N658" s="759">
        <v>434.35199999999998</v>
      </c>
      <c r="O658" s="757">
        <v>0</v>
      </c>
      <c r="P658" s="757">
        <v>434.35199999999998</v>
      </c>
      <c r="Q658" s="757">
        <v>0</v>
      </c>
      <c r="R658" s="757">
        <v>0</v>
      </c>
      <c r="S658" s="757">
        <v>0</v>
      </c>
      <c r="T658" s="757">
        <v>0</v>
      </c>
      <c r="U658" s="812">
        <f t="shared" si="54"/>
        <v>72.877852348993287</v>
      </c>
      <c r="V658" s="813"/>
      <c r="W658" s="813">
        <f t="shared" si="55"/>
        <v>72.877852348993287</v>
      </c>
      <c r="X658" s="813"/>
      <c r="Y658" s="813"/>
      <c r="Z658" s="813"/>
      <c r="AA658" s="813"/>
    </row>
    <row r="659" spans="1:27" ht="22.5">
      <c r="A659" s="779"/>
      <c r="B659" s="777" t="s">
        <v>1979</v>
      </c>
      <c r="C659" s="778" t="s">
        <v>1980</v>
      </c>
      <c r="D659" s="757">
        <v>25.071000000000002</v>
      </c>
      <c r="E659" s="758">
        <v>0</v>
      </c>
      <c r="F659" s="758">
        <v>25.071000000000002</v>
      </c>
      <c r="G659" s="758">
        <v>0</v>
      </c>
      <c r="H659" s="758">
        <v>0</v>
      </c>
      <c r="I659" s="758">
        <v>25.071000000000002</v>
      </c>
      <c r="J659" s="758">
        <v>0</v>
      </c>
      <c r="K659" s="758">
        <v>0</v>
      </c>
      <c r="L659" s="758">
        <v>0</v>
      </c>
      <c r="M659" s="758">
        <v>0</v>
      </c>
      <c r="N659" s="759">
        <v>0</v>
      </c>
      <c r="O659" s="757">
        <v>0</v>
      </c>
      <c r="P659" s="757">
        <v>0</v>
      </c>
      <c r="Q659" s="757">
        <v>0</v>
      </c>
      <c r="R659" s="757">
        <v>0</v>
      </c>
      <c r="S659" s="757">
        <v>0</v>
      </c>
      <c r="T659" s="757">
        <v>0</v>
      </c>
      <c r="U659" s="812">
        <f t="shared" si="54"/>
        <v>0</v>
      </c>
      <c r="V659" s="813"/>
      <c r="W659" s="813">
        <f t="shared" si="55"/>
        <v>0</v>
      </c>
      <c r="X659" s="813"/>
      <c r="Y659" s="813"/>
      <c r="Z659" s="813"/>
      <c r="AA659" s="813"/>
    </row>
    <row r="660" spans="1:27" ht="22.5">
      <c r="A660" s="779"/>
      <c r="B660" s="777">
        <v>7938565</v>
      </c>
      <c r="C660" s="778" t="s">
        <v>1981</v>
      </c>
      <c r="D660" s="757">
        <v>8</v>
      </c>
      <c r="E660" s="758">
        <v>8</v>
      </c>
      <c r="F660" s="758">
        <v>0</v>
      </c>
      <c r="G660" s="758">
        <v>0</v>
      </c>
      <c r="H660" s="758">
        <v>0</v>
      </c>
      <c r="I660" s="758">
        <v>8</v>
      </c>
      <c r="J660" s="758">
        <v>0</v>
      </c>
      <c r="K660" s="758">
        <v>0</v>
      </c>
      <c r="L660" s="758">
        <v>0</v>
      </c>
      <c r="M660" s="758">
        <v>0</v>
      </c>
      <c r="N660" s="759">
        <v>0</v>
      </c>
      <c r="O660" s="757">
        <v>0</v>
      </c>
      <c r="P660" s="757">
        <v>0</v>
      </c>
      <c r="Q660" s="757">
        <v>0</v>
      </c>
      <c r="R660" s="757">
        <v>0</v>
      </c>
      <c r="S660" s="757">
        <v>0</v>
      </c>
      <c r="T660" s="757">
        <v>0</v>
      </c>
      <c r="U660" s="812">
        <f t="shared" si="54"/>
        <v>0</v>
      </c>
      <c r="V660" s="813"/>
      <c r="W660" s="813">
        <f t="shared" si="55"/>
        <v>0</v>
      </c>
      <c r="X660" s="813"/>
      <c r="Y660" s="813"/>
      <c r="Z660" s="813"/>
      <c r="AA660" s="813"/>
    </row>
    <row r="661" spans="1:27" ht="22.5">
      <c r="A661" s="779"/>
      <c r="B661" s="777" t="s">
        <v>1982</v>
      </c>
      <c r="C661" s="778" t="s">
        <v>1983</v>
      </c>
      <c r="D661" s="757">
        <v>1338</v>
      </c>
      <c r="E661" s="758">
        <v>1338</v>
      </c>
      <c r="F661" s="758">
        <v>0</v>
      </c>
      <c r="G661" s="758">
        <v>0</v>
      </c>
      <c r="H661" s="758">
        <v>0</v>
      </c>
      <c r="I661" s="758">
        <v>1338</v>
      </c>
      <c r="J661" s="758">
        <v>0</v>
      </c>
      <c r="K661" s="758">
        <v>0</v>
      </c>
      <c r="L661" s="758">
        <v>0</v>
      </c>
      <c r="M661" s="758">
        <v>0</v>
      </c>
      <c r="N661" s="759">
        <v>1265.836</v>
      </c>
      <c r="O661" s="757">
        <v>0</v>
      </c>
      <c r="P661" s="757">
        <v>1265.836</v>
      </c>
      <c r="Q661" s="757">
        <v>0</v>
      </c>
      <c r="R661" s="757">
        <v>0</v>
      </c>
      <c r="S661" s="757">
        <v>0</v>
      </c>
      <c r="T661" s="757">
        <v>0</v>
      </c>
      <c r="U661" s="812">
        <f t="shared" si="54"/>
        <v>94.606576980568008</v>
      </c>
      <c r="V661" s="813"/>
      <c r="W661" s="813">
        <f t="shared" si="55"/>
        <v>94.606576980568008</v>
      </c>
      <c r="X661" s="813"/>
      <c r="Y661" s="813"/>
      <c r="Z661" s="813"/>
      <c r="AA661" s="813"/>
    </row>
    <row r="662" spans="1:27" ht="33.75">
      <c r="A662" s="779"/>
      <c r="B662" s="777" t="s">
        <v>1984</v>
      </c>
      <c r="C662" s="778" t="s">
        <v>1985</v>
      </c>
      <c r="D662" s="757">
        <v>735</v>
      </c>
      <c r="E662" s="758">
        <v>735</v>
      </c>
      <c r="F662" s="758">
        <v>0</v>
      </c>
      <c r="G662" s="758">
        <v>0</v>
      </c>
      <c r="H662" s="758">
        <v>0</v>
      </c>
      <c r="I662" s="758">
        <v>300</v>
      </c>
      <c r="J662" s="758">
        <v>435</v>
      </c>
      <c r="K662" s="758">
        <v>0</v>
      </c>
      <c r="L662" s="758">
        <v>0</v>
      </c>
      <c r="M662" s="758">
        <v>0</v>
      </c>
      <c r="N662" s="759">
        <v>717.86699999999996</v>
      </c>
      <c r="O662" s="757">
        <v>0</v>
      </c>
      <c r="P662" s="757">
        <v>282.86700000000002</v>
      </c>
      <c r="Q662" s="757">
        <v>435</v>
      </c>
      <c r="R662" s="757">
        <v>0</v>
      </c>
      <c r="S662" s="757">
        <v>0</v>
      </c>
      <c r="T662" s="757">
        <v>0</v>
      </c>
      <c r="U662" s="812">
        <f t="shared" si="54"/>
        <v>97.668979591836731</v>
      </c>
      <c r="V662" s="813"/>
      <c r="W662" s="813">
        <f t="shared" si="55"/>
        <v>94.289000000000016</v>
      </c>
      <c r="X662" s="813">
        <f t="shared" ref="X662:X714" si="56">Q662/J662*100</f>
        <v>100</v>
      </c>
      <c r="Y662" s="813"/>
      <c r="Z662" s="813"/>
      <c r="AA662" s="813"/>
    </row>
    <row r="663" spans="1:27" ht="22.5">
      <c r="A663" s="779"/>
      <c r="B663" s="777">
        <v>7946317</v>
      </c>
      <c r="C663" s="778" t="s">
        <v>1986</v>
      </c>
      <c r="D663" s="757">
        <v>1535</v>
      </c>
      <c r="E663" s="758">
        <v>1535</v>
      </c>
      <c r="F663" s="758">
        <v>0</v>
      </c>
      <c r="G663" s="758">
        <v>0</v>
      </c>
      <c r="H663" s="758">
        <v>0</v>
      </c>
      <c r="I663" s="758">
        <v>1000</v>
      </c>
      <c r="J663" s="758">
        <v>319</v>
      </c>
      <c r="K663" s="758">
        <v>0</v>
      </c>
      <c r="L663" s="758">
        <v>216</v>
      </c>
      <c r="M663" s="758">
        <v>0</v>
      </c>
      <c r="N663" s="759">
        <v>1377.7159999999999</v>
      </c>
      <c r="O663" s="757">
        <v>0</v>
      </c>
      <c r="P663" s="757">
        <v>1000</v>
      </c>
      <c r="Q663" s="757">
        <v>319</v>
      </c>
      <c r="R663" s="757">
        <v>0</v>
      </c>
      <c r="S663" s="757">
        <v>58.716000000000001</v>
      </c>
      <c r="T663" s="757">
        <v>0</v>
      </c>
      <c r="U663" s="812">
        <f t="shared" si="54"/>
        <v>89.75348534201953</v>
      </c>
      <c r="V663" s="813"/>
      <c r="W663" s="813">
        <f t="shared" si="55"/>
        <v>100</v>
      </c>
      <c r="X663" s="813">
        <f t="shared" si="56"/>
        <v>100</v>
      </c>
      <c r="Y663" s="813"/>
      <c r="Z663" s="813">
        <f t="shared" ref="Z663:Z719" si="57">S663/L663*100</f>
        <v>27.18333333333333</v>
      </c>
      <c r="AA663" s="813"/>
    </row>
    <row r="664" spans="1:27" ht="22.5">
      <c r="A664" s="779"/>
      <c r="B664" s="777">
        <v>7889959</v>
      </c>
      <c r="C664" s="778" t="s">
        <v>1987</v>
      </c>
      <c r="D664" s="757">
        <v>3529</v>
      </c>
      <c r="E664" s="758">
        <v>3529</v>
      </c>
      <c r="F664" s="758">
        <v>0</v>
      </c>
      <c r="G664" s="758">
        <v>0</v>
      </c>
      <c r="H664" s="758">
        <v>0</v>
      </c>
      <c r="I664" s="758">
        <v>0</v>
      </c>
      <c r="J664" s="758">
        <v>0</v>
      </c>
      <c r="K664" s="758">
        <v>0</v>
      </c>
      <c r="L664" s="758">
        <v>2029</v>
      </c>
      <c r="M664" s="758">
        <v>1500</v>
      </c>
      <c r="N664" s="759">
        <v>3529</v>
      </c>
      <c r="O664" s="757">
        <v>0</v>
      </c>
      <c r="P664" s="757">
        <v>0</v>
      </c>
      <c r="Q664" s="757">
        <v>0</v>
      </c>
      <c r="R664" s="757">
        <v>0</v>
      </c>
      <c r="S664" s="757">
        <v>2029</v>
      </c>
      <c r="T664" s="757">
        <v>1500</v>
      </c>
      <c r="U664" s="812">
        <f t="shared" si="54"/>
        <v>100</v>
      </c>
      <c r="V664" s="813"/>
      <c r="W664" s="813"/>
      <c r="X664" s="813"/>
      <c r="Y664" s="813"/>
      <c r="Z664" s="813">
        <f t="shared" si="57"/>
        <v>100</v>
      </c>
      <c r="AA664" s="813">
        <f t="shared" ref="AA664:AA698" si="58">T664/M664*100</f>
        <v>100</v>
      </c>
    </row>
    <row r="665" spans="1:27" ht="22.5">
      <c r="A665" s="779"/>
      <c r="B665" s="777">
        <v>7930083</v>
      </c>
      <c r="C665" s="778" t="s">
        <v>1988</v>
      </c>
      <c r="D665" s="757">
        <v>1880</v>
      </c>
      <c r="E665" s="758">
        <v>1880</v>
      </c>
      <c r="F665" s="758">
        <v>0</v>
      </c>
      <c r="G665" s="758">
        <v>0</v>
      </c>
      <c r="H665" s="758">
        <v>0</v>
      </c>
      <c r="I665" s="758">
        <v>1280</v>
      </c>
      <c r="J665" s="758">
        <v>0</v>
      </c>
      <c r="K665" s="758">
        <v>0</v>
      </c>
      <c r="L665" s="758">
        <v>600</v>
      </c>
      <c r="M665" s="758">
        <v>0</v>
      </c>
      <c r="N665" s="759">
        <v>1278.7760000000001</v>
      </c>
      <c r="O665" s="757">
        <v>0</v>
      </c>
      <c r="P665" s="757">
        <v>1278.7760000000001</v>
      </c>
      <c r="Q665" s="757">
        <v>0</v>
      </c>
      <c r="R665" s="757">
        <v>0</v>
      </c>
      <c r="S665" s="757">
        <v>0</v>
      </c>
      <c r="T665" s="757">
        <v>0</v>
      </c>
      <c r="U665" s="812">
        <f t="shared" si="54"/>
        <v>68.02</v>
      </c>
      <c r="V665" s="813"/>
      <c r="W665" s="813">
        <f t="shared" si="55"/>
        <v>99.904375000000002</v>
      </c>
      <c r="X665" s="813"/>
      <c r="Y665" s="813"/>
      <c r="Z665" s="813">
        <f t="shared" si="57"/>
        <v>0</v>
      </c>
      <c r="AA665" s="813"/>
    </row>
    <row r="666" spans="1:27" ht="22.5">
      <c r="A666" s="779"/>
      <c r="B666" s="777">
        <v>7918106</v>
      </c>
      <c r="C666" s="778" t="s">
        <v>1989</v>
      </c>
      <c r="D666" s="757">
        <v>302</v>
      </c>
      <c r="E666" s="758">
        <v>302</v>
      </c>
      <c r="F666" s="758">
        <v>0</v>
      </c>
      <c r="G666" s="758">
        <v>0</v>
      </c>
      <c r="H666" s="758">
        <v>0</v>
      </c>
      <c r="I666" s="758">
        <v>250</v>
      </c>
      <c r="J666" s="758">
        <v>26</v>
      </c>
      <c r="K666" s="758">
        <v>0</v>
      </c>
      <c r="L666" s="758">
        <v>0</v>
      </c>
      <c r="M666" s="758">
        <v>26</v>
      </c>
      <c r="N666" s="759">
        <v>276</v>
      </c>
      <c r="O666" s="757">
        <v>0</v>
      </c>
      <c r="P666" s="757">
        <v>250</v>
      </c>
      <c r="Q666" s="757">
        <v>0</v>
      </c>
      <c r="R666" s="757">
        <v>0</v>
      </c>
      <c r="S666" s="757">
        <v>0</v>
      </c>
      <c r="T666" s="757">
        <v>26</v>
      </c>
      <c r="U666" s="812">
        <f t="shared" si="54"/>
        <v>91.390728476821195</v>
      </c>
      <c r="V666" s="813"/>
      <c r="W666" s="813">
        <f t="shared" si="55"/>
        <v>100</v>
      </c>
      <c r="X666" s="813">
        <f t="shared" si="56"/>
        <v>0</v>
      </c>
      <c r="Y666" s="813"/>
      <c r="Z666" s="813"/>
      <c r="AA666" s="813">
        <f t="shared" si="58"/>
        <v>100</v>
      </c>
    </row>
    <row r="667" spans="1:27" ht="22.5">
      <c r="A667" s="779"/>
      <c r="B667" s="777" t="s">
        <v>1990</v>
      </c>
      <c r="C667" s="778" t="s">
        <v>1991</v>
      </c>
      <c r="D667" s="757">
        <v>800</v>
      </c>
      <c r="E667" s="758">
        <v>0</v>
      </c>
      <c r="F667" s="758">
        <v>800</v>
      </c>
      <c r="G667" s="758">
        <v>0</v>
      </c>
      <c r="H667" s="758">
        <v>0</v>
      </c>
      <c r="I667" s="758">
        <v>0</v>
      </c>
      <c r="J667" s="758">
        <v>0</v>
      </c>
      <c r="K667" s="758">
        <v>0</v>
      </c>
      <c r="L667" s="758">
        <v>0</v>
      </c>
      <c r="M667" s="758">
        <v>800</v>
      </c>
      <c r="N667" s="759">
        <v>742.25199999999995</v>
      </c>
      <c r="O667" s="757">
        <v>0</v>
      </c>
      <c r="P667" s="757">
        <v>0</v>
      </c>
      <c r="Q667" s="757">
        <v>0</v>
      </c>
      <c r="R667" s="757">
        <v>0</v>
      </c>
      <c r="S667" s="757">
        <v>0</v>
      </c>
      <c r="T667" s="757">
        <v>742.25199999999995</v>
      </c>
      <c r="U667" s="812">
        <f t="shared" si="54"/>
        <v>92.781499999999994</v>
      </c>
      <c r="V667" s="813"/>
      <c r="W667" s="813"/>
      <c r="X667" s="813"/>
      <c r="Y667" s="813"/>
      <c r="Z667" s="813"/>
      <c r="AA667" s="813">
        <f t="shared" si="58"/>
        <v>92.781499999999994</v>
      </c>
    </row>
    <row r="668" spans="1:27" ht="33.75">
      <c r="A668" s="779"/>
      <c r="B668" s="777">
        <v>7931076</v>
      </c>
      <c r="C668" s="778" t="s">
        <v>1992</v>
      </c>
      <c r="D668" s="757">
        <v>166</v>
      </c>
      <c r="E668" s="758">
        <v>166</v>
      </c>
      <c r="F668" s="758">
        <v>0</v>
      </c>
      <c r="G668" s="758">
        <v>0</v>
      </c>
      <c r="H668" s="758">
        <v>0</v>
      </c>
      <c r="I668" s="758">
        <v>0</v>
      </c>
      <c r="J668" s="758">
        <v>0</v>
      </c>
      <c r="K668" s="758">
        <v>0</v>
      </c>
      <c r="L668" s="758">
        <v>166</v>
      </c>
      <c r="M668" s="758">
        <v>0</v>
      </c>
      <c r="N668" s="759">
        <v>166</v>
      </c>
      <c r="O668" s="757">
        <v>0</v>
      </c>
      <c r="P668" s="757">
        <v>0</v>
      </c>
      <c r="Q668" s="757">
        <v>0</v>
      </c>
      <c r="R668" s="757">
        <v>0</v>
      </c>
      <c r="S668" s="757">
        <v>166</v>
      </c>
      <c r="T668" s="757">
        <v>0</v>
      </c>
      <c r="U668" s="812">
        <f t="shared" si="54"/>
        <v>100</v>
      </c>
      <c r="V668" s="813"/>
      <c r="W668" s="813"/>
      <c r="X668" s="813"/>
      <c r="Y668" s="813"/>
      <c r="Z668" s="813">
        <f t="shared" si="57"/>
        <v>100</v>
      </c>
      <c r="AA668" s="813"/>
    </row>
    <row r="669" spans="1:27" ht="45">
      <c r="A669" s="779"/>
      <c r="B669" s="777">
        <v>7946316</v>
      </c>
      <c r="C669" s="778" t="s">
        <v>1993</v>
      </c>
      <c r="D669" s="757">
        <v>2482</v>
      </c>
      <c r="E669" s="758">
        <v>2482</v>
      </c>
      <c r="F669" s="758">
        <v>0</v>
      </c>
      <c r="G669" s="758">
        <v>0</v>
      </c>
      <c r="H669" s="758">
        <v>0</v>
      </c>
      <c r="I669" s="758">
        <v>2000</v>
      </c>
      <c r="J669" s="758">
        <v>0</v>
      </c>
      <c r="K669" s="758">
        <v>0</v>
      </c>
      <c r="L669" s="758">
        <v>482</v>
      </c>
      <c r="M669" s="758">
        <v>0</v>
      </c>
      <c r="N669" s="759">
        <v>2286.2040000000002</v>
      </c>
      <c r="O669" s="757">
        <v>0</v>
      </c>
      <c r="P669" s="757">
        <v>2000</v>
      </c>
      <c r="Q669" s="757">
        <v>0</v>
      </c>
      <c r="R669" s="757">
        <v>0</v>
      </c>
      <c r="S669" s="757">
        <v>286.20400000000001</v>
      </c>
      <c r="T669" s="757">
        <v>0</v>
      </c>
      <c r="U669" s="812">
        <f t="shared" si="54"/>
        <v>92.11136180499598</v>
      </c>
      <c r="V669" s="813"/>
      <c r="W669" s="813">
        <f t="shared" si="55"/>
        <v>100</v>
      </c>
      <c r="X669" s="813"/>
      <c r="Y669" s="813"/>
      <c r="Z669" s="813">
        <f t="shared" si="57"/>
        <v>59.378423236514521</v>
      </c>
      <c r="AA669" s="813"/>
    </row>
    <row r="670" spans="1:27" ht="22.5">
      <c r="A670" s="779"/>
      <c r="B670" s="777">
        <v>7918107</v>
      </c>
      <c r="C670" s="778" t="s">
        <v>1994</v>
      </c>
      <c r="D670" s="757">
        <v>852</v>
      </c>
      <c r="E670" s="758">
        <v>852</v>
      </c>
      <c r="F670" s="758">
        <v>0</v>
      </c>
      <c r="G670" s="758">
        <v>0</v>
      </c>
      <c r="H670" s="758">
        <v>0</v>
      </c>
      <c r="I670" s="758">
        <v>400</v>
      </c>
      <c r="J670" s="758">
        <v>81</v>
      </c>
      <c r="K670" s="758">
        <v>0</v>
      </c>
      <c r="L670" s="758">
        <v>171</v>
      </c>
      <c r="M670" s="758">
        <v>200</v>
      </c>
      <c r="N670" s="759">
        <v>852</v>
      </c>
      <c r="O670" s="757">
        <v>0</v>
      </c>
      <c r="P670" s="757">
        <v>400</v>
      </c>
      <c r="Q670" s="757">
        <v>81</v>
      </c>
      <c r="R670" s="757">
        <v>0</v>
      </c>
      <c r="S670" s="757">
        <v>171</v>
      </c>
      <c r="T670" s="757">
        <v>200</v>
      </c>
      <c r="U670" s="812">
        <f t="shared" si="54"/>
        <v>100</v>
      </c>
      <c r="V670" s="813"/>
      <c r="W670" s="813">
        <f t="shared" si="55"/>
        <v>100</v>
      </c>
      <c r="X670" s="813">
        <f t="shared" si="56"/>
        <v>100</v>
      </c>
      <c r="Y670" s="813"/>
      <c r="Z670" s="813">
        <f t="shared" si="57"/>
        <v>100</v>
      </c>
      <c r="AA670" s="813">
        <f t="shared" si="58"/>
        <v>100</v>
      </c>
    </row>
    <row r="671" spans="1:27" ht="33.75">
      <c r="A671" s="779"/>
      <c r="B671" s="777">
        <v>7957969</v>
      </c>
      <c r="C671" s="778" t="s">
        <v>1995</v>
      </c>
      <c r="D671" s="757">
        <v>106</v>
      </c>
      <c r="E671" s="758">
        <v>106</v>
      </c>
      <c r="F671" s="758">
        <v>0</v>
      </c>
      <c r="G671" s="758">
        <v>0</v>
      </c>
      <c r="H671" s="758">
        <v>0</v>
      </c>
      <c r="I671" s="758">
        <v>0</v>
      </c>
      <c r="J671" s="758">
        <v>25</v>
      </c>
      <c r="K671" s="758">
        <v>0</v>
      </c>
      <c r="L671" s="758">
        <v>0</v>
      </c>
      <c r="M671" s="758">
        <v>81</v>
      </c>
      <c r="N671" s="759">
        <v>105.57</v>
      </c>
      <c r="O671" s="757">
        <v>0</v>
      </c>
      <c r="P671" s="757">
        <v>0</v>
      </c>
      <c r="Q671" s="757">
        <v>24.57</v>
      </c>
      <c r="R671" s="757">
        <v>0</v>
      </c>
      <c r="S671" s="757">
        <v>0</v>
      </c>
      <c r="T671" s="757">
        <v>81</v>
      </c>
      <c r="U671" s="812">
        <f t="shared" si="54"/>
        <v>99.594339622641499</v>
      </c>
      <c r="V671" s="813"/>
      <c r="W671" s="813"/>
      <c r="X671" s="813">
        <f t="shared" si="56"/>
        <v>98.28</v>
      </c>
      <c r="Y671" s="813"/>
      <c r="Z671" s="813"/>
      <c r="AA671" s="813">
        <f t="shared" si="58"/>
        <v>100</v>
      </c>
    </row>
    <row r="672" spans="1:27" ht="22.5">
      <c r="A672" s="779"/>
      <c r="B672" s="777">
        <v>8117151</v>
      </c>
      <c r="C672" s="778" t="s">
        <v>1996</v>
      </c>
      <c r="D672" s="757">
        <v>2255.0114000000003</v>
      </c>
      <c r="E672" s="758">
        <v>800</v>
      </c>
      <c r="F672" s="758">
        <v>0</v>
      </c>
      <c r="G672" s="758">
        <v>1455.0114000000001</v>
      </c>
      <c r="H672" s="758">
        <v>0</v>
      </c>
      <c r="I672" s="758">
        <v>0</v>
      </c>
      <c r="J672" s="758">
        <v>0</v>
      </c>
      <c r="K672" s="758">
        <v>0</v>
      </c>
      <c r="L672" s="758">
        <v>0</v>
      </c>
      <c r="M672" s="758">
        <v>2255.0113999999999</v>
      </c>
      <c r="N672" s="759">
        <v>2255.0113999999999</v>
      </c>
      <c r="O672" s="757">
        <v>0</v>
      </c>
      <c r="P672" s="757">
        <v>0</v>
      </c>
      <c r="Q672" s="757">
        <v>0</v>
      </c>
      <c r="R672" s="757">
        <v>0</v>
      </c>
      <c r="S672" s="757">
        <v>0</v>
      </c>
      <c r="T672" s="757">
        <v>2255.0113999999999</v>
      </c>
      <c r="U672" s="812">
        <f t="shared" si="54"/>
        <v>99.999999999999972</v>
      </c>
      <c r="V672" s="813"/>
      <c r="W672" s="813"/>
      <c r="X672" s="813"/>
      <c r="Y672" s="813"/>
      <c r="Z672" s="813"/>
      <c r="AA672" s="813">
        <f t="shared" si="58"/>
        <v>100</v>
      </c>
    </row>
    <row r="673" spans="1:27" ht="22.5">
      <c r="A673" s="779"/>
      <c r="B673" s="777">
        <v>8080677</v>
      </c>
      <c r="C673" s="778" t="s">
        <v>1997</v>
      </c>
      <c r="D673" s="757">
        <v>2060.3890000000001</v>
      </c>
      <c r="E673" s="758">
        <v>2060.3890000000001</v>
      </c>
      <c r="F673" s="758">
        <v>0</v>
      </c>
      <c r="G673" s="758">
        <v>0</v>
      </c>
      <c r="H673" s="758">
        <v>0</v>
      </c>
      <c r="I673" s="758">
        <v>1360.3889999999999</v>
      </c>
      <c r="J673" s="758">
        <v>0</v>
      </c>
      <c r="K673" s="758">
        <v>0</v>
      </c>
      <c r="L673" s="758">
        <v>0</v>
      </c>
      <c r="M673" s="758">
        <v>700</v>
      </c>
      <c r="N673" s="759">
        <v>1960.3889999999999</v>
      </c>
      <c r="O673" s="757">
        <v>0</v>
      </c>
      <c r="P673" s="757">
        <v>1260.3889999999999</v>
      </c>
      <c r="Q673" s="757">
        <v>0</v>
      </c>
      <c r="R673" s="757">
        <v>0</v>
      </c>
      <c r="S673" s="757">
        <v>0</v>
      </c>
      <c r="T673" s="757">
        <v>700</v>
      </c>
      <c r="U673" s="812">
        <f t="shared" si="54"/>
        <v>95.146547569415276</v>
      </c>
      <c r="V673" s="813"/>
      <c r="W673" s="813">
        <f t="shared" si="55"/>
        <v>92.649161379575986</v>
      </c>
      <c r="X673" s="813"/>
      <c r="Y673" s="813"/>
      <c r="Z673" s="813"/>
      <c r="AA673" s="813">
        <f t="shared" si="58"/>
        <v>100</v>
      </c>
    </row>
    <row r="674" spans="1:27" ht="22.5">
      <c r="A674" s="779"/>
      <c r="B674" s="777">
        <v>7819422</v>
      </c>
      <c r="C674" s="778" t="s">
        <v>1998</v>
      </c>
      <c r="D674" s="757">
        <v>39</v>
      </c>
      <c r="E674" s="758">
        <v>39</v>
      </c>
      <c r="F674" s="758">
        <v>0</v>
      </c>
      <c r="G674" s="758">
        <v>0</v>
      </c>
      <c r="H674" s="758">
        <v>0</v>
      </c>
      <c r="I674" s="758">
        <v>0</v>
      </c>
      <c r="J674" s="758">
        <v>39</v>
      </c>
      <c r="K674" s="758">
        <v>0</v>
      </c>
      <c r="L674" s="758">
        <v>0</v>
      </c>
      <c r="M674" s="758">
        <v>0</v>
      </c>
      <c r="N674" s="759">
        <v>38.555999999999997</v>
      </c>
      <c r="O674" s="757">
        <v>0</v>
      </c>
      <c r="P674" s="757">
        <v>0</v>
      </c>
      <c r="Q674" s="757">
        <v>38.555999999999997</v>
      </c>
      <c r="R674" s="757">
        <v>0</v>
      </c>
      <c r="S674" s="757">
        <v>0</v>
      </c>
      <c r="T674" s="757">
        <v>0</v>
      </c>
      <c r="U674" s="812">
        <f t="shared" si="54"/>
        <v>98.861538461538458</v>
      </c>
      <c r="V674" s="813"/>
      <c r="W674" s="813"/>
      <c r="X674" s="813">
        <f t="shared" si="56"/>
        <v>98.861538461538458</v>
      </c>
      <c r="Y674" s="813"/>
      <c r="Z674" s="813"/>
      <c r="AA674" s="813"/>
    </row>
    <row r="675" spans="1:27" ht="33.75">
      <c r="A675" s="779"/>
      <c r="B675" s="777">
        <v>8019371</v>
      </c>
      <c r="C675" s="778" t="s">
        <v>1999</v>
      </c>
      <c r="D675" s="757">
        <v>2962.3649999999998</v>
      </c>
      <c r="E675" s="758">
        <v>2846</v>
      </c>
      <c r="F675" s="758">
        <v>116.36499999999999</v>
      </c>
      <c r="G675" s="758">
        <v>0</v>
      </c>
      <c r="H675" s="758">
        <v>0</v>
      </c>
      <c r="I675" s="758">
        <v>616.36500000000001</v>
      </c>
      <c r="J675" s="758">
        <v>625</v>
      </c>
      <c r="K675" s="758">
        <v>0</v>
      </c>
      <c r="L675" s="758">
        <v>1721</v>
      </c>
      <c r="M675" s="758">
        <v>0</v>
      </c>
      <c r="N675" s="759">
        <v>2942.431</v>
      </c>
      <c r="O675" s="757">
        <v>0</v>
      </c>
      <c r="P675" s="757">
        <v>616.36500000000001</v>
      </c>
      <c r="Q675" s="757">
        <v>605.06600000000003</v>
      </c>
      <c r="R675" s="757">
        <v>0</v>
      </c>
      <c r="S675" s="757">
        <v>1721</v>
      </c>
      <c r="T675" s="757">
        <v>0</v>
      </c>
      <c r="U675" s="812">
        <f t="shared" si="54"/>
        <v>99.327091698693451</v>
      </c>
      <c r="V675" s="813"/>
      <c r="W675" s="813">
        <f t="shared" si="55"/>
        <v>100</v>
      </c>
      <c r="X675" s="813">
        <f t="shared" si="56"/>
        <v>96.810559999999995</v>
      </c>
      <c r="Y675" s="813"/>
      <c r="Z675" s="813">
        <f t="shared" si="57"/>
        <v>100</v>
      </c>
      <c r="AA675" s="813"/>
    </row>
    <row r="676" spans="1:27" ht="22.5">
      <c r="A676" s="779"/>
      <c r="B676" s="777">
        <v>7889960</v>
      </c>
      <c r="C676" s="778" t="s">
        <v>2000</v>
      </c>
      <c r="D676" s="757">
        <v>155</v>
      </c>
      <c r="E676" s="758">
        <v>155</v>
      </c>
      <c r="F676" s="758">
        <v>0</v>
      </c>
      <c r="G676" s="758">
        <v>0</v>
      </c>
      <c r="H676" s="758">
        <v>0</v>
      </c>
      <c r="I676" s="758">
        <v>115</v>
      </c>
      <c r="J676" s="758">
        <v>0</v>
      </c>
      <c r="K676" s="758">
        <v>0</v>
      </c>
      <c r="L676" s="758">
        <v>0</v>
      </c>
      <c r="M676" s="758">
        <v>40</v>
      </c>
      <c r="N676" s="759">
        <v>74.494</v>
      </c>
      <c r="O676" s="757">
        <v>0</v>
      </c>
      <c r="P676" s="757">
        <v>74.494</v>
      </c>
      <c r="Q676" s="757">
        <v>0</v>
      </c>
      <c r="R676" s="757">
        <v>0</v>
      </c>
      <c r="S676" s="757">
        <v>0</v>
      </c>
      <c r="T676" s="757">
        <v>0</v>
      </c>
      <c r="U676" s="812">
        <f t="shared" si="54"/>
        <v>48.060645161290324</v>
      </c>
      <c r="V676" s="813"/>
      <c r="W676" s="813">
        <f t="shared" si="55"/>
        <v>64.77739130434783</v>
      </c>
      <c r="X676" s="813"/>
      <c r="Y676" s="813"/>
      <c r="Z676" s="813"/>
      <c r="AA676" s="813">
        <f t="shared" si="58"/>
        <v>0</v>
      </c>
    </row>
    <row r="677" spans="1:27" ht="22.5">
      <c r="A677" s="779"/>
      <c r="B677" s="777" t="s">
        <v>2001</v>
      </c>
      <c r="C677" s="778" t="s">
        <v>2002</v>
      </c>
      <c r="D677" s="757">
        <v>3700</v>
      </c>
      <c r="E677" s="758">
        <v>0</v>
      </c>
      <c r="F677" s="758">
        <v>3700</v>
      </c>
      <c r="G677" s="758">
        <v>0</v>
      </c>
      <c r="H677" s="758">
        <v>0</v>
      </c>
      <c r="I677" s="758">
        <v>0</v>
      </c>
      <c r="J677" s="758">
        <v>0</v>
      </c>
      <c r="K677" s="758">
        <v>0</v>
      </c>
      <c r="L677" s="758">
        <v>0</v>
      </c>
      <c r="M677" s="758">
        <v>3700</v>
      </c>
      <c r="N677" s="759">
        <v>3610.4659999999999</v>
      </c>
      <c r="O677" s="757">
        <v>0</v>
      </c>
      <c r="P677" s="757">
        <v>0</v>
      </c>
      <c r="Q677" s="757">
        <v>0</v>
      </c>
      <c r="R677" s="757">
        <v>0</v>
      </c>
      <c r="S677" s="757">
        <v>0</v>
      </c>
      <c r="T677" s="757">
        <v>3610.4659999999999</v>
      </c>
      <c r="U677" s="812">
        <f t="shared" si="54"/>
        <v>97.580162162162154</v>
      </c>
      <c r="V677" s="813"/>
      <c r="W677" s="813"/>
      <c r="X677" s="813"/>
      <c r="Y677" s="813"/>
      <c r="Z677" s="813"/>
      <c r="AA677" s="813">
        <f t="shared" si="58"/>
        <v>97.580162162162154</v>
      </c>
    </row>
    <row r="678" spans="1:27" ht="22.5">
      <c r="A678" s="779"/>
      <c r="B678" s="777" t="s">
        <v>2003</v>
      </c>
      <c r="C678" s="778" t="s">
        <v>2004</v>
      </c>
      <c r="D678" s="757">
        <v>2164</v>
      </c>
      <c r="E678" s="758">
        <v>2164</v>
      </c>
      <c r="F678" s="758">
        <v>0</v>
      </c>
      <c r="G678" s="758">
        <v>0</v>
      </c>
      <c r="H678" s="758">
        <v>0</v>
      </c>
      <c r="I678" s="758">
        <v>800</v>
      </c>
      <c r="J678" s="758">
        <v>0</v>
      </c>
      <c r="K678" s="758">
        <v>0</v>
      </c>
      <c r="L678" s="758">
        <v>1364</v>
      </c>
      <c r="M678" s="758">
        <v>0</v>
      </c>
      <c r="N678" s="759">
        <v>2122</v>
      </c>
      <c r="O678" s="757">
        <v>0</v>
      </c>
      <c r="P678" s="757">
        <v>800</v>
      </c>
      <c r="Q678" s="757">
        <v>0</v>
      </c>
      <c r="R678" s="757">
        <v>0</v>
      </c>
      <c r="S678" s="757">
        <v>1322</v>
      </c>
      <c r="T678" s="757">
        <v>0</v>
      </c>
      <c r="U678" s="812">
        <f t="shared" si="54"/>
        <v>98.059149722735668</v>
      </c>
      <c r="V678" s="813"/>
      <c r="W678" s="813">
        <f t="shared" si="55"/>
        <v>100</v>
      </c>
      <c r="X678" s="813"/>
      <c r="Y678" s="813"/>
      <c r="Z678" s="813">
        <f t="shared" si="57"/>
        <v>96.920821114369502</v>
      </c>
      <c r="AA678" s="813"/>
    </row>
    <row r="679" spans="1:27" ht="33.75">
      <c r="A679" s="779"/>
      <c r="B679" s="777">
        <v>8031203</v>
      </c>
      <c r="C679" s="778" t="s">
        <v>2005</v>
      </c>
      <c r="D679" s="757">
        <v>274.83799999999997</v>
      </c>
      <c r="E679" s="758">
        <v>274.83799999999997</v>
      </c>
      <c r="F679" s="758">
        <v>0</v>
      </c>
      <c r="G679" s="758">
        <v>0</v>
      </c>
      <c r="H679" s="758">
        <v>0</v>
      </c>
      <c r="I679" s="758">
        <v>0</v>
      </c>
      <c r="J679" s="758">
        <v>274.83800000000002</v>
      </c>
      <c r="K679" s="758">
        <v>0</v>
      </c>
      <c r="L679" s="758">
        <v>0</v>
      </c>
      <c r="M679" s="758">
        <v>0</v>
      </c>
      <c r="N679" s="759">
        <v>259.11900000000003</v>
      </c>
      <c r="O679" s="757">
        <v>0</v>
      </c>
      <c r="P679" s="757">
        <v>0</v>
      </c>
      <c r="Q679" s="757">
        <v>259.11900000000003</v>
      </c>
      <c r="R679" s="757">
        <v>0</v>
      </c>
      <c r="S679" s="757">
        <v>0</v>
      </c>
      <c r="T679" s="757">
        <v>0</v>
      </c>
      <c r="U679" s="812">
        <f t="shared" si="54"/>
        <v>94.280630771581826</v>
      </c>
      <c r="V679" s="813"/>
      <c r="W679" s="813"/>
      <c r="X679" s="813">
        <f t="shared" si="56"/>
        <v>94.280630771581812</v>
      </c>
      <c r="Y679" s="813"/>
      <c r="Z679" s="813"/>
      <c r="AA679" s="813"/>
    </row>
    <row r="680" spans="1:27" ht="22.5">
      <c r="A680" s="779"/>
      <c r="B680" s="777">
        <v>7946582</v>
      </c>
      <c r="C680" s="778" t="s">
        <v>2006</v>
      </c>
      <c r="D680" s="757">
        <v>225</v>
      </c>
      <c r="E680" s="758">
        <v>225</v>
      </c>
      <c r="F680" s="758">
        <v>0</v>
      </c>
      <c r="G680" s="758">
        <v>0</v>
      </c>
      <c r="H680" s="758">
        <v>0</v>
      </c>
      <c r="I680" s="758">
        <v>0</v>
      </c>
      <c r="J680" s="758">
        <v>0</v>
      </c>
      <c r="K680" s="758">
        <v>0</v>
      </c>
      <c r="L680" s="758">
        <v>225</v>
      </c>
      <c r="M680" s="758">
        <v>0</v>
      </c>
      <c r="N680" s="759">
        <v>0</v>
      </c>
      <c r="O680" s="757">
        <v>0</v>
      </c>
      <c r="P680" s="757">
        <v>0</v>
      </c>
      <c r="Q680" s="757">
        <v>0</v>
      </c>
      <c r="R680" s="757">
        <v>0</v>
      </c>
      <c r="S680" s="757">
        <v>0</v>
      </c>
      <c r="T680" s="757">
        <v>0</v>
      </c>
      <c r="U680" s="812">
        <f t="shared" si="54"/>
        <v>0</v>
      </c>
      <c r="V680" s="813"/>
      <c r="W680" s="813"/>
      <c r="X680" s="813"/>
      <c r="Y680" s="813"/>
      <c r="Z680" s="813">
        <f t="shared" si="57"/>
        <v>0</v>
      </c>
      <c r="AA680" s="813"/>
    </row>
    <row r="681" spans="1:27" ht="33.75">
      <c r="A681" s="779"/>
      <c r="B681" s="777" t="s">
        <v>2007</v>
      </c>
      <c r="C681" s="778" t="s">
        <v>2008</v>
      </c>
      <c r="D681" s="757">
        <v>100</v>
      </c>
      <c r="E681" s="758">
        <v>100</v>
      </c>
      <c r="F681" s="758">
        <v>0</v>
      </c>
      <c r="G681" s="758">
        <v>0</v>
      </c>
      <c r="H681" s="758">
        <v>0</v>
      </c>
      <c r="I681" s="758">
        <v>0</v>
      </c>
      <c r="J681" s="758">
        <v>100</v>
      </c>
      <c r="K681" s="758">
        <v>0</v>
      </c>
      <c r="L681" s="758">
        <v>0</v>
      </c>
      <c r="M681" s="758">
        <v>0</v>
      </c>
      <c r="N681" s="759">
        <v>100</v>
      </c>
      <c r="O681" s="757">
        <v>0</v>
      </c>
      <c r="P681" s="757">
        <v>0</v>
      </c>
      <c r="Q681" s="757">
        <v>100</v>
      </c>
      <c r="R681" s="757">
        <v>0</v>
      </c>
      <c r="S681" s="757">
        <v>0</v>
      </c>
      <c r="T681" s="757">
        <v>0</v>
      </c>
      <c r="U681" s="812">
        <f t="shared" si="54"/>
        <v>100</v>
      </c>
      <c r="V681" s="813"/>
      <c r="W681" s="813"/>
      <c r="X681" s="813">
        <f t="shared" si="56"/>
        <v>100</v>
      </c>
      <c r="Y681" s="813"/>
      <c r="Z681" s="813"/>
      <c r="AA681" s="813"/>
    </row>
    <row r="682" spans="1:27" ht="22.5">
      <c r="A682" s="779"/>
      <c r="B682" s="777">
        <v>7918582</v>
      </c>
      <c r="C682" s="778" t="s">
        <v>2009</v>
      </c>
      <c r="D682" s="757">
        <v>2237.9449999999997</v>
      </c>
      <c r="E682" s="758">
        <v>2237.9449999999997</v>
      </c>
      <c r="F682" s="758">
        <v>0</v>
      </c>
      <c r="G682" s="758">
        <v>0</v>
      </c>
      <c r="H682" s="758">
        <v>0</v>
      </c>
      <c r="I682" s="758">
        <v>0</v>
      </c>
      <c r="J682" s="758">
        <v>2237.4650000000001</v>
      </c>
      <c r="K682" s="758">
        <v>0</v>
      </c>
      <c r="L682" s="758">
        <v>0</v>
      </c>
      <c r="M682" s="758">
        <v>0</v>
      </c>
      <c r="N682" s="759">
        <v>423.13499999999999</v>
      </c>
      <c r="O682" s="757">
        <v>0</v>
      </c>
      <c r="P682" s="757">
        <v>0</v>
      </c>
      <c r="Q682" s="757">
        <v>423.13499999999999</v>
      </c>
      <c r="R682" s="757">
        <v>0</v>
      </c>
      <c r="S682" s="757">
        <v>0</v>
      </c>
      <c r="T682" s="757">
        <v>0</v>
      </c>
      <c r="U682" s="812">
        <f t="shared" si="54"/>
        <v>18.907301117766526</v>
      </c>
      <c r="V682" s="813"/>
      <c r="W682" s="813"/>
      <c r="X682" s="813">
        <f t="shared" si="56"/>
        <v>18.911357272627725</v>
      </c>
      <c r="Y682" s="813"/>
      <c r="Z682" s="813"/>
      <c r="AA682" s="813"/>
    </row>
    <row r="683" spans="1:27" ht="22.5">
      <c r="A683" s="779"/>
      <c r="B683" s="777">
        <v>8122961</v>
      </c>
      <c r="C683" s="778" t="s">
        <v>2010</v>
      </c>
      <c r="D683" s="757">
        <v>1955.7330000000002</v>
      </c>
      <c r="E683" s="758">
        <v>738.63</v>
      </c>
      <c r="F683" s="758">
        <v>1217.1030000000001</v>
      </c>
      <c r="G683" s="758">
        <v>0</v>
      </c>
      <c r="H683" s="758">
        <v>0</v>
      </c>
      <c r="I683" s="758">
        <v>0</v>
      </c>
      <c r="J683" s="758">
        <v>1398.63</v>
      </c>
      <c r="K683" s="758">
        <v>0</v>
      </c>
      <c r="L683" s="758">
        <v>557.10299999999995</v>
      </c>
      <c r="M683" s="758">
        <v>0</v>
      </c>
      <c r="N683" s="759">
        <v>1484.3756989999999</v>
      </c>
      <c r="O683" s="757">
        <v>0</v>
      </c>
      <c r="P683" s="757">
        <v>0</v>
      </c>
      <c r="Q683" s="757">
        <v>1270.6903669999999</v>
      </c>
      <c r="R683" s="757">
        <v>0</v>
      </c>
      <c r="S683" s="757">
        <v>213.68533199999999</v>
      </c>
      <c r="T683" s="757">
        <v>0</v>
      </c>
      <c r="U683" s="812">
        <f t="shared" si="54"/>
        <v>75.898688573542501</v>
      </c>
      <c r="V683" s="813"/>
      <c r="W683" s="813"/>
      <c r="X683" s="813">
        <f t="shared" si="56"/>
        <v>90.852503306807364</v>
      </c>
      <c r="Y683" s="813"/>
      <c r="Z683" s="813">
        <f t="shared" si="57"/>
        <v>38.356521504999975</v>
      </c>
      <c r="AA683" s="813"/>
    </row>
    <row r="684" spans="1:27">
      <c r="A684" s="779"/>
      <c r="B684" s="777" t="s">
        <v>2011</v>
      </c>
      <c r="C684" s="778" t="s">
        <v>2012</v>
      </c>
      <c r="D684" s="757">
        <v>1376</v>
      </c>
      <c r="E684" s="758">
        <v>1376</v>
      </c>
      <c r="F684" s="758">
        <v>0</v>
      </c>
      <c r="G684" s="758">
        <v>0</v>
      </c>
      <c r="H684" s="758">
        <v>0</v>
      </c>
      <c r="I684" s="758">
        <v>0</v>
      </c>
      <c r="J684" s="758">
        <v>1376</v>
      </c>
      <c r="K684" s="758">
        <v>0</v>
      </c>
      <c r="L684" s="758">
        <v>0</v>
      </c>
      <c r="M684" s="758">
        <v>0</v>
      </c>
      <c r="N684" s="759">
        <v>0</v>
      </c>
      <c r="O684" s="757">
        <v>0</v>
      </c>
      <c r="P684" s="757">
        <v>0</v>
      </c>
      <c r="Q684" s="757">
        <v>0</v>
      </c>
      <c r="R684" s="757">
        <v>0</v>
      </c>
      <c r="S684" s="757">
        <v>0</v>
      </c>
      <c r="T684" s="757">
        <v>0</v>
      </c>
      <c r="U684" s="812">
        <f t="shared" si="54"/>
        <v>0</v>
      </c>
      <c r="V684" s="813"/>
      <c r="W684" s="813"/>
      <c r="X684" s="813">
        <f t="shared" si="56"/>
        <v>0</v>
      </c>
      <c r="Y684" s="813"/>
      <c r="Z684" s="813"/>
      <c r="AA684" s="813"/>
    </row>
    <row r="685" spans="1:27" ht="33.75">
      <c r="A685" s="779"/>
      <c r="B685" s="777">
        <v>8140936</v>
      </c>
      <c r="C685" s="778" t="s">
        <v>2013</v>
      </c>
      <c r="D685" s="757">
        <v>1240</v>
      </c>
      <c r="E685" s="758">
        <v>1240</v>
      </c>
      <c r="F685" s="758">
        <v>0</v>
      </c>
      <c r="G685" s="758">
        <v>0</v>
      </c>
      <c r="H685" s="758">
        <v>0</v>
      </c>
      <c r="I685" s="758">
        <v>0</v>
      </c>
      <c r="J685" s="758">
        <v>1240</v>
      </c>
      <c r="K685" s="758">
        <v>0</v>
      </c>
      <c r="L685" s="758">
        <v>0</v>
      </c>
      <c r="M685" s="758">
        <v>0</v>
      </c>
      <c r="N685" s="759">
        <v>1240</v>
      </c>
      <c r="O685" s="757">
        <v>0</v>
      </c>
      <c r="P685" s="757">
        <v>0</v>
      </c>
      <c r="Q685" s="757">
        <v>1240</v>
      </c>
      <c r="R685" s="757">
        <v>0</v>
      </c>
      <c r="S685" s="757">
        <v>0</v>
      </c>
      <c r="T685" s="757">
        <v>0</v>
      </c>
      <c r="U685" s="812">
        <f t="shared" si="54"/>
        <v>100</v>
      </c>
      <c r="V685" s="813"/>
      <c r="W685" s="813"/>
      <c r="X685" s="813">
        <f t="shared" si="56"/>
        <v>100</v>
      </c>
      <c r="Y685" s="813"/>
      <c r="Z685" s="813"/>
      <c r="AA685" s="813"/>
    </row>
    <row r="686" spans="1:27" ht="33.75">
      <c r="A686" s="779"/>
      <c r="B686" s="777">
        <v>8021612</v>
      </c>
      <c r="C686" s="778" t="s">
        <v>2014</v>
      </c>
      <c r="D686" s="757">
        <v>2400.7759999999998</v>
      </c>
      <c r="E686" s="758">
        <v>1745.6320000000001</v>
      </c>
      <c r="F686" s="758">
        <v>0</v>
      </c>
      <c r="G686" s="758">
        <v>655.14400000000001</v>
      </c>
      <c r="H686" s="758">
        <v>0</v>
      </c>
      <c r="I686" s="758">
        <v>655.14400000000001</v>
      </c>
      <c r="J686" s="758">
        <v>1745.6320000000001</v>
      </c>
      <c r="K686" s="758">
        <v>0</v>
      </c>
      <c r="L686" s="758">
        <v>0</v>
      </c>
      <c r="M686" s="758">
        <v>0</v>
      </c>
      <c r="N686" s="759">
        <v>2398.2619999999997</v>
      </c>
      <c r="O686" s="757">
        <v>0</v>
      </c>
      <c r="P686" s="757">
        <v>655.14400000000001</v>
      </c>
      <c r="Q686" s="757">
        <v>1743.1179999999999</v>
      </c>
      <c r="R686" s="757">
        <v>0</v>
      </c>
      <c r="S686" s="757">
        <v>0</v>
      </c>
      <c r="T686" s="757">
        <v>0</v>
      </c>
      <c r="U686" s="812">
        <f t="shared" si="54"/>
        <v>99.895283858219173</v>
      </c>
      <c r="V686" s="813"/>
      <c r="W686" s="813">
        <f t="shared" si="55"/>
        <v>100</v>
      </c>
      <c r="X686" s="813">
        <f t="shared" si="56"/>
        <v>99.855983391688511</v>
      </c>
      <c r="Y686" s="813"/>
      <c r="Z686" s="813"/>
      <c r="AA686" s="813"/>
    </row>
    <row r="687" spans="1:27" ht="45">
      <c r="A687" s="779"/>
      <c r="B687" s="777">
        <v>7989565</v>
      </c>
      <c r="C687" s="778" t="s">
        <v>2015</v>
      </c>
      <c r="D687" s="757">
        <v>12179.678400000001</v>
      </c>
      <c r="E687" s="758">
        <v>5735.64</v>
      </c>
      <c r="F687" s="758">
        <v>3976.3604</v>
      </c>
      <c r="G687" s="758">
        <v>2467.6779999999999</v>
      </c>
      <c r="H687" s="758">
        <v>0</v>
      </c>
      <c r="I687" s="758">
        <v>7638.893</v>
      </c>
      <c r="J687" s="758">
        <v>4540.7853999999998</v>
      </c>
      <c r="K687" s="758">
        <v>0</v>
      </c>
      <c r="L687" s="758">
        <v>0</v>
      </c>
      <c r="M687" s="758">
        <v>0</v>
      </c>
      <c r="N687" s="759">
        <v>7779.5290000000005</v>
      </c>
      <c r="O687" s="757">
        <v>0</v>
      </c>
      <c r="P687" s="757">
        <v>4179.5290000000005</v>
      </c>
      <c r="Q687" s="757">
        <v>3600</v>
      </c>
      <c r="R687" s="757">
        <v>0</v>
      </c>
      <c r="S687" s="757">
        <v>0</v>
      </c>
      <c r="T687" s="757">
        <v>0</v>
      </c>
      <c r="U687" s="812">
        <f t="shared" si="54"/>
        <v>63.873024759011699</v>
      </c>
      <c r="V687" s="813"/>
      <c r="W687" s="813">
        <f t="shared" si="55"/>
        <v>54.713804735843276</v>
      </c>
      <c r="X687" s="813">
        <f t="shared" si="56"/>
        <v>79.281438845359219</v>
      </c>
      <c r="Y687" s="813"/>
      <c r="Z687" s="813"/>
      <c r="AA687" s="813"/>
    </row>
    <row r="688" spans="1:27" ht="22.5">
      <c r="A688" s="779"/>
      <c r="B688" s="777">
        <v>7670420</v>
      </c>
      <c r="C688" s="778" t="s">
        <v>2016</v>
      </c>
      <c r="D688" s="757">
        <v>2.7109999999999999</v>
      </c>
      <c r="E688" s="758">
        <v>0</v>
      </c>
      <c r="F688" s="758">
        <v>2.7109999999999999</v>
      </c>
      <c r="G688" s="758">
        <v>0</v>
      </c>
      <c r="H688" s="758">
        <v>0</v>
      </c>
      <c r="I688" s="758">
        <v>0</v>
      </c>
      <c r="J688" s="758">
        <v>0</v>
      </c>
      <c r="K688" s="758">
        <v>0</v>
      </c>
      <c r="L688" s="758">
        <v>2.7109999999999999</v>
      </c>
      <c r="M688" s="758">
        <v>0</v>
      </c>
      <c r="N688" s="759">
        <v>0</v>
      </c>
      <c r="O688" s="757">
        <v>0</v>
      </c>
      <c r="P688" s="757">
        <v>0</v>
      </c>
      <c r="Q688" s="757">
        <v>0</v>
      </c>
      <c r="R688" s="757">
        <v>0</v>
      </c>
      <c r="S688" s="757">
        <v>0</v>
      </c>
      <c r="T688" s="757">
        <v>0</v>
      </c>
      <c r="U688" s="812">
        <f t="shared" si="54"/>
        <v>0</v>
      </c>
      <c r="V688" s="813"/>
      <c r="W688" s="813"/>
      <c r="X688" s="813"/>
      <c r="Y688" s="813"/>
      <c r="Z688" s="813">
        <f t="shared" si="57"/>
        <v>0</v>
      </c>
      <c r="AA688" s="813"/>
    </row>
    <row r="689" spans="1:27" ht="22.5">
      <c r="A689" s="779"/>
      <c r="B689" s="777">
        <v>7961166</v>
      </c>
      <c r="C689" s="778" t="s">
        <v>2017</v>
      </c>
      <c r="D689" s="757">
        <v>342.40499999999997</v>
      </c>
      <c r="E689" s="758">
        <v>0</v>
      </c>
      <c r="F689" s="758">
        <v>342.40499999999997</v>
      </c>
      <c r="G689" s="758">
        <v>0</v>
      </c>
      <c r="H689" s="758">
        <v>0</v>
      </c>
      <c r="I689" s="758">
        <v>0</v>
      </c>
      <c r="J689" s="758">
        <v>0</v>
      </c>
      <c r="K689" s="758">
        <v>0</v>
      </c>
      <c r="L689" s="758">
        <v>342.40499999999997</v>
      </c>
      <c r="M689" s="758">
        <v>0</v>
      </c>
      <c r="N689" s="759">
        <v>340.67099999999999</v>
      </c>
      <c r="O689" s="757">
        <v>0</v>
      </c>
      <c r="P689" s="757">
        <v>0</v>
      </c>
      <c r="Q689" s="757">
        <v>0</v>
      </c>
      <c r="R689" s="757">
        <v>0</v>
      </c>
      <c r="S689" s="757">
        <v>340.67099999999999</v>
      </c>
      <c r="T689" s="757">
        <v>0</v>
      </c>
      <c r="U689" s="812">
        <f t="shared" si="54"/>
        <v>99.493582161475445</v>
      </c>
      <c r="V689" s="813"/>
      <c r="W689" s="813"/>
      <c r="X689" s="813"/>
      <c r="Y689" s="813"/>
      <c r="Z689" s="813">
        <f t="shared" si="57"/>
        <v>99.493582161475445</v>
      </c>
      <c r="AA689" s="813"/>
    </row>
    <row r="690" spans="1:27" ht="33.75">
      <c r="A690" s="779"/>
      <c r="B690" s="777">
        <v>7818749</v>
      </c>
      <c r="C690" s="778" t="s">
        <v>2018</v>
      </c>
      <c r="D690" s="757">
        <v>17</v>
      </c>
      <c r="E690" s="758">
        <v>17</v>
      </c>
      <c r="F690" s="758">
        <v>0</v>
      </c>
      <c r="G690" s="758">
        <v>0</v>
      </c>
      <c r="H690" s="758">
        <v>0</v>
      </c>
      <c r="I690" s="758">
        <v>0</v>
      </c>
      <c r="J690" s="758">
        <v>17</v>
      </c>
      <c r="K690" s="758">
        <v>0</v>
      </c>
      <c r="L690" s="758">
        <v>0</v>
      </c>
      <c r="M690" s="758">
        <v>0</v>
      </c>
      <c r="N690" s="759">
        <v>10.294</v>
      </c>
      <c r="O690" s="757">
        <v>0</v>
      </c>
      <c r="P690" s="757">
        <v>0</v>
      </c>
      <c r="Q690" s="757">
        <v>10.294</v>
      </c>
      <c r="R690" s="757">
        <v>0</v>
      </c>
      <c r="S690" s="757">
        <v>0</v>
      </c>
      <c r="T690" s="757">
        <v>0</v>
      </c>
      <c r="U690" s="812">
        <f t="shared" si="54"/>
        <v>60.55294117647059</v>
      </c>
      <c r="V690" s="813"/>
      <c r="W690" s="813"/>
      <c r="X690" s="813">
        <f t="shared" si="56"/>
        <v>60.55294117647059</v>
      </c>
      <c r="Y690" s="813"/>
      <c r="Z690" s="813"/>
      <c r="AA690" s="813"/>
    </row>
    <row r="691" spans="1:27" ht="22.5">
      <c r="A691" s="779"/>
      <c r="B691" s="777" t="s">
        <v>2019</v>
      </c>
      <c r="C691" s="778" t="s">
        <v>2020</v>
      </c>
      <c r="D691" s="757">
        <v>43</v>
      </c>
      <c r="E691" s="758">
        <v>43</v>
      </c>
      <c r="F691" s="758">
        <v>0</v>
      </c>
      <c r="G691" s="758">
        <v>0</v>
      </c>
      <c r="H691" s="758">
        <v>0</v>
      </c>
      <c r="I691" s="758">
        <v>0</v>
      </c>
      <c r="J691" s="758">
        <v>43</v>
      </c>
      <c r="K691" s="758">
        <v>0</v>
      </c>
      <c r="L691" s="758">
        <v>0</v>
      </c>
      <c r="M691" s="758">
        <v>0</v>
      </c>
      <c r="N691" s="759">
        <v>43</v>
      </c>
      <c r="O691" s="757">
        <v>0</v>
      </c>
      <c r="P691" s="757">
        <v>0</v>
      </c>
      <c r="Q691" s="757">
        <v>43</v>
      </c>
      <c r="R691" s="757">
        <v>0</v>
      </c>
      <c r="S691" s="757">
        <v>0</v>
      </c>
      <c r="T691" s="757">
        <v>0</v>
      </c>
      <c r="U691" s="812">
        <f t="shared" si="54"/>
        <v>100</v>
      </c>
      <c r="V691" s="813"/>
      <c r="W691" s="813"/>
      <c r="X691" s="813">
        <f t="shared" si="56"/>
        <v>100</v>
      </c>
      <c r="Y691" s="813"/>
      <c r="Z691" s="813"/>
      <c r="AA691" s="813"/>
    </row>
    <row r="692" spans="1:27" ht="33.75">
      <c r="A692" s="779"/>
      <c r="B692" s="777" t="s">
        <v>2021</v>
      </c>
      <c r="C692" s="778" t="s">
        <v>2022</v>
      </c>
      <c r="D692" s="757">
        <v>492</v>
      </c>
      <c r="E692" s="758">
        <v>492</v>
      </c>
      <c r="F692" s="758">
        <v>0</v>
      </c>
      <c r="G692" s="758">
        <v>0</v>
      </c>
      <c r="H692" s="758">
        <v>0</v>
      </c>
      <c r="I692" s="758">
        <v>292</v>
      </c>
      <c r="J692" s="758">
        <v>200</v>
      </c>
      <c r="K692" s="758">
        <v>0</v>
      </c>
      <c r="L692" s="758">
        <v>0</v>
      </c>
      <c r="M692" s="758">
        <v>0</v>
      </c>
      <c r="N692" s="759">
        <v>480</v>
      </c>
      <c r="O692" s="757">
        <v>0</v>
      </c>
      <c r="P692" s="757">
        <v>280</v>
      </c>
      <c r="Q692" s="757">
        <v>200</v>
      </c>
      <c r="R692" s="757">
        <v>0</v>
      </c>
      <c r="S692" s="757">
        <v>0</v>
      </c>
      <c r="T692" s="757">
        <v>0</v>
      </c>
      <c r="U692" s="812">
        <f t="shared" si="54"/>
        <v>97.560975609756099</v>
      </c>
      <c r="V692" s="813"/>
      <c r="W692" s="813">
        <f t="shared" si="55"/>
        <v>95.890410958904098</v>
      </c>
      <c r="X692" s="813">
        <f t="shared" si="56"/>
        <v>100</v>
      </c>
      <c r="Y692" s="813"/>
      <c r="Z692" s="813"/>
      <c r="AA692" s="813"/>
    </row>
    <row r="693" spans="1:27" ht="33.75">
      <c r="A693" s="779"/>
      <c r="B693" s="777" t="s">
        <v>2023</v>
      </c>
      <c r="C693" s="778" t="s">
        <v>2024</v>
      </c>
      <c r="D693" s="757">
        <v>700</v>
      </c>
      <c r="E693" s="758">
        <v>700</v>
      </c>
      <c r="F693" s="758">
        <v>0</v>
      </c>
      <c r="G693" s="758">
        <v>0</v>
      </c>
      <c r="H693" s="758">
        <v>0</v>
      </c>
      <c r="I693" s="758">
        <v>0</v>
      </c>
      <c r="J693" s="758">
        <v>700</v>
      </c>
      <c r="K693" s="758">
        <v>0</v>
      </c>
      <c r="L693" s="758">
        <v>0</v>
      </c>
      <c r="M693" s="758">
        <v>0</v>
      </c>
      <c r="N693" s="759">
        <v>700</v>
      </c>
      <c r="O693" s="757">
        <v>0</v>
      </c>
      <c r="P693" s="757">
        <v>0</v>
      </c>
      <c r="Q693" s="757">
        <v>700</v>
      </c>
      <c r="R693" s="757">
        <v>0</v>
      </c>
      <c r="S693" s="757">
        <v>0</v>
      </c>
      <c r="T693" s="757">
        <v>0</v>
      </c>
      <c r="U693" s="812">
        <f t="shared" si="54"/>
        <v>100</v>
      </c>
      <c r="V693" s="813"/>
      <c r="W693" s="813"/>
      <c r="X693" s="813">
        <f t="shared" si="56"/>
        <v>100</v>
      </c>
      <c r="Y693" s="813"/>
      <c r="Z693" s="813"/>
      <c r="AA693" s="813"/>
    </row>
    <row r="694" spans="1:27" ht="22.5">
      <c r="A694" s="779"/>
      <c r="B694" s="777" t="s">
        <v>2025</v>
      </c>
      <c r="C694" s="778" t="s">
        <v>2026</v>
      </c>
      <c r="D694" s="757">
        <v>500</v>
      </c>
      <c r="E694" s="758">
        <v>500</v>
      </c>
      <c r="F694" s="758">
        <v>0</v>
      </c>
      <c r="G694" s="758">
        <v>0</v>
      </c>
      <c r="H694" s="758">
        <v>0</v>
      </c>
      <c r="I694" s="758">
        <v>0</v>
      </c>
      <c r="J694" s="758">
        <v>500</v>
      </c>
      <c r="K694" s="758">
        <v>0</v>
      </c>
      <c r="L694" s="758">
        <v>0</v>
      </c>
      <c r="M694" s="758">
        <v>0</v>
      </c>
      <c r="N694" s="759">
        <v>500</v>
      </c>
      <c r="O694" s="757">
        <v>0</v>
      </c>
      <c r="P694" s="757">
        <v>0</v>
      </c>
      <c r="Q694" s="757">
        <v>500</v>
      </c>
      <c r="R694" s="757">
        <v>0</v>
      </c>
      <c r="S694" s="757">
        <v>0</v>
      </c>
      <c r="T694" s="757">
        <v>0</v>
      </c>
      <c r="U694" s="812">
        <f t="shared" si="54"/>
        <v>100</v>
      </c>
      <c r="V694" s="813"/>
      <c r="W694" s="813"/>
      <c r="X694" s="813">
        <f t="shared" si="56"/>
        <v>100</v>
      </c>
      <c r="Y694" s="813"/>
      <c r="Z694" s="813"/>
      <c r="AA694" s="813"/>
    </row>
    <row r="695" spans="1:27" ht="22.5">
      <c r="A695" s="779"/>
      <c r="B695" s="777" t="s">
        <v>2027</v>
      </c>
      <c r="C695" s="778" t="s">
        <v>2028</v>
      </c>
      <c r="D695" s="757">
        <v>300</v>
      </c>
      <c r="E695" s="758">
        <v>300</v>
      </c>
      <c r="F695" s="758">
        <v>0</v>
      </c>
      <c r="G695" s="758">
        <v>0</v>
      </c>
      <c r="H695" s="758">
        <v>0</v>
      </c>
      <c r="I695" s="758">
        <v>0</v>
      </c>
      <c r="J695" s="758">
        <v>300</v>
      </c>
      <c r="K695" s="758">
        <v>0</v>
      </c>
      <c r="L695" s="758">
        <v>0</v>
      </c>
      <c r="M695" s="758">
        <v>0</v>
      </c>
      <c r="N695" s="759">
        <v>300</v>
      </c>
      <c r="O695" s="757">
        <v>0</v>
      </c>
      <c r="P695" s="757">
        <v>0</v>
      </c>
      <c r="Q695" s="757">
        <v>300</v>
      </c>
      <c r="R695" s="757">
        <v>0</v>
      </c>
      <c r="S695" s="757">
        <v>0</v>
      </c>
      <c r="T695" s="757">
        <v>0</v>
      </c>
      <c r="U695" s="812">
        <f t="shared" si="54"/>
        <v>100</v>
      </c>
      <c r="V695" s="813"/>
      <c r="W695" s="813"/>
      <c r="X695" s="813">
        <f t="shared" si="56"/>
        <v>100</v>
      </c>
      <c r="Y695" s="813"/>
      <c r="Z695" s="813"/>
      <c r="AA695" s="813"/>
    </row>
    <row r="696" spans="1:27" ht="33.75">
      <c r="A696" s="779"/>
      <c r="B696" s="777" t="s">
        <v>2029</v>
      </c>
      <c r="C696" s="778" t="s">
        <v>2030</v>
      </c>
      <c r="D696" s="757">
        <v>400</v>
      </c>
      <c r="E696" s="758">
        <v>400</v>
      </c>
      <c r="F696" s="758">
        <v>0</v>
      </c>
      <c r="G696" s="758">
        <v>0</v>
      </c>
      <c r="H696" s="758">
        <v>0</v>
      </c>
      <c r="I696" s="758">
        <v>0</v>
      </c>
      <c r="J696" s="758">
        <v>400</v>
      </c>
      <c r="K696" s="758">
        <v>0</v>
      </c>
      <c r="L696" s="758">
        <v>0</v>
      </c>
      <c r="M696" s="758">
        <v>0</v>
      </c>
      <c r="N696" s="759">
        <v>400</v>
      </c>
      <c r="O696" s="757">
        <v>0</v>
      </c>
      <c r="P696" s="757">
        <v>0</v>
      </c>
      <c r="Q696" s="757">
        <v>400</v>
      </c>
      <c r="R696" s="757">
        <v>0</v>
      </c>
      <c r="S696" s="757">
        <v>0</v>
      </c>
      <c r="T696" s="757">
        <v>0</v>
      </c>
      <c r="U696" s="812">
        <f t="shared" si="54"/>
        <v>100</v>
      </c>
      <c r="V696" s="813"/>
      <c r="W696" s="813"/>
      <c r="X696" s="813">
        <f t="shared" si="56"/>
        <v>100</v>
      </c>
      <c r="Y696" s="813"/>
      <c r="Z696" s="813"/>
      <c r="AA696" s="813"/>
    </row>
    <row r="697" spans="1:27" ht="33.75">
      <c r="A697" s="779"/>
      <c r="B697" s="777">
        <v>7946587</v>
      </c>
      <c r="C697" s="778" t="s">
        <v>2031</v>
      </c>
      <c r="D697" s="757">
        <v>2383</v>
      </c>
      <c r="E697" s="758">
        <v>2383</v>
      </c>
      <c r="F697" s="758">
        <v>0</v>
      </c>
      <c r="G697" s="758">
        <v>0</v>
      </c>
      <c r="H697" s="758">
        <v>0</v>
      </c>
      <c r="I697" s="758">
        <v>150</v>
      </c>
      <c r="J697" s="758">
        <v>456</v>
      </c>
      <c r="K697" s="758">
        <v>0</v>
      </c>
      <c r="L697" s="758">
        <v>1277</v>
      </c>
      <c r="M697" s="758">
        <v>500</v>
      </c>
      <c r="N697" s="759">
        <v>2382.2799999999997</v>
      </c>
      <c r="O697" s="757">
        <v>0</v>
      </c>
      <c r="P697" s="757">
        <v>150</v>
      </c>
      <c r="Q697" s="757">
        <v>455.28</v>
      </c>
      <c r="R697" s="757">
        <v>0</v>
      </c>
      <c r="S697" s="757">
        <v>1277</v>
      </c>
      <c r="T697" s="757">
        <v>500</v>
      </c>
      <c r="U697" s="812">
        <f t="shared" si="54"/>
        <v>99.969785984053701</v>
      </c>
      <c r="V697" s="813"/>
      <c r="W697" s="813">
        <f t="shared" si="55"/>
        <v>100</v>
      </c>
      <c r="X697" s="813">
        <f t="shared" si="56"/>
        <v>99.84210526315789</v>
      </c>
      <c r="Y697" s="813"/>
      <c r="Z697" s="813">
        <f t="shared" si="57"/>
        <v>100</v>
      </c>
      <c r="AA697" s="813">
        <f t="shared" si="58"/>
        <v>100</v>
      </c>
    </row>
    <row r="698" spans="1:27" ht="22.5">
      <c r="A698" s="779"/>
      <c r="B698" s="777">
        <v>8078361</v>
      </c>
      <c r="C698" s="778" t="s">
        <v>2032</v>
      </c>
      <c r="D698" s="757">
        <v>1100</v>
      </c>
      <c r="E698" s="758">
        <v>1100</v>
      </c>
      <c r="F698" s="758">
        <v>0</v>
      </c>
      <c r="G698" s="758">
        <v>0</v>
      </c>
      <c r="H698" s="758">
        <v>0</v>
      </c>
      <c r="I698" s="758">
        <v>300</v>
      </c>
      <c r="J698" s="758">
        <v>0</v>
      </c>
      <c r="K698" s="758">
        <v>0</v>
      </c>
      <c r="L698" s="758">
        <v>0</v>
      </c>
      <c r="M698" s="758">
        <v>800</v>
      </c>
      <c r="N698" s="759">
        <v>1100</v>
      </c>
      <c r="O698" s="757">
        <v>0</v>
      </c>
      <c r="P698" s="757">
        <v>300</v>
      </c>
      <c r="Q698" s="757">
        <v>0</v>
      </c>
      <c r="R698" s="757">
        <v>0</v>
      </c>
      <c r="S698" s="757">
        <v>0</v>
      </c>
      <c r="T698" s="757">
        <v>800</v>
      </c>
      <c r="U698" s="812">
        <f t="shared" si="54"/>
        <v>100</v>
      </c>
      <c r="V698" s="813"/>
      <c r="W698" s="813">
        <f t="shared" si="55"/>
        <v>100</v>
      </c>
      <c r="X698" s="813"/>
      <c r="Y698" s="813"/>
      <c r="Z698" s="813"/>
      <c r="AA698" s="813">
        <f t="shared" si="58"/>
        <v>100</v>
      </c>
    </row>
    <row r="699" spans="1:27" ht="33.75">
      <c r="A699" s="779"/>
      <c r="B699" s="777">
        <v>7893289</v>
      </c>
      <c r="C699" s="778" t="s">
        <v>2033</v>
      </c>
      <c r="D699" s="757">
        <v>1148</v>
      </c>
      <c r="E699" s="758">
        <v>1148</v>
      </c>
      <c r="F699" s="758">
        <v>0</v>
      </c>
      <c r="G699" s="758">
        <v>0</v>
      </c>
      <c r="H699" s="758">
        <v>0</v>
      </c>
      <c r="I699" s="758">
        <v>0</v>
      </c>
      <c r="J699" s="758">
        <v>0</v>
      </c>
      <c r="K699" s="758">
        <v>0</v>
      </c>
      <c r="L699" s="758">
        <v>1148</v>
      </c>
      <c r="M699" s="758">
        <v>0</v>
      </c>
      <c r="N699" s="759">
        <v>1135.3219999999999</v>
      </c>
      <c r="O699" s="757">
        <v>0</v>
      </c>
      <c r="P699" s="757">
        <v>0</v>
      </c>
      <c r="Q699" s="757">
        <v>0</v>
      </c>
      <c r="R699" s="757">
        <v>0</v>
      </c>
      <c r="S699" s="757">
        <v>1135.3219999999999</v>
      </c>
      <c r="T699" s="757">
        <v>0</v>
      </c>
      <c r="U699" s="812">
        <f t="shared" si="54"/>
        <v>98.895644599303125</v>
      </c>
      <c r="V699" s="813"/>
      <c r="W699" s="813"/>
      <c r="X699" s="813"/>
      <c r="Y699" s="813"/>
      <c r="Z699" s="813">
        <f t="shared" si="57"/>
        <v>98.895644599303125</v>
      </c>
      <c r="AA699" s="813"/>
    </row>
    <row r="700" spans="1:27" ht="33.75">
      <c r="A700" s="779"/>
      <c r="B700" s="777">
        <v>7712947</v>
      </c>
      <c r="C700" s="778" t="s">
        <v>2034</v>
      </c>
      <c r="D700" s="757">
        <v>6900</v>
      </c>
      <c r="E700" s="758">
        <v>6900</v>
      </c>
      <c r="F700" s="758">
        <v>0</v>
      </c>
      <c r="G700" s="758">
        <v>0</v>
      </c>
      <c r="H700" s="758">
        <v>0</v>
      </c>
      <c r="I700" s="758">
        <v>6900</v>
      </c>
      <c r="J700" s="758">
        <v>0</v>
      </c>
      <c r="K700" s="758">
        <v>0</v>
      </c>
      <c r="L700" s="758">
        <v>0</v>
      </c>
      <c r="M700" s="758">
        <v>0</v>
      </c>
      <c r="N700" s="759">
        <v>6899.9989999999998</v>
      </c>
      <c r="O700" s="757">
        <v>0</v>
      </c>
      <c r="P700" s="757">
        <v>6899.9989999999998</v>
      </c>
      <c r="Q700" s="757">
        <v>0</v>
      </c>
      <c r="R700" s="757">
        <v>0</v>
      </c>
      <c r="S700" s="757">
        <v>0</v>
      </c>
      <c r="T700" s="757">
        <v>0</v>
      </c>
      <c r="U700" s="812">
        <f t="shared" si="54"/>
        <v>99.999985507246365</v>
      </c>
      <c r="V700" s="813"/>
      <c r="W700" s="813">
        <f t="shared" si="55"/>
        <v>99.999985507246365</v>
      </c>
      <c r="X700" s="813"/>
      <c r="Y700" s="813"/>
      <c r="Z700" s="813"/>
      <c r="AA700" s="813"/>
    </row>
    <row r="701" spans="1:27" ht="33.75">
      <c r="A701" s="779"/>
      <c r="B701" s="777">
        <v>7950186</v>
      </c>
      <c r="C701" s="778" t="s">
        <v>2035</v>
      </c>
      <c r="D701" s="757">
        <v>851</v>
      </c>
      <c r="E701" s="758">
        <v>851</v>
      </c>
      <c r="F701" s="758">
        <v>0</v>
      </c>
      <c r="G701" s="758">
        <v>0</v>
      </c>
      <c r="H701" s="758">
        <v>0</v>
      </c>
      <c r="I701" s="758">
        <v>0</v>
      </c>
      <c r="J701" s="758">
        <v>0</v>
      </c>
      <c r="K701" s="758">
        <v>0</v>
      </c>
      <c r="L701" s="758">
        <v>851</v>
      </c>
      <c r="M701" s="758">
        <v>0</v>
      </c>
      <c r="N701" s="759">
        <v>851</v>
      </c>
      <c r="O701" s="757">
        <v>0</v>
      </c>
      <c r="P701" s="757">
        <v>0</v>
      </c>
      <c r="Q701" s="757">
        <v>0</v>
      </c>
      <c r="R701" s="757">
        <v>0</v>
      </c>
      <c r="S701" s="757">
        <v>851</v>
      </c>
      <c r="T701" s="757">
        <v>0</v>
      </c>
      <c r="U701" s="812">
        <f t="shared" si="54"/>
        <v>100</v>
      </c>
      <c r="V701" s="813"/>
      <c r="W701" s="813"/>
      <c r="X701" s="813"/>
      <c r="Y701" s="813"/>
      <c r="Z701" s="813">
        <f t="shared" si="57"/>
        <v>100</v>
      </c>
      <c r="AA701" s="813"/>
    </row>
    <row r="702" spans="1:27" ht="33.75">
      <c r="A702" s="779"/>
      <c r="B702" s="777">
        <v>7964101</v>
      </c>
      <c r="C702" s="778" t="s">
        <v>2036</v>
      </c>
      <c r="D702" s="757">
        <v>1334.623</v>
      </c>
      <c r="E702" s="758">
        <v>1146.4760000000001</v>
      </c>
      <c r="F702" s="758">
        <v>188.14699999999999</v>
      </c>
      <c r="G702" s="758">
        <v>0</v>
      </c>
      <c r="H702" s="758">
        <v>0</v>
      </c>
      <c r="I702" s="758">
        <v>884</v>
      </c>
      <c r="J702" s="758">
        <v>350.62299999999999</v>
      </c>
      <c r="K702" s="758">
        <v>0</v>
      </c>
      <c r="L702" s="758">
        <v>100</v>
      </c>
      <c r="M702" s="758">
        <v>0</v>
      </c>
      <c r="N702" s="759">
        <v>1249.1030000000001</v>
      </c>
      <c r="O702" s="757">
        <v>0</v>
      </c>
      <c r="P702" s="757">
        <v>884</v>
      </c>
      <c r="Q702" s="757">
        <v>350.62299999999999</v>
      </c>
      <c r="R702" s="757">
        <v>0</v>
      </c>
      <c r="S702" s="757">
        <v>14.48</v>
      </c>
      <c r="T702" s="757">
        <v>0</v>
      </c>
      <c r="U702" s="812">
        <f t="shared" si="54"/>
        <v>93.592197946536217</v>
      </c>
      <c r="V702" s="813"/>
      <c r="W702" s="813">
        <f t="shared" si="55"/>
        <v>100</v>
      </c>
      <c r="X702" s="813">
        <f t="shared" si="56"/>
        <v>100</v>
      </c>
      <c r="Y702" s="813"/>
      <c r="Z702" s="813">
        <f t="shared" si="57"/>
        <v>14.48</v>
      </c>
      <c r="AA702" s="813"/>
    </row>
    <row r="703" spans="1:27" ht="22.5">
      <c r="A703" s="779"/>
      <c r="B703" s="777">
        <v>7948735</v>
      </c>
      <c r="C703" s="778" t="s">
        <v>2037</v>
      </c>
      <c r="D703" s="757">
        <v>500</v>
      </c>
      <c r="E703" s="758">
        <v>300</v>
      </c>
      <c r="F703" s="758">
        <v>200</v>
      </c>
      <c r="G703" s="758">
        <v>0</v>
      </c>
      <c r="H703" s="758">
        <v>0</v>
      </c>
      <c r="I703" s="758">
        <v>0</v>
      </c>
      <c r="J703" s="758">
        <v>300</v>
      </c>
      <c r="K703" s="758">
        <v>0</v>
      </c>
      <c r="L703" s="758">
        <v>200</v>
      </c>
      <c r="M703" s="758">
        <v>0</v>
      </c>
      <c r="N703" s="759">
        <v>109.01900000000001</v>
      </c>
      <c r="O703" s="757">
        <v>0</v>
      </c>
      <c r="P703" s="757">
        <v>0</v>
      </c>
      <c r="Q703" s="757">
        <v>109.01900000000001</v>
      </c>
      <c r="R703" s="757">
        <v>0</v>
      </c>
      <c r="S703" s="757">
        <v>0</v>
      </c>
      <c r="T703" s="757">
        <v>0</v>
      </c>
      <c r="U703" s="812">
        <f t="shared" si="54"/>
        <v>21.803800000000003</v>
      </c>
      <c r="V703" s="813"/>
      <c r="W703" s="813"/>
      <c r="X703" s="813">
        <f t="shared" si="56"/>
        <v>36.339666666666673</v>
      </c>
      <c r="Y703" s="813"/>
      <c r="Z703" s="813">
        <f t="shared" si="57"/>
        <v>0</v>
      </c>
      <c r="AA703" s="813"/>
    </row>
    <row r="704" spans="1:27" ht="22.5">
      <c r="A704" s="779"/>
      <c r="B704" s="777">
        <v>8129619</v>
      </c>
      <c r="C704" s="778" t="s">
        <v>2038</v>
      </c>
      <c r="D704" s="757">
        <v>430.53</v>
      </c>
      <c r="E704" s="758">
        <v>130.53</v>
      </c>
      <c r="F704" s="758">
        <v>300</v>
      </c>
      <c r="G704" s="758">
        <v>0</v>
      </c>
      <c r="H704" s="758">
        <v>0</v>
      </c>
      <c r="I704" s="758">
        <v>130.53</v>
      </c>
      <c r="J704" s="758">
        <v>300</v>
      </c>
      <c r="K704" s="758">
        <v>0</v>
      </c>
      <c r="L704" s="758">
        <v>0</v>
      </c>
      <c r="M704" s="758">
        <v>0</v>
      </c>
      <c r="N704" s="759">
        <v>395.11900000000003</v>
      </c>
      <c r="O704" s="757">
        <v>0</v>
      </c>
      <c r="P704" s="757">
        <v>130.53</v>
      </c>
      <c r="Q704" s="757">
        <v>264.589</v>
      </c>
      <c r="R704" s="757">
        <v>0</v>
      </c>
      <c r="S704" s="757">
        <v>0</v>
      </c>
      <c r="T704" s="757">
        <v>0</v>
      </c>
      <c r="U704" s="812">
        <f t="shared" si="54"/>
        <v>91.775021485146226</v>
      </c>
      <c r="V704" s="813"/>
      <c r="W704" s="813">
        <f t="shared" si="55"/>
        <v>100</v>
      </c>
      <c r="X704" s="813">
        <f t="shared" si="56"/>
        <v>88.196333333333328</v>
      </c>
      <c r="Y704" s="813"/>
      <c r="Z704" s="813"/>
      <c r="AA704" s="813"/>
    </row>
    <row r="705" spans="1:27" ht="22.5">
      <c r="A705" s="779"/>
      <c r="B705" s="777">
        <v>7751631</v>
      </c>
      <c r="C705" s="778" t="s">
        <v>2039</v>
      </c>
      <c r="D705" s="757">
        <v>230.059</v>
      </c>
      <c r="E705" s="758">
        <v>230.059</v>
      </c>
      <c r="F705" s="758">
        <v>0</v>
      </c>
      <c r="G705" s="758">
        <v>0</v>
      </c>
      <c r="H705" s="758">
        <v>0</v>
      </c>
      <c r="I705" s="758">
        <v>0</v>
      </c>
      <c r="J705" s="758">
        <v>230</v>
      </c>
      <c r="K705" s="758">
        <v>0</v>
      </c>
      <c r="L705" s="758">
        <v>0</v>
      </c>
      <c r="M705" s="758">
        <v>0</v>
      </c>
      <c r="N705" s="759">
        <v>0</v>
      </c>
      <c r="O705" s="757">
        <v>0</v>
      </c>
      <c r="P705" s="757">
        <v>0</v>
      </c>
      <c r="Q705" s="757">
        <v>0</v>
      </c>
      <c r="R705" s="757">
        <v>0</v>
      </c>
      <c r="S705" s="757">
        <v>0</v>
      </c>
      <c r="T705" s="757">
        <v>0</v>
      </c>
      <c r="U705" s="812">
        <f t="shared" si="54"/>
        <v>0</v>
      </c>
      <c r="V705" s="813"/>
      <c r="W705" s="813"/>
      <c r="X705" s="813">
        <f t="shared" si="56"/>
        <v>0</v>
      </c>
      <c r="Y705" s="813"/>
      <c r="Z705" s="813"/>
      <c r="AA705" s="813"/>
    </row>
    <row r="706" spans="1:27" ht="45">
      <c r="A706" s="779"/>
      <c r="B706" s="777">
        <v>7945282</v>
      </c>
      <c r="C706" s="778" t="s">
        <v>2040</v>
      </c>
      <c r="D706" s="757">
        <v>518.19600000000003</v>
      </c>
      <c r="E706" s="758">
        <v>518.19600000000003</v>
      </c>
      <c r="F706" s="758">
        <v>0</v>
      </c>
      <c r="G706" s="758">
        <v>0</v>
      </c>
      <c r="H706" s="758">
        <v>0</v>
      </c>
      <c r="I706" s="758">
        <v>518.19600000000003</v>
      </c>
      <c r="J706" s="758">
        <v>0</v>
      </c>
      <c r="K706" s="758">
        <v>0</v>
      </c>
      <c r="L706" s="758">
        <v>0</v>
      </c>
      <c r="M706" s="758">
        <v>0</v>
      </c>
      <c r="N706" s="759">
        <v>518.19600000000003</v>
      </c>
      <c r="O706" s="757">
        <v>0</v>
      </c>
      <c r="P706" s="757">
        <v>518.19600000000003</v>
      </c>
      <c r="Q706" s="757">
        <v>0</v>
      </c>
      <c r="R706" s="757">
        <v>0</v>
      </c>
      <c r="S706" s="757">
        <v>0</v>
      </c>
      <c r="T706" s="757">
        <v>0</v>
      </c>
      <c r="U706" s="812">
        <f t="shared" si="54"/>
        <v>100</v>
      </c>
      <c r="V706" s="813"/>
      <c r="W706" s="813">
        <f t="shared" si="55"/>
        <v>100</v>
      </c>
      <c r="X706" s="813"/>
      <c r="Y706" s="813"/>
      <c r="Z706" s="813"/>
      <c r="AA706" s="813"/>
    </row>
    <row r="707" spans="1:27" ht="33.75">
      <c r="A707" s="779"/>
      <c r="B707" s="777">
        <v>8142254</v>
      </c>
      <c r="C707" s="778" t="s">
        <v>2041</v>
      </c>
      <c r="D707" s="757">
        <v>129.43799999999999</v>
      </c>
      <c r="E707" s="758">
        <v>129.43799999999999</v>
      </c>
      <c r="F707" s="758">
        <v>0</v>
      </c>
      <c r="G707" s="758">
        <v>0</v>
      </c>
      <c r="H707" s="758">
        <v>0</v>
      </c>
      <c r="I707" s="758">
        <v>129.43799999999999</v>
      </c>
      <c r="J707" s="758">
        <v>0</v>
      </c>
      <c r="K707" s="758">
        <v>0</v>
      </c>
      <c r="L707" s="758">
        <v>0</v>
      </c>
      <c r="M707" s="758">
        <v>0</v>
      </c>
      <c r="N707" s="759">
        <v>94.066000000000003</v>
      </c>
      <c r="O707" s="757">
        <v>0</v>
      </c>
      <c r="P707" s="757">
        <v>94.066000000000003</v>
      </c>
      <c r="Q707" s="757">
        <v>0</v>
      </c>
      <c r="R707" s="757">
        <v>0</v>
      </c>
      <c r="S707" s="757">
        <v>0</v>
      </c>
      <c r="T707" s="757">
        <v>0</v>
      </c>
      <c r="U707" s="812">
        <f t="shared" si="54"/>
        <v>72.67263091209692</v>
      </c>
      <c r="V707" s="813"/>
      <c r="W707" s="813">
        <f t="shared" si="55"/>
        <v>72.67263091209692</v>
      </c>
      <c r="X707" s="813"/>
      <c r="Y707" s="813"/>
      <c r="Z707" s="813"/>
      <c r="AA707" s="813"/>
    </row>
    <row r="708" spans="1:27" ht="22.5">
      <c r="A708" s="779"/>
      <c r="B708" s="777">
        <v>8129618</v>
      </c>
      <c r="C708" s="778" t="s">
        <v>2042</v>
      </c>
      <c r="D708" s="757">
        <v>607.09699999999998</v>
      </c>
      <c r="E708" s="758">
        <v>607.09699999999998</v>
      </c>
      <c r="F708" s="758">
        <v>0</v>
      </c>
      <c r="G708" s="758">
        <v>0</v>
      </c>
      <c r="H708" s="758">
        <v>0</v>
      </c>
      <c r="I708" s="758">
        <v>607.09699999999998</v>
      </c>
      <c r="J708" s="758">
        <v>0</v>
      </c>
      <c r="K708" s="758">
        <v>0</v>
      </c>
      <c r="L708" s="758">
        <v>0</v>
      </c>
      <c r="M708" s="758">
        <v>0</v>
      </c>
      <c r="N708" s="759">
        <v>0</v>
      </c>
      <c r="O708" s="757">
        <v>0</v>
      </c>
      <c r="P708" s="757">
        <v>0</v>
      </c>
      <c r="Q708" s="757">
        <v>0</v>
      </c>
      <c r="R708" s="757">
        <v>0</v>
      </c>
      <c r="S708" s="757">
        <v>0</v>
      </c>
      <c r="T708" s="757">
        <v>0</v>
      </c>
      <c r="U708" s="812">
        <f t="shared" si="54"/>
        <v>0</v>
      </c>
      <c r="V708" s="813"/>
      <c r="W708" s="813">
        <f t="shared" si="55"/>
        <v>0</v>
      </c>
      <c r="X708" s="813"/>
      <c r="Y708" s="813"/>
      <c r="Z708" s="813"/>
      <c r="AA708" s="813"/>
    </row>
    <row r="709" spans="1:27" ht="45">
      <c r="A709" s="779"/>
      <c r="B709" s="777">
        <v>8015459</v>
      </c>
      <c r="C709" s="778" t="s">
        <v>2043</v>
      </c>
      <c r="D709" s="757">
        <v>2313.7780000000002</v>
      </c>
      <c r="E709" s="758">
        <v>1046.58</v>
      </c>
      <c r="F709" s="758">
        <v>1267.1980000000001</v>
      </c>
      <c r="G709" s="758">
        <v>0</v>
      </c>
      <c r="H709" s="758">
        <v>0</v>
      </c>
      <c r="I709" s="758">
        <v>525.24699999999996</v>
      </c>
      <c r="J709" s="758">
        <v>1046.5260000000001</v>
      </c>
      <c r="K709" s="758">
        <v>0</v>
      </c>
      <c r="L709" s="758">
        <v>742.005</v>
      </c>
      <c r="M709" s="758">
        <v>0</v>
      </c>
      <c r="N709" s="759">
        <v>1867.817</v>
      </c>
      <c r="O709" s="757">
        <v>0</v>
      </c>
      <c r="P709" s="757">
        <v>525.24699999999996</v>
      </c>
      <c r="Q709" s="757">
        <v>600.61900000000003</v>
      </c>
      <c r="R709" s="757">
        <v>0</v>
      </c>
      <c r="S709" s="757">
        <v>741.95100000000002</v>
      </c>
      <c r="T709" s="757">
        <v>0</v>
      </c>
      <c r="U709" s="812">
        <f t="shared" si="54"/>
        <v>80.725851831938925</v>
      </c>
      <c r="V709" s="813"/>
      <c r="W709" s="813">
        <f t="shared" si="55"/>
        <v>100</v>
      </c>
      <c r="X709" s="813">
        <f t="shared" si="56"/>
        <v>57.391694042957361</v>
      </c>
      <c r="Y709" s="813"/>
      <c r="Z709" s="813">
        <f t="shared" si="57"/>
        <v>99.992722421007954</v>
      </c>
      <c r="AA709" s="813"/>
    </row>
    <row r="710" spans="1:27" ht="22.5">
      <c r="A710" s="779"/>
      <c r="B710" s="777">
        <v>8027101</v>
      </c>
      <c r="C710" s="778" t="s">
        <v>2044</v>
      </c>
      <c r="D710" s="757">
        <v>865.0619999999999</v>
      </c>
      <c r="E710" s="758">
        <v>421.04899999999998</v>
      </c>
      <c r="F710" s="758">
        <v>0</v>
      </c>
      <c r="G710" s="758">
        <v>444.01299999999998</v>
      </c>
      <c r="H710" s="758">
        <v>0</v>
      </c>
      <c r="I710" s="758">
        <v>150</v>
      </c>
      <c r="J710" s="758">
        <v>0</v>
      </c>
      <c r="K710" s="758">
        <v>0</v>
      </c>
      <c r="L710" s="758">
        <v>715.06200000000001</v>
      </c>
      <c r="M710" s="758">
        <v>0</v>
      </c>
      <c r="N710" s="759">
        <v>865.06200000000001</v>
      </c>
      <c r="O710" s="757">
        <v>0</v>
      </c>
      <c r="P710" s="757">
        <v>150</v>
      </c>
      <c r="Q710" s="757">
        <v>0</v>
      </c>
      <c r="R710" s="757">
        <v>0</v>
      </c>
      <c r="S710" s="757">
        <v>715.06200000000001</v>
      </c>
      <c r="T710" s="757">
        <v>0</v>
      </c>
      <c r="U710" s="812">
        <f t="shared" si="54"/>
        <v>100.00000000000003</v>
      </c>
      <c r="V710" s="813"/>
      <c r="W710" s="813">
        <f t="shared" si="55"/>
        <v>100</v>
      </c>
      <c r="X710" s="813"/>
      <c r="Y710" s="813"/>
      <c r="Z710" s="813">
        <f t="shared" si="57"/>
        <v>100</v>
      </c>
      <c r="AA710" s="813"/>
    </row>
    <row r="711" spans="1:27" ht="22.5">
      <c r="A711" s="779"/>
      <c r="B711" s="777">
        <v>8090472</v>
      </c>
      <c r="C711" s="778" t="s">
        <v>2045</v>
      </c>
      <c r="D711" s="757">
        <v>785.03600000000006</v>
      </c>
      <c r="E711" s="758">
        <v>315</v>
      </c>
      <c r="F711" s="758">
        <v>75.966999999999999</v>
      </c>
      <c r="G711" s="758">
        <v>394.06900000000002</v>
      </c>
      <c r="H711" s="758">
        <v>0</v>
      </c>
      <c r="I711" s="758">
        <v>0</v>
      </c>
      <c r="J711" s="758">
        <v>0</v>
      </c>
      <c r="K711" s="758">
        <v>0</v>
      </c>
      <c r="L711" s="758">
        <v>785.03599999999994</v>
      </c>
      <c r="M711" s="758">
        <v>0</v>
      </c>
      <c r="N711" s="759">
        <v>620.79600000000005</v>
      </c>
      <c r="O711" s="757">
        <v>0</v>
      </c>
      <c r="P711" s="757">
        <v>0</v>
      </c>
      <c r="Q711" s="757">
        <v>0</v>
      </c>
      <c r="R711" s="757">
        <v>0</v>
      </c>
      <c r="S711" s="757">
        <v>620.79600000000005</v>
      </c>
      <c r="T711" s="757">
        <v>0</v>
      </c>
      <c r="U711" s="812">
        <f t="shared" si="54"/>
        <v>79.078666456060603</v>
      </c>
      <c r="V711" s="813"/>
      <c r="W711" s="813"/>
      <c r="X711" s="813"/>
      <c r="Y711" s="813"/>
      <c r="Z711" s="813">
        <f t="shared" si="57"/>
        <v>79.078666456060631</v>
      </c>
      <c r="AA711" s="813"/>
    </row>
    <row r="712" spans="1:27" ht="22.5">
      <c r="A712" s="779"/>
      <c r="B712" s="777">
        <v>8156079</v>
      </c>
      <c r="C712" s="778" t="s">
        <v>2046</v>
      </c>
      <c r="D712" s="757">
        <v>431.077</v>
      </c>
      <c r="E712" s="758">
        <v>431.077</v>
      </c>
      <c r="F712" s="758">
        <v>0</v>
      </c>
      <c r="G712" s="758">
        <v>0</v>
      </c>
      <c r="H712" s="758">
        <v>0</v>
      </c>
      <c r="I712" s="758">
        <v>0</v>
      </c>
      <c r="J712" s="758">
        <v>431.077</v>
      </c>
      <c r="K712" s="758">
        <v>0</v>
      </c>
      <c r="L712" s="758">
        <v>0</v>
      </c>
      <c r="M712" s="758">
        <v>0</v>
      </c>
      <c r="N712" s="759">
        <v>320</v>
      </c>
      <c r="O712" s="757">
        <v>0</v>
      </c>
      <c r="P712" s="757">
        <v>0</v>
      </c>
      <c r="Q712" s="757">
        <v>320</v>
      </c>
      <c r="R712" s="757">
        <v>0</v>
      </c>
      <c r="S712" s="757">
        <v>0</v>
      </c>
      <c r="T712" s="757">
        <v>0</v>
      </c>
      <c r="U712" s="812">
        <f t="shared" si="54"/>
        <v>74.232677688672794</v>
      </c>
      <c r="V712" s="813"/>
      <c r="W712" s="813"/>
      <c r="X712" s="813">
        <f t="shared" si="56"/>
        <v>74.232677688672794</v>
      </c>
      <c r="Y712" s="813"/>
      <c r="Z712" s="813"/>
      <c r="AA712" s="813"/>
    </row>
    <row r="713" spans="1:27" ht="22.5">
      <c r="A713" s="779"/>
      <c r="B713" s="777">
        <v>8157642</v>
      </c>
      <c r="C713" s="778" t="s">
        <v>2047</v>
      </c>
      <c r="D713" s="757">
        <v>710.42</v>
      </c>
      <c r="E713" s="758">
        <v>710.42</v>
      </c>
      <c r="F713" s="758">
        <v>0</v>
      </c>
      <c r="G713" s="758">
        <v>0</v>
      </c>
      <c r="H713" s="758">
        <v>0</v>
      </c>
      <c r="I713" s="758">
        <v>0</v>
      </c>
      <c r="J713" s="758">
        <v>710.42</v>
      </c>
      <c r="K713" s="758">
        <v>0</v>
      </c>
      <c r="L713" s="758">
        <v>0</v>
      </c>
      <c r="M713" s="758">
        <v>0</v>
      </c>
      <c r="N713" s="759">
        <v>0</v>
      </c>
      <c r="O713" s="757">
        <v>0</v>
      </c>
      <c r="P713" s="757">
        <v>0</v>
      </c>
      <c r="Q713" s="757">
        <v>0</v>
      </c>
      <c r="R713" s="757">
        <v>0</v>
      </c>
      <c r="S713" s="757">
        <v>0</v>
      </c>
      <c r="T713" s="757">
        <v>0</v>
      </c>
      <c r="U713" s="812">
        <f t="shared" si="54"/>
        <v>0</v>
      </c>
      <c r="V713" s="813"/>
      <c r="W713" s="813"/>
      <c r="X713" s="813">
        <f t="shared" si="56"/>
        <v>0</v>
      </c>
      <c r="Y713" s="813"/>
      <c r="Z713" s="813"/>
      <c r="AA713" s="813"/>
    </row>
    <row r="714" spans="1:27" ht="22.5">
      <c r="A714" s="779"/>
      <c r="B714" s="777">
        <v>8157643</v>
      </c>
      <c r="C714" s="778" t="s">
        <v>2048</v>
      </c>
      <c r="D714" s="757">
        <v>1400</v>
      </c>
      <c r="E714" s="758">
        <v>1400</v>
      </c>
      <c r="F714" s="758">
        <v>0</v>
      </c>
      <c r="G714" s="758">
        <v>0</v>
      </c>
      <c r="H714" s="758">
        <v>0</v>
      </c>
      <c r="I714" s="758">
        <v>0</v>
      </c>
      <c r="J714" s="758">
        <v>1400</v>
      </c>
      <c r="K714" s="758">
        <v>0</v>
      </c>
      <c r="L714" s="758">
        <v>0</v>
      </c>
      <c r="M714" s="758">
        <v>0</v>
      </c>
      <c r="N714" s="759">
        <v>1322.348</v>
      </c>
      <c r="O714" s="757">
        <v>0</v>
      </c>
      <c r="P714" s="757">
        <v>0</v>
      </c>
      <c r="Q714" s="757">
        <v>1322.348</v>
      </c>
      <c r="R714" s="757">
        <v>0</v>
      </c>
      <c r="S714" s="757">
        <v>0</v>
      </c>
      <c r="T714" s="757">
        <v>0</v>
      </c>
      <c r="U714" s="812">
        <f t="shared" si="54"/>
        <v>94.45342857142856</v>
      </c>
      <c r="V714" s="813"/>
      <c r="W714" s="813"/>
      <c r="X714" s="813">
        <f t="shared" si="56"/>
        <v>94.45342857142856</v>
      </c>
      <c r="Y714" s="813"/>
      <c r="Z714" s="813"/>
      <c r="AA714" s="813"/>
    </row>
    <row r="715" spans="1:27" ht="22.5">
      <c r="A715" s="779"/>
      <c r="B715" s="777">
        <v>8090471</v>
      </c>
      <c r="C715" s="778" t="s">
        <v>2049</v>
      </c>
      <c r="D715" s="757">
        <v>458</v>
      </c>
      <c r="E715" s="758">
        <v>0</v>
      </c>
      <c r="F715" s="758">
        <v>64.489999999999995</v>
      </c>
      <c r="G715" s="758">
        <v>393.51</v>
      </c>
      <c r="H715" s="758">
        <v>0</v>
      </c>
      <c r="I715" s="758">
        <v>0</v>
      </c>
      <c r="J715" s="758">
        <v>0</v>
      </c>
      <c r="K715" s="758">
        <v>0</v>
      </c>
      <c r="L715" s="758">
        <v>458</v>
      </c>
      <c r="M715" s="758">
        <v>0</v>
      </c>
      <c r="N715" s="759">
        <v>427.53899999999999</v>
      </c>
      <c r="O715" s="757">
        <v>0</v>
      </c>
      <c r="P715" s="757">
        <v>0</v>
      </c>
      <c r="Q715" s="757">
        <v>0</v>
      </c>
      <c r="R715" s="757">
        <v>0</v>
      </c>
      <c r="S715" s="757">
        <v>427.53899999999999</v>
      </c>
      <c r="T715" s="757">
        <v>0</v>
      </c>
      <c r="U715" s="812">
        <f t="shared" si="54"/>
        <v>93.349126637554576</v>
      </c>
      <c r="V715" s="813"/>
      <c r="W715" s="813"/>
      <c r="X715" s="813"/>
      <c r="Y715" s="813"/>
      <c r="Z715" s="813">
        <f t="shared" si="57"/>
        <v>93.349126637554576</v>
      </c>
      <c r="AA715" s="813"/>
    </row>
    <row r="716" spans="1:27" ht="22.5">
      <c r="A716" s="779"/>
      <c r="B716" s="777">
        <v>8091046</v>
      </c>
      <c r="C716" s="778" t="s">
        <v>2050</v>
      </c>
      <c r="D716" s="757">
        <v>90.048000000000002</v>
      </c>
      <c r="E716" s="758">
        <v>0</v>
      </c>
      <c r="F716" s="758">
        <v>90.048000000000002</v>
      </c>
      <c r="G716" s="758">
        <v>0</v>
      </c>
      <c r="H716" s="758">
        <v>0</v>
      </c>
      <c r="I716" s="758">
        <v>0</v>
      </c>
      <c r="J716" s="758">
        <v>0</v>
      </c>
      <c r="K716" s="758">
        <v>0</v>
      </c>
      <c r="L716" s="758">
        <v>90.048000000000002</v>
      </c>
      <c r="M716" s="758">
        <v>0</v>
      </c>
      <c r="N716" s="759">
        <v>20.626999999999999</v>
      </c>
      <c r="O716" s="757">
        <v>0</v>
      </c>
      <c r="P716" s="757">
        <v>0</v>
      </c>
      <c r="Q716" s="757">
        <v>0</v>
      </c>
      <c r="R716" s="757">
        <v>0</v>
      </c>
      <c r="S716" s="757">
        <v>20.626999999999999</v>
      </c>
      <c r="T716" s="757">
        <v>0</v>
      </c>
      <c r="U716" s="812">
        <f t="shared" si="54"/>
        <v>22.906671997157073</v>
      </c>
      <c r="V716" s="813"/>
      <c r="W716" s="813"/>
      <c r="X716" s="813"/>
      <c r="Y716" s="813"/>
      <c r="Z716" s="813">
        <f t="shared" si="57"/>
        <v>22.906671997157073</v>
      </c>
      <c r="AA716" s="813"/>
    </row>
    <row r="717" spans="1:27" ht="22.5">
      <c r="A717" s="779"/>
      <c r="B717" s="777">
        <v>7872229</v>
      </c>
      <c r="C717" s="778" t="s">
        <v>2051</v>
      </c>
      <c r="D717" s="757">
        <v>36.087000000000003</v>
      </c>
      <c r="E717" s="758">
        <v>0</v>
      </c>
      <c r="F717" s="758">
        <v>36.087000000000003</v>
      </c>
      <c r="G717" s="758">
        <v>0</v>
      </c>
      <c r="H717" s="758">
        <v>0</v>
      </c>
      <c r="I717" s="758">
        <v>0</v>
      </c>
      <c r="J717" s="758">
        <v>0</v>
      </c>
      <c r="K717" s="758">
        <v>0</v>
      </c>
      <c r="L717" s="758">
        <v>36.087000000000003</v>
      </c>
      <c r="M717" s="758">
        <v>0</v>
      </c>
      <c r="N717" s="759">
        <v>13.186</v>
      </c>
      <c r="O717" s="757">
        <v>0</v>
      </c>
      <c r="P717" s="757">
        <v>0</v>
      </c>
      <c r="Q717" s="757">
        <v>0</v>
      </c>
      <c r="R717" s="757">
        <v>0</v>
      </c>
      <c r="S717" s="757">
        <v>13.186</v>
      </c>
      <c r="T717" s="757">
        <v>0</v>
      </c>
      <c r="U717" s="812">
        <f t="shared" si="54"/>
        <v>36.539474048826442</v>
      </c>
      <c r="V717" s="813"/>
      <c r="W717" s="813"/>
      <c r="X717" s="813"/>
      <c r="Y717" s="813"/>
      <c r="Z717" s="813">
        <f t="shared" si="57"/>
        <v>36.539474048826442</v>
      </c>
      <c r="AA717" s="813"/>
    </row>
    <row r="718" spans="1:27">
      <c r="A718" s="779"/>
      <c r="B718" s="777">
        <v>7956117</v>
      </c>
      <c r="C718" s="778" t="s">
        <v>2052</v>
      </c>
      <c r="D718" s="757">
        <v>298.43599999999998</v>
      </c>
      <c r="E718" s="758">
        <v>0</v>
      </c>
      <c r="F718" s="758">
        <v>298.43599999999998</v>
      </c>
      <c r="G718" s="758">
        <v>0</v>
      </c>
      <c r="H718" s="758">
        <v>0</v>
      </c>
      <c r="I718" s="758">
        <v>0</v>
      </c>
      <c r="J718" s="758">
        <v>0</v>
      </c>
      <c r="K718" s="758">
        <v>0</v>
      </c>
      <c r="L718" s="758">
        <v>298.43599999999998</v>
      </c>
      <c r="M718" s="758">
        <v>0</v>
      </c>
      <c r="N718" s="759">
        <v>298.43599999999998</v>
      </c>
      <c r="O718" s="757">
        <v>0</v>
      </c>
      <c r="P718" s="757">
        <v>0</v>
      </c>
      <c r="Q718" s="757">
        <v>0</v>
      </c>
      <c r="R718" s="757">
        <v>0</v>
      </c>
      <c r="S718" s="757">
        <v>298.43599999999998</v>
      </c>
      <c r="T718" s="757">
        <v>0</v>
      </c>
      <c r="U718" s="812">
        <f t="shared" si="54"/>
        <v>100</v>
      </c>
      <c r="V718" s="813"/>
      <c r="W718" s="813"/>
      <c r="X718" s="813"/>
      <c r="Y718" s="813"/>
      <c r="Z718" s="813">
        <f t="shared" si="57"/>
        <v>100</v>
      </c>
      <c r="AA718" s="813"/>
    </row>
    <row r="719" spans="1:27" ht="22.5">
      <c r="A719" s="779"/>
      <c r="B719" s="777">
        <v>7955148</v>
      </c>
      <c r="C719" s="778" t="s">
        <v>2053</v>
      </c>
      <c r="D719" s="757">
        <v>101.723</v>
      </c>
      <c r="E719" s="758">
        <v>0</v>
      </c>
      <c r="F719" s="758">
        <v>101.723</v>
      </c>
      <c r="G719" s="758">
        <v>0</v>
      </c>
      <c r="H719" s="758">
        <v>0</v>
      </c>
      <c r="I719" s="758">
        <v>0</v>
      </c>
      <c r="J719" s="758">
        <v>0</v>
      </c>
      <c r="K719" s="758">
        <v>0</v>
      </c>
      <c r="L719" s="758">
        <v>101.723</v>
      </c>
      <c r="M719" s="758">
        <v>0</v>
      </c>
      <c r="N719" s="759">
        <v>101.723</v>
      </c>
      <c r="O719" s="757">
        <v>0</v>
      </c>
      <c r="P719" s="757">
        <v>0</v>
      </c>
      <c r="Q719" s="757">
        <v>0</v>
      </c>
      <c r="R719" s="757">
        <v>0</v>
      </c>
      <c r="S719" s="757">
        <v>101.723</v>
      </c>
      <c r="T719" s="757">
        <v>0</v>
      </c>
      <c r="U719" s="812">
        <f t="shared" si="54"/>
        <v>100</v>
      </c>
      <c r="V719" s="813"/>
      <c r="W719" s="813"/>
      <c r="X719" s="813"/>
      <c r="Y719" s="813"/>
      <c r="Z719" s="813">
        <f t="shared" si="57"/>
        <v>100</v>
      </c>
      <c r="AA719" s="813"/>
    </row>
    <row r="720" spans="1:27" ht="45">
      <c r="A720" s="779"/>
      <c r="B720" s="777">
        <v>8130793</v>
      </c>
      <c r="C720" s="778" t="s">
        <v>2054</v>
      </c>
      <c r="D720" s="757">
        <v>169.14</v>
      </c>
      <c r="E720" s="758">
        <v>0</v>
      </c>
      <c r="F720" s="758">
        <v>169.14</v>
      </c>
      <c r="G720" s="758">
        <v>0</v>
      </c>
      <c r="H720" s="758">
        <v>0</v>
      </c>
      <c r="I720" s="758">
        <v>0</v>
      </c>
      <c r="J720" s="758">
        <v>169.14</v>
      </c>
      <c r="K720" s="758">
        <v>0</v>
      </c>
      <c r="L720" s="758">
        <v>0</v>
      </c>
      <c r="M720" s="758">
        <v>0</v>
      </c>
      <c r="N720" s="759">
        <v>119.087</v>
      </c>
      <c r="O720" s="757">
        <v>0</v>
      </c>
      <c r="P720" s="757">
        <v>0</v>
      </c>
      <c r="Q720" s="757">
        <v>119.087</v>
      </c>
      <c r="R720" s="757">
        <v>0</v>
      </c>
      <c r="S720" s="757">
        <v>0</v>
      </c>
      <c r="T720" s="757">
        <v>0</v>
      </c>
      <c r="U720" s="812">
        <f t="shared" ref="U720:U783" si="59">N720/D720*100</f>
        <v>70.407354853967135</v>
      </c>
      <c r="V720" s="813"/>
      <c r="W720" s="813"/>
      <c r="X720" s="813">
        <f t="shared" ref="X720:X782" si="60">Q720/J720*100</f>
        <v>70.407354853967135</v>
      </c>
      <c r="Y720" s="813"/>
      <c r="Z720" s="813"/>
      <c r="AA720" s="813"/>
    </row>
    <row r="721" spans="1:27" ht="45">
      <c r="A721" s="779"/>
      <c r="B721" s="777">
        <v>7985064</v>
      </c>
      <c r="C721" s="778" t="s">
        <v>2055</v>
      </c>
      <c r="D721" s="757">
        <v>315</v>
      </c>
      <c r="E721" s="758">
        <v>315</v>
      </c>
      <c r="F721" s="758">
        <v>0</v>
      </c>
      <c r="G721" s="758">
        <v>0</v>
      </c>
      <c r="H721" s="758">
        <v>0</v>
      </c>
      <c r="I721" s="758">
        <v>0</v>
      </c>
      <c r="J721" s="758">
        <v>0</v>
      </c>
      <c r="K721" s="758">
        <v>0</v>
      </c>
      <c r="L721" s="758">
        <v>315</v>
      </c>
      <c r="M721" s="758">
        <v>0</v>
      </c>
      <c r="N721" s="759">
        <v>260.74200000000002</v>
      </c>
      <c r="O721" s="757">
        <v>0</v>
      </c>
      <c r="P721" s="757">
        <v>0</v>
      </c>
      <c r="Q721" s="757">
        <v>0</v>
      </c>
      <c r="R721" s="757">
        <v>0</v>
      </c>
      <c r="S721" s="757">
        <v>260.74200000000002</v>
      </c>
      <c r="T721" s="757">
        <v>0</v>
      </c>
      <c r="U721" s="812">
        <f t="shared" si="59"/>
        <v>82.775238095238109</v>
      </c>
      <c r="V721" s="813"/>
      <c r="W721" s="813"/>
      <c r="X721" s="813"/>
      <c r="Y721" s="813"/>
      <c r="Z721" s="813">
        <f t="shared" ref="Z721:Z783" si="61">S721/L721*100</f>
        <v>82.775238095238109</v>
      </c>
      <c r="AA721" s="813"/>
    </row>
    <row r="722" spans="1:27" ht="45">
      <c r="A722" s="779"/>
      <c r="B722" s="777">
        <v>7986957</v>
      </c>
      <c r="C722" s="778" t="s">
        <v>2056</v>
      </c>
      <c r="D722" s="757">
        <v>300</v>
      </c>
      <c r="E722" s="758">
        <v>300</v>
      </c>
      <c r="F722" s="758">
        <v>0</v>
      </c>
      <c r="G722" s="758">
        <v>0</v>
      </c>
      <c r="H722" s="758">
        <v>0</v>
      </c>
      <c r="I722" s="758">
        <v>0</v>
      </c>
      <c r="J722" s="758">
        <v>0</v>
      </c>
      <c r="K722" s="758">
        <v>0</v>
      </c>
      <c r="L722" s="758">
        <v>300</v>
      </c>
      <c r="M722" s="758">
        <v>0</v>
      </c>
      <c r="N722" s="759">
        <v>294.95400000000001</v>
      </c>
      <c r="O722" s="757">
        <v>0</v>
      </c>
      <c r="P722" s="757">
        <v>0</v>
      </c>
      <c r="Q722" s="757">
        <v>0</v>
      </c>
      <c r="R722" s="757">
        <v>0</v>
      </c>
      <c r="S722" s="757">
        <v>294.95400000000001</v>
      </c>
      <c r="T722" s="757">
        <v>0</v>
      </c>
      <c r="U722" s="812">
        <f t="shared" si="59"/>
        <v>98.318000000000012</v>
      </c>
      <c r="V722" s="813"/>
      <c r="W722" s="813"/>
      <c r="X722" s="813"/>
      <c r="Y722" s="813"/>
      <c r="Z722" s="813">
        <f t="shared" si="61"/>
        <v>98.318000000000012</v>
      </c>
      <c r="AA722" s="813"/>
    </row>
    <row r="723" spans="1:27" ht="22.5">
      <c r="A723" s="779"/>
      <c r="B723" s="777">
        <v>7979507</v>
      </c>
      <c r="C723" s="778" t="s">
        <v>2057</v>
      </c>
      <c r="D723" s="757">
        <v>288</v>
      </c>
      <c r="E723" s="758">
        <v>288</v>
      </c>
      <c r="F723" s="758">
        <v>0</v>
      </c>
      <c r="G723" s="758">
        <v>0</v>
      </c>
      <c r="H723" s="758">
        <v>0</v>
      </c>
      <c r="I723" s="758">
        <v>0</v>
      </c>
      <c r="J723" s="758">
        <v>0</v>
      </c>
      <c r="K723" s="758">
        <v>0</v>
      </c>
      <c r="L723" s="758">
        <v>288</v>
      </c>
      <c r="M723" s="758">
        <v>0</v>
      </c>
      <c r="N723" s="759">
        <v>288</v>
      </c>
      <c r="O723" s="757">
        <v>0</v>
      </c>
      <c r="P723" s="757">
        <v>0</v>
      </c>
      <c r="Q723" s="757">
        <v>0</v>
      </c>
      <c r="R723" s="757">
        <v>0</v>
      </c>
      <c r="S723" s="757">
        <v>288</v>
      </c>
      <c r="T723" s="757">
        <v>0</v>
      </c>
      <c r="U723" s="812">
        <f t="shared" si="59"/>
        <v>100</v>
      </c>
      <c r="V723" s="813"/>
      <c r="W723" s="813"/>
      <c r="X723" s="813"/>
      <c r="Y723" s="813"/>
      <c r="Z723" s="813">
        <f t="shared" si="61"/>
        <v>100</v>
      </c>
      <c r="AA723" s="813"/>
    </row>
    <row r="724" spans="1:27" ht="22.5">
      <c r="A724" s="779"/>
      <c r="B724" s="777">
        <v>7979508</v>
      </c>
      <c r="C724" s="778" t="s">
        <v>2058</v>
      </c>
      <c r="D724" s="757">
        <v>455</v>
      </c>
      <c r="E724" s="758">
        <v>455</v>
      </c>
      <c r="F724" s="758">
        <v>0</v>
      </c>
      <c r="G724" s="758">
        <v>0</v>
      </c>
      <c r="H724" s="758">
        <v>0</v>
      </c>
      <c r="I724" s="758">
        <v>0</v>
      </c>
      <c r="J724" s="758">
        <v>0</v>
      </c>
      <c r="K724" s="758">
        <v>0</v>
      </c>
      <c r="L724" s="758">
        <v>455</v>
      </c>
      <c r="M724" s="758">
        <v>0</v>
      </c>
      <c r="N724" s="759">
        <v>455</v>
      </c>
      <c r="O724" s="757">
        <v>0</v>
      </c>
      <c r="P724" s="757">
        <v>0</v>
      </c>
      <c r="Q724" s="757">
        <v>0</v>
      </c>
      <c r="R724" s="757">
        <v>0</v>
      </c>
      <c r="S724" s="757">
        <v>455</v>
      </c>
      <c r="T724" s="757">
        <v>0</v>
      </c>
      <c r="U724" s="812">
        <f t="shared" si="59"/>
        <v>100</v>
      </c>
      <c r="V724" s="813"/>
      <c r="W724" s="813"/>
      <c r="X724" s="813"/>
      <c r="Y724" s="813"/>
      <c r="Z724" s="813">
        <f t="shared" si="61"/>
        <v>100</v>
      </c>
      <c r="AA724" s="813"/>
    </row>
    <row r="725" spans="1:27" ht="33.75">
      <c r="A725" s="779"/>
      <c r="B725" s="777">
        <v>8027215</v>
      </c>
      <c r="C725" s="778" t="s">
        <v>2059</v>
      </c>
      <c r="D725" s="757">
        <v>100</v>
      </c>
      <c r="E725" s="758">
        <v>100</v>
      </c>
      <c r="F725" s="758">
        <v>0</v>
      </c>
      <c r="G725" s="758">
        <v>0</v>
      </c>
      <c r="H725" s="758">
        <v>0</v>
      </c>
      <c r="I725" s="758">
        <v>0</v>
      </c>
      <c r="J725" s="758">
        <v>0</v>
      </c>
      <c r="K725" s="758">
        <v>0</v>
      </c>
      <c r="L725" s="758">
        <v>100</v>
      </c>
      <c r="M725" s="758">
        <v>0</v>
      </c>
      <c r="N725" s="759">
        <v>0</v>
      </c>
      <c r="O725" s="757">
        <v>0</v>
      </c>
      <c r="P725" s="757">
        <v>0</v>
      </c>
      <c r="Q725" s="757">
        <v>0</v>
      </c>
      <c r="R725" s="757">
        <v>0</v>
      </c>
      <c r="S725" s="757">
        <v>0</v>
      </c>
      <c r="T725" s="757">
        <v>0</v>
      </c>
      <c r="U725" s="812">
        <f t="shared" si="59"/>
        <v>0</v>
      </c>
      <c r="V725" s="813"/>
      <c r="W725" s="813"/>
      <c r="X725" s="813"/>
      <c r="Y725" s="813"/>
      <c r="Z725" s="813">
        <f t="shared" si="61"/>
        <v>0</v>
      </c>
      <c r="AA725" s="813"/>
    </row>
    <row r="726" spans="1:27" ht="45">
      <c r="A726" s="779"/>
      <c r="B726" s="777">
        <v>8084281</v>
      </c>
      <c r="C726" s="778" t="s">
        <v>2060</v>
      </c>
      <c r="D726" s="757">
        <v>100</v>
      </c>
      <c r="E726" s="758">
        <v>100</v>
      </c>
      <c r="F726" s="758">
        <v>0</v>
      </c>
      <c r="G726" s="758">
        <v>0</v>
      </c>
      <c r="H726" s="758">
        <v>0</v>
      </c>
      <c r="I726" s="758">
        <v>0</v>
      </c>
      <c r="J726" s="758">
        <v>0</v>
      </c>
      <c r="K726" s="758">
        <v>0</v>
      </c>
      <c r="L726" s="758">
        <v>100</v>
      </c>
      <c r="M726" s="758">
        <v>0</v>
      </c>
      <c r="N726" s="759">
        <v>0</v>
      </c>
      <c r="O726" s="757">
        <v>0</v>
      </c>
      <c r="P726" s="757">
        <v>0</v>
      </c>
      <c r="Q726" s="757">
        <v>0</v>
      </c>
      <c r="R726" s="757">
        <v>0</v>
      </c>
      <c r="S726" s="757">
        <v>0</v>
      </c>
      <c r="T726" s="757">
        <v>0</v>
      </c>
      <c r="U726" s="812">
        <f t="shared" si="59"/>
        <v>0</v>
      </c>
      <c r="V726" s="813"/>
      <c r="W726" s="813"/>
      <c r="X726" s="813"/>
      <c r="Y726" s="813"/>
      <c r="Z726" s="813">
        <f t="shared" si="61"/>
        <v>0</v>
      </c>
      <c r="AA726" s="813"/>
    </row>
    <row r="727" spans="1:27" ht="33.75">
      <c r="A727" s="779"/>
      <c r="B727" s="777">
        <v>7892004</v>
      </c>
      <c r="C727" s="778" t="s">
        <v>2061</v>
      </c>
      <c r="D727" s="757">
        <v>334</v>
      </c>
      <c r="E727" s="758">
        <v>334</v>
      </c>
      <c r="F727" s="758">
        <v>0</v>
      </c>
      <c r="G727" s="758">
        <v>0</v>
      </c>
      <c r="H727" s="758">
        <v>0</v>
      </c>
      <c r="I727" s="758">
        <v>0</v>
      </c>
      <c r="J727" s="758">
        <v>0</v>
      </c>
      <c r="K727" s="758">
        <v>0</v>
      </c>
      <c r="L727" s="758">
        <v>334</v>
      </c>
      <c r="M727" s="758">
        <v>0</v>
      </c>
      <c r="N727" s="759">
        <v>334</v>
      </c>
      <c r="O727" s="757">
        <v>0</v>
      </c>
      <c r="P727" s="757">
        <v>0</v>
      </c>
      <c r="Q727" s="757">
        <v>0</v>
      </c>
      <c r="R727" s="757">
        <v>0</v>
      </c>
      <c r="S727" s="757">
        <v>334</v>
      </c>
      <c r="T727" s="757">
        <v>0</v>
      </c>
      <c r="U727" s="812">
        <f t="shared" si="59"/>
        <v>100</v>
      </c>
      <c r="V727" s="813"/>
      <c r="W727" s="813"/>
      <c r="X727" s="813"/>
      <c r="Y727" s="813"/>
      <c r="Z727" s="813">
        <f t="shared" si="61"/>
        <v>100</v>
      </c>
      <c r="AA727" s="813"/>
    </row>
    <row r="728" spans="1:27">
      <c r="A728" s="779"/>
      <c r="B728" s="777">
        <v>7870720</v>
      </c>
      <c r="C728" s="778" t="s">
        <v>2062</v>
      </c>
      <c r="D728" s="757">
        <v>300</v>
      </c>
      <c r="E728" s="758">
        <v>300</v>
      </c>
      <c r="F728" s="758">
        <v>0</v>
      </c>
      <c r="G728" s="758">
        <v>0</v>
      </c>
      <c r="H728" s="758">
        <v>0</v>
      </c>
      <c r="I728" s="758">
        <v>0</v>
      </c>
      <c r="J728" s="758">
        <v>300</v>
      </c>
      <c r="K728" s="758">
        <v>0</v>
      </c>
      <c r="L728" s="758">
        <v>0</v>
      </c>
      <c r="M728" s="758">
        <v>0</v>
      </c>
      <c r="N728" s="759">
        <v>300</v>
      </c>
      <c r="O728" s="757">
        <v>0</v>
      </c>
      <c r="P728" s="757">
        <v>0</v>
      </c>
      <c r="Q728" s="757">
        <v>300</v>
      </c>
      <c r="R728" s="757">
        <v>0</v>
      </c>
      <c r="S728" s="757">
        <v>0</v>
      </c>
      <c r="T728" s="757">
        <v>0</v>
      </c>
      <c r="U728" s="812">
        <f t="shared" si="59"/>
        <v>100</v>
      </c>
      <c r="V728" s="813"/>
      <c r="W728" s="813"/>
      <c r="X728" s="813">
        <f t="shared" si="60"/>
        <v>100</v>
      </c>
      <c r="Y728" s="813"/>
      <c r="Z728" s="813"/>
      <c r="AA728" s="813"/>
    </row>
    <row r="729" spans="1:27">
      <c r="A729" s="779"/>
      <c r="B729" s="777">
        <v>7918104</v>
      </c>
      <c r="C729" s="778" t="s">
        <v>2063</v>
      </c>
      <c r="D729" s="757">
        <v>2781</v>
      </c>
      <c r="E729" s="758">
        <v>2781</v>
      </c>
      <c r="F729" s="758">
        <v>0</v>
      </c>
      <c r="G729" s="758">
        <v>0</v>
      </c>
      <c r="H729" s="758">
        <v>0</v>
      </c>
      <c r="I729" s="758">
        <v>0</v>
      </c>
      <c r="J729" s="758">
        <v>2781</v>
      </c>
      <c r="K729" s="758">
        <v>0</v>
      </c>
      <c r="L729" s="758">
        <v>0</v>
      </c>
      <c r="M729" s="758">
        <v>0</v>
      </c>
      <c r="N729" s="759">
        <v>2781</v>
      </c>
      <c r="O729" s="757">
        <v>0</v>
      </c>
      <c r="P729" s="757">
        <v>0</v>
      </c>
      <c r="Q729" s="757">
        <v>2781</v>
      </c>
      <c r="R729" s="757">
        <v>0</v>
      </c>
      <c r="S729" s="757">
        <v>0</v>
      </c>
      <c r="T729" s="757">
        <v>0</v>
      </c>
      <c r="U729" s="812">
        <f t="shared" si="59"/>
        <v>100</v>
      </c>
      <c r="V729" s="813"/>
      <c r="W729" s="813"/>
      <c r="X729" s="813">
        <f t="shared" si="60"/>
        <v>100</v>
      </c>
      <c r="Y729" s="813"/>
      <c r="Z729" s="813"/>
      <c r="AA729" s="813"/>
    </row>
    <row r="730" spans="1:27">
      <c r="A730" s="779"/>
      <c r="B730" s="777">
        <v>7953152</v>
      </c>
      <c r="C730" s="778" t="s">
        <v>2064</v>
      </c>
      <c r="D730" s="757">
        <v>800</v>
      </c>
      <c r="E730" s="758">
        <v>800</v>
      </c>
      <c r="F730" s="758">
        <v>0</v>
      </c>
      <c r="G730" s="758">
        <v>0</v>
      </c>
      <c r="H730" s="758">
        <v>0</v>
      </c>
      <c r="I730" s="758">
        <v>0</v>
      </c>
      <c r="J730" s="758">
        <v>800</v>
      </c>
      <c r="K730" s="758">
        <v>0</v>
      </c>
      <c r="L730" s="758">
        <v>0</v>
      </c>
      <c r="M730" s="758">
        <v>0</v>
      </c>
      <c r="N730" s="759">
        <v>800</v>
      </c>
      <c r="O730" s="757">
        <v>0</v>
      </c>
      <c r="P730" s="757">
        <v>0</v>
      </c>
      <c r="Q730" s="757">
        <v>800</v>
      </c>
      <c r="R730" s="757">
        <v>0</v>
      </c>
      <c r="S730" s="757">
        <v>0</v>
      </c>
      <c r="T730" s="757">
        <v>0</v>
      </c>
      <c r="U730" s="812">
        <f t="shared" si="59"/>
        <v>100</v>
      </c>
      <c r="V730" s="813"/>
      <c r="W730" s="813"/>
      <c r="X730" s="813">
        <f t="shared" si="60"/>
        <v>100</v>
      </c>
      <c r="Y730" s="813"/>
      <c r="Z730" s="813"/>
      <c r="AA730" s="813"/>
    </row>
    <row r="731" spans="1:27" ht="45">
      <c r="A731" s="779"/>
      <c r="B731" s="777">
        <v>7986958</v>
      </c>
      <c r="C731" s="778" t="s">
        <v>2065</v>
      </c>
      <c r="D731" s="757">
        <v>900</v>
      </c>
      <c r="E731" s="758">
        <v>900</v>
      </c>
      <c r="F731" s="758">
        <v>0</v>
      </c>
      <c r="G731" s="758">
        <v>0</v>
      </c>
      <c r="H731" s="758">
        <v>0</v>
      </c>
      <c r="I731" s="758">
        <v>0</v>
      </c>
      <c r="J731" s="758">
        <v>0</v>
      </c>
      <c r="K731" s="758">
        <v>0</v>
      </c>
      <c r="L731" s="758">
        <v>400</v>
      </c>
      <c r="M731" s="758">
        <v>500</v>
      </c>
      <c r="N731" s="759">
        <v>500</v>
      </c>
      <c r="O731" s="757">
        <v>0</v>
      </c>
      <c r="P731" s="757">
        <v>0</v>
      </c>
      <c r="Q731" s="757">
        <v>0</v>
      </c>
      <c r="R731" s="757">
        <v>0</v>
      </c>
      <c r="S731" s="757">
        <v>0</v>
      </c>
      <c r="T731" s="757">
        <v>500</v>
      </c>
      <c r="U731" s="812">
        <f t="shared" si="59"/>
        <v>55.555555555555557</v>
      </c>
      <c r="V731" s="813"/>
      <c r="W731" s="813"/>
      <c r="X731" s="813"/>
      <c r="Y731" s="813"/>
      <c r="Z731" s="813">
        <f t="shared" si="61"/>
        <v>0</v>
      </c>
      <c r="AA731" s="813">
        <f t="shared" ref="AA731:AA779" si="62">T731/M731*100</f>
        <v>100</v>
      </c>
    </row>
    <row r="732" spans="1:27" ht="45">
      <c r="A732" s="779"/>
      <c r="B732" s="777">
        <v>8081489</v>
      </c>
      <c r="C732" s="778" t="s">
        <v>2066</v>
      </c>
      <c r="D732" s="757">
        <v>4605</v>
      </c>
      <c r="E732" s="758">
        <v>4605</v>
      </c>
      <c r="F732" s="758">
        <v>0</v>
      </c>
      <c r="G732" s="758">
        <v>0</v>
      </c>
      <c r="H732" s="758">
        <v>0</v>
      </c>
      <c r="I732" s="758">
        <v>0</v>
      </c>
      <c r="J732" s="758">
        <v>0</v>
      </c>
      <c r="K732" s="758">
        <v>0</v>
      </c>
      <c r="L732" s="758">
        <v>3605</v>
      </c>
      <c r="M732" s="758">
        <v>1000</v>
      </c>
      <c r="N732" s="759">
        <v>4370.2640000000001</v>
      </c>
      <c r="O732" s="757">
        <v>0</v>
      </c>
      <c r="P732" s="757">
        <v>0</v>
      </c>
      <c r="Q732" s="757">
        <v>0</v>
      </c>
      <c r="R732" s="757">
        <v>0</v>
      </c>
      <c r="S732" s="757">
        <v>3370.2640000000001</v>
      </c>
      <c r="T732" s="757">
        <v>1000</v>
      </c>
      <c r="U732" s="812">
        <f t="shared" si="59"/>
        <v>94.902584147665578</v>
      </c>
      <c r="V732" s="813"/>
      <c r="W732" s="813"/>
      <c r="X732" s="813"/>
      <c r="Y732" s="813"/>
      <c r="Z732" s="813">
        <f t="shared" si="61"/>
        <v>93.488599167822471</v>
      </c>
      <c r="AA732" s="813">
        <f t="shared" si="62"/>
        <v>100</v>
      </c>
    </row>
    <row r="733" spans="1:27" ht="22.5">
      <c r="A733" s="779"/>
      <c r="B733" s="777">
        <v>7902093</v>
      </c>
      <c r="C733" s="778" t="s">
        <v>2067</v>
      </c>
      <c r="D733" s="757">
        <v>5962</v>
      </c>
      <c r="E733" s="758">
        <v>5962</v>
      </c>
      <c r="F733" s="758">
        <v>0</v>
      </c>
      <c r="G733" s="758">
        <v>0</v>
      </c>
      <c r="H733" s="758">
        <v>0</v>
      </c>
      <c r="I733" s="758">
        <v>0</v>
      </c>
      <c r="J733" s="758">
        <v>0</v>
      </c>
      <c r="K733" s="758">
        <v>0</v>
      </c>
      <c r="L733" s="758">
        <v>4462</v>
      </c>
      <c r="M733" s="758">
        <v>1500</v>
      </c>
      <c r="N733" s="759">
        <v>5558.2960000000003</v>
      </c>
      <c r="O733" s="757">
        <v>0</v>
      </c>
      <c r="P733" s="757">
        <v>0</v>
      </c>
      <c r="Q733" s="757">
        <v>0</v>
      </c>
      <c r="R733" s="757">
        <v>0</v>
      </c>
      <c r="S733" s="757">
        <v>4058.2959999999998</v>
      </c>
      <c r="T733" s="757">
        <v>1500</v>
      </c>
      <c r="U733" s="812">
        <f t="shared" si="59"/>
        <v>93.228715196242874</v>
      </c>
      <c r="V733" s="813"/>
      <c r="W733" s="813"/>
      <c r="X733" s="813"/>
      <c r="Y733" s="813"/>
      <c r="Z733" s="813">
        <f t="shared" si="61"/>
        <v>90.952398027790224</v>
      </c>
      <c r="AA733" s="813">
        <f t="shared" si="62"/>
        <v>100</v>
      </c>
    </row>
    <row r="734" spans="1:27" ht="33.75">
      <c r="A734" s="779"/>
      <c r="B734" s="777">
        <v>7979505</v>
      </c>
      <c r="C734" s="778" t="s">
        <v>2068</v>
      </c>
      <c r="D734" s="757">
        <v>850</v>
      </c>
      <c r="E734" s="758">
        <v>850</v>
      </c>
      <c r="F734" s="758">
        <v>0</v>
      </c>
      <c r="G734" s="758">
        <v>0</v>
      </c>
      <c r="H734" s="758">
        <v>0</v>
      </c>
      <c r="I734" s="758">
        <v>0</v>
      </c>
      <c r="J734" s="758">
        <v>0</v>
      </c>
      <c r="K734" s="758">
        <v>0</v>
      </c>
      <c r="L734" s="758">
        <v>850</v>
      </c>
      <c r="M734" s="758">
        <v>0</v>
      </c>
      <c r="N734" s="759">
        <v>850</v>
      </c>
      <c r="O734" s="757">
        <v>0</v>
      </c>
      <c r="P734" s="757">
        <v>0</v>
      </c>
      <c r="Q734" s="757">
        <v>0</v>
      </c>
      <c r="R734" s="757">
        <v>0</v>
      </c>
      <c r="S734" s="757">
        <v>850</v>
      </c>
      <c r="T734" s="757">
        <v>0</v>
      </c>
      <c r="U734" s="812">
        <f t="shared" si="59"/>
        <v>100</v>
      </c>
      <c r="V734" s="813"/>
      <c r="W734" s="813"/>
      <c r="X734" s="813"/>
      <c r="Y734" s="813"/>
      <c r="Z734" s="813">
        <f t="shared" si="61"/>
        <v>100</v>
      </c>
      <c r="AA734" s="813"/>
    </row>
    <row r="735" spans="1:27" ht="33.75">
      <c r="A735" s="779"/>
      <c r="B735" s="777">
        <v>8026057</v>
      </c>
      <c r="C735" s="778" t="s">
        <v>2069</v>
      </c>
      <c r="D735" s="757">
        <v>100</v>
      </c>
      <c r="E735" s="758">
        <v>100</v>
      </c>
      <c r="F735" s="758">
        <v>0</v>
      </c>
      <c r="G735" s="758">
        <v>0</v>
      </c>
      <c r="H735" s="758">
        <v>0</v>
      </c>
      <c r="I735" s="758">
        <v>0</v>
      </c>
      <c r="J735" s="758">
        <v>100</v>
      </c>
      <c r="K735" s="758">
        <v>0</v>
      </c>
      <c r="L735" s="758">
        <v>0</v>
      </c>
      <c r="M735" s="758">
        <v>0</v>
      </c>
      <c r="N735" s="759">
        <v>100</v>
      </c>
      <c r="O735" s="757">
        <v>0</v>
      </c>
      <c r="P735" s="757">
        <v>0</v>
      </c>
      <c r="Q735" s="757">
        <v>100</v>
      </c>
      <c r="R735" s="757">
        <v>0</v>
      </c>
      <c r="S735" s="757">
        <v>0</v>
      </c>
      <c r="T735" s="757">
        <v>0</v>
      </c>
      <c r="U735" s="812">
        <f t="shared" si="59"/>
        <v>100</v>
      </c>
      <c r="V735" s="813"/>
      <c r="W735" s="813"/>
      <c r="X735" s="813">
        <f t="shared" si="60"/>
        <v>100</v>
      </c>
      <c r="Y735" s="813"/>
      <c r="Z735" s="813"/>
      <c r="AA735" s="813"/>
    </row>
    <row r="736" spans="1:27" ht="22.5">
      <c r="A736" s="779"/>
      <c r="B736" s="777">
        <v>8154821</v>
      </c>
      <c r="C736" s="778" t="s">
        <v>2070</v>
      </c>
      <c r="D736" s="757">
        <v>900</v>
      </c>
      <c r="E736" s="758">
        <v>900</v>
      </c>
      <c r="F736" s="758">
        <v>0</v>
      </c>
      <c r="G736" s="758">
        <v>0</v>
      </c>
      <c r="H736" s="758">
        <v>0</v>
      </c>
      <c r="I736" s="758">
        <v>0</v>
      </c>
      <c r="J736" s="758">
        <v>0</v>
      </c>
      <c r="K736" s="758">
        <v>0</v>
      </c>
      <c r="L736" s="758">
        <v>500</v>
      </c>
      <c r="M736" s="758">
        <v>400</v>
      </c>
      <c r="N736" s="759">
        <v>800.86300000000006</v>
      </c>
      <c r="O736" s="757">
        <v>0</v>
      </c>
      <c r="P736" s="757">
        <v>0</v>
      </c>
      <c r="Q736" s="757">
        <v>0</v>
      </c>
      <c r="R736" s="757">
        <v>0</v>
      </c>
      <c r="S736" s="757">
        <v>400.863</v>
      </c>
      <c r="T736" s="757">
        <v>400</v>
      </c>
      <c r="U736" s="812">
        <f t="shared" si="59"/>
        <v>88.984777777777779</v>
      </c>
      <c r="V736" s="813"/>
      <c r="W736" s="813"/>
      <c r="X736" s="813"/>
      <c r="Y736" s="813"/>
      <c r="Z736" s="813">
        <f t="shared" si="61"/>
        <v>80.172600000000003</v>
      </c>
      <c r="AA736" s="813">
        <f t="shared" si="62"/>
        <v>100</v>
      </c>
    </row>
    <row r="737" spans="1:27" ht="22.5">
      <c r="A737" s="779"/>
      <c r="B737" s="777">
        <v>7988770</v>
      </c>
      <c r="C737" s="778" t="s">
        <v>2071</v>
      </c>
      <c r="D737" s="757">
        <v>986.03800000000001</v>
      </c>
      <c r="E737" s="758">
        <v>486.03800000000001</v>
      </c>
      <c r="F737" s="758">
        <v>500</v>
      </c>
      <c r="G737" s="758">
        <v>0</v>
      </c>
      <c r="H737" s="758">
        <v>0</v>
      </c>
      <c r="I737" s="758">
        <v>825.51599999999996</v>
      </c>
      <c r="J737" s="758">
        <v>160.52199999999999</v>
      </c>
      <c r="K737" s="758">
        <v>0</v>
      </c>
      <c r="L737" s="758">
        <v>0</v>
      </c>
      <c r="M737" s="758">
        <v>0</v>
      </c>
      <c r="N737" s="759">
        <v>263.01499999999999</v>
      </c>
      <c r="O737" s="757">
        <v>0</v>
      </c>
      <c r="P737" s="757">
        <v>263.01499999999999</v>
      </c>
      <c r="Q737" s="757">
        <v>0</v>
      </c>
      <c r="R737" s="757">
        <v>0</v>
      </c>
      <c r="S737" s="757">
        <v>0</v>
      </c>
      <c r="T737" s="757">
        <v>0</v>
      </c>
      <c r="U737" s="812">
        <f t="shared" si="59"/>
        <v>26.673921289037537</v>
      </c>
      <c r="V737" s="813"/>
      <c r="W737" s="813">
        <f t="shared" ref="W737:W783" si="63">P737/I737*100</f>
        <v>31.860678654320452</v>
      </c>
      <c r="X737" s="813">
        <f t="shared" si="60"/>
        <v>0</v>
      </c>
      <c r="Y737" s="813"/>
      <c r="Z737" s="813"/>
      <c r="AA737" s="813"/>
    </row>
    <row r="738" spans="1:27" ht="22.5">
      <c r="A738" s="779"/>
      <c r="B738" s="777">
        <v>7990683</v>
      </c>
      <c r="C738" s="778" t="s">
        <v>2072</v>
      </c>
      <c r="D738" s="757">
        <v>1298.6500000000001</v>
      </c>
      <c r="E738" s="758">
        <v>700.65</v>
      </c>
      <c r="F738" s="758">
        <v>598</v>
      </c>
      <c r="G738" s="758">
        <v>0</v>
      </c>
      <c r="H738" s="758">
        <v>0</v>
      </c>
      <c r="I738" s="758">
        <v>1298.6500000000001</v>
      </c>
      <c r="J738" s="758">
        <v>0</v>
      </c>
      <c r="K738" s="758">
        <v>0</v>
      </c>
      <c r="L738" s="758">
        <v>0</v>
      </c>
      <c r="M738" s="758">
        <v>0</v>
      </c>
      <c r="N738" s="759">
        <v>52.283999999999999</v>
      </c>
      <c r="O738" s="757">
        <v>0</v>
      </c>
      <c r="P738" s="757">
        <v>52.283999999999999</v>
      </c>
      <c r="Q738" s="757">
        <v>0</v>
      </c>
      <c r="R738" s="757">
        <v>0</v>
      </c>
      <c r="S738" s="757">
        <v>0</v>
      </c>
      <c r="T738" s="757">
        <v>0</v>
      </c>
      <c r="U738" s="812">
        <f t="shared" si="59"/>
        <v>4.0260270280676078</v>
      </c>
      <c r="V738" s="813"/>
      <c r="W738" s="813">
        <f t="shared" si="63"/>
        <v>4.0260270280676078</v>
      </c>
      <c r="X738" s="813"/>
      <c r="Y738" s="813"/>
      <c r="Z738" s="813"/>
      <c r="AA738" s="813"/>
    </row>
    <row r="739" spans="1:27" ht="22.5">
      <c r="A739" s="779"/>
      <c r="B739" s="777">
        <v>7998309</v>
      </c>
      <c r="C739" s="778" t="s">
        <v>2073</v>
      </c>
      <c r="D739" s="757">
        <v>1521.576</v>
      </c>
      <c r="E739" s="758">
        <v>857.71699999999998</v>
      </c>
      <c r="F739" s="758">
        <v>0</v>
      </c>
      <c r="G739" s="758">
        <v>663.85900000000004</v>
      </c>
      <c r="H739" s="758">
        <v>0</v>
      </c>
      <c r="I739" s="758">
        <v>1513.3979999999999</v>
      </c>
      <c r="J739" s="758">
        <v>8.1780000000000008</v>
      </c>
      <c r="K739" s="758">
        <v>0</v>
      </c>
      <c r="L739" s="758">
        <v>0</v>
      </c>
      <c r="M739" s="758">
        <v>0</v>
      </c>
      <c r="N739" s="759">
        <v>1419.4770000000001</v>
      </c>
      <c r="O739" s="757">
        <v>0</v>
      </c>
      <c r="P739" s="757">
        <v>1416.7850000000001</v>
      </c>
      <c r="Q739" s="757">
        <v>2.6920000000000002</v>
      </c>
      <c r="R739" s="757">
        <v>0</v>
      </c>
      <c r="S739" s="757">
        <v>0</v>
      </c>
      <c r="T739" s="757">
        <v>0</v>
      </c>
      <c r="U739" s="812">
        <f t="shared" si="59"/>
        <v>93.28991782204767</v>
      </c>
      <c r="V739" s="813"/>
      <c r="W739" s="813">
        <f t="shared" si="63"/>
        <v>93.616153847170409</v>
      </c>
      <c r="X739" s="813">
        <f t="shared" si="60"/>
        <v>32.91758376131083</v>
      </c>
      <c r="Y739" s="813"/>
      <c r="Z739" s="813"/>
      <c r="AA739" s="813"/>
    </row>
    <row r="740" spans="1:27" ht="22.5">
      <c r="A740" s="779"/>
      <c r="B740" s="777">
        <v>8153910</v>
      </c>
      <c r="C740" s="778" t="s">
        <v>2074</v>
      </c>
      <c r="D740" s="757">
        <v>2604.0729999999999</v>
      </c>
      <c r="E740" s="758">
        <v>2604.0729999999999</v>
      </c>
      <c r="F740" s="758">
        <v>0</v>
      </c>
      <c r="G740" s="758">
        <v>0</v>
      </c>
      <c r="H740" s="758">
        <v>0</v>
      </c>
      <c r="I740" s="758">
        <v>1767.6690000000001</v>
      </c>
      <c r="J740" s="758">
        <v>836.404</v>
      </c>
      <c r="K740" s="758">
        <v>0</v>
      </c>
      <c r="L740" s="758">
        <v>0</v>
      </c>
      <c r="M740" s="758">
        <v>0</v>
      </c>
      <c r="N740" s="759">
        <v>1909.0060000000001</v>
      </c>
      <c r="O740" s="757">
        <v>0</v>
      </c>
      <c r="P740" s="757">
        <v>1767.6690000000001</v>
      </c>
      <c r="Q740" s="757">
        <v>141.33699999999999</v>
      </c>
      <c r="R740" s="757">
        <v>0</v>
      </c>
      <c r="S740" s="757">
        <v>0</v>
      </c>
      <c r="T740" s="757">
        <v>0</v>
      </c>
      <c r="U740" s="812">
        <f t="shared" si="59"/>
        <v>73.308467158946783</v>
      </c>
      <c r="V740" s="813"/>
      <c r="W740" s="813">
        <f t="shared" si="63"/>
        <v>100</v>
      </c>
      <c r="X740" s="813">
        <f t="shared" si="60"/>
        <v>16.898173609882306</v>
      </c>
      <c r="Y740" s="813"/>
      <c r="Z740" s="813"/>
      <c r="AA740" s="813"/>
    </row>
    <row r="741" spans="1:27" ht="22.5">
      <c r="A741" s="779"/>
      <c r="B741" s="777">
        <v>7985897</v>
      </c>
      <c r="C741" s="778" t="s">
        <v>2075</v>
      </c>
      <c r="D741" s="757">
        <v>530.55200000000002</v>
      </c>
      <c r="E741" s="758">
        <v>0</v>
      </c>
      <c r="F741" s="758">
        <v>530.55200000000002</v>
      </c>
      <c r="G741" s="758">
        <v>0</v>
      </c>
      <c r="H741" s="758">
        <v>0</v>
      </c>
      <c r="I741" s="758">
        <v>330.55200000000002</v>
      </c>
      <c r="J741" s="758">
        <v>200</v>
      </c>
      <c r="K741" s="758">
        <v>0</v>
      </c>
      <c r="L741" s="758">
        <v>0</v>
      </c>
      <c r="M741" s="758">
        <v>0</v>
      </c>
      <c r="N741" s="759">
        <v>0</v>
      </c>
      <c r="O741" s="757">
        <v>0</v>
      </c>
      <c r="P741" s="757">
        <v>0</v>
      </c>
      <c r="Q741" s="757">
        <v>0</v>
      </c>
      <c r="R741" s="757">
        <v>0</v>
      </c>
      <c r="S741" s="757">
        <v>0</v>
      </c>
      <c r="T741" s="757">
        <v>0</v>
      </c>
      <c r="U741" s="812">
        <f t="shared" si="59"/>
        <v>0</v>
      </c>
      <c r="V741" s="813"/>
      <c r="W741" s="813">
        <f t="shared" si="63"/>
        <v>0</v>
      </c>
      <c r="X741" s="813">
        <f t="shared" si="60"/>
        <v>0</v>
      </c>
      <c r="Y741" s="813"/>
      <c r="Z741" s="813"/>
      <c r="AA741" s="813"/>
    </row>
    <row r="742" spans="1:27" ht="22.5">
      <c r="A742" s="779"/>
      <c r="B742" s="777">
        <v>7989568</v>
      </c>
      <c r="C742" s="778" t="s">
        <v>2076</v>
      </c>
      <c r="D742" s="757">
        <v>356.25200000000001</v>
      </c>
      <c r="E742" s="758">
        <v>114.164</v>
      </c>
      <c r="F742" s="758">
        <v>242.08799999999999</v>
      </c>
      <c r="G742" s="758">
        <v>0</v>
      </c>
      <c r="H742" s="758">
        <v>0</v>
      </c>
      <c r="I742" s="758">
        <v>287.25200000000001</v>
      </c>
      <c r="J742" s="758">
        <v>69</v>
      </c>
      <c r="K742" s="758">
        <v>0</v>
      </c>
      <c r="L742" s="758">
        <v>0</v>
      </c>
      <c r="M742" s="758">
        <v>0</v>
      </c>
      <c r="N742" s="759">
        <v>90.073999999999998</v>
      </c>
      <c r="O742" s="757">
        <v>0</v>
      </c>
      <c r="P742" s="757">
        <v>73.653999999999996</v>
      </c>
      <c r="Q742" s="757">
        <v>16.420000000000002</v>
      </c>
      <c r="R742" s="757">
        <v>0</v>
      </c>
      <c r="S742" s="757">
        <v>0</v>
      </c>
      <c r="T742" s="757">
        <v>0</v>
      </c>
      <c r="U742" s="812">
        <f t="shared" si="59"/>
        <v>25.28378788048909</v>
      </c>
      <c r="V742" s="813"/>
      <c r="W742" s="813">
        <f t="shared" si="63"/>
        <v>25.64090067258017</v>
      </c>
      <c r="X742" s="813">
        <f t="shared" si="60"/>
        <v>23.797101449275367</v>
      </c>
      <c r="Y742" s="813"/>
      <c r="Z742" s="813"/>
      <c r="AA742" s="813"/>
    </row>
    <row r="743" spans="1:27" ht="22.5">
      <c r="A743" s="779"/>
      <c r="B743" s="777">
        <v>7991475</v>
      </c>
      <c r="C743" s="778" t="s">
        <v>2077</v>
      </c>
      <c r="D743" s="757">
        <v>455.43799999999999</v>
      </c>
      <c r="E743" s="758">
        <v>37.988999999999997</v>
      </c>
      <c r="F743" s="758">
        <v>417.44900000000001</v>
      </c>
      <c r="G743" s="758">
        <v>0</v>
      </c>
      <c r="H743" s="758">
        <v>0</v>
      </c>
      <c r="I743" s="758">
        <v>386.43799999999999</v>
      </c>
      <c r="J743" s="758">
        <v>69</v>
      </c>
      <c r="K743" s="758">
        <v>0</v>
      </c>
      <c r="L743" s="758">
        <v>0</v>
      </c>
      <c r="M743" s="758">
        <v>0</v>
      </c>
      <c r="N743" s="759">
        <v>190.44399999999999</v>
      </c>
      <c r="O743" s="757">
        <v>0</v>
      </c>
      <c r="P743" s="757">
        <v>190.44399999999999</v>
      </c>
      <c r="Q743" s="757">
        <v>0</v>
      </c>
      <c r="R743" s="757">
        <v>0</v>
      </c>
      <c r="S743" s="757">
        <v>0</v>
      </c>
      <c r="T743" s="757">
        <v>0</v>
      </c>
      <c r="U743" s="812">
        <f t="shared" si="59"/>
        <v>41.815570944892606</v>
      </c>
      <c r="V743" s="813"/>
      <c r="W743" s="813">
        <f t="shared" si="63"/>
        <v>49.281902918450051</v>
      </c>
      <c r="X743" s="813">
        <f t="shared" si="60"/>
        <v>0</v>
      </c>
      <c r="Y743" s="813"/>
      <c r="Z743" s="813"/>
      <c r="AA743" s="813"/>
    </row>
    <row r="744" spans="1:27" ht="22.5">
      <c r="A744" s="779"/>
      <c r="B744" s="777">
        <v>7986964</v>
      </c>
      <c r="C744" s="778" t="s">
        <v>2078</v>
      </c>
      <c r="D744" s="757">
        <v>423.233</v>
      </c>
      <c r="E744" s="758">
        <v>120.842</v>
      </c>
      <c r="F744" s="758">
        <v>302.39100000000002</v>
      </c>
      <c r="G744" s="758">
        <v>0</v>
      </c>
      <c r="H744" s="758">
        <v>0</v>
      </c>
      <c r="I744" s="758">
        <v>354.233</v>
      </c>
      <c r="J744" s="758">
        <v>69</v>
      </c>
      <c r="K744" s="758">
        <v>0</v>
      </c>
      <c r="L744" s="758">
        <v>0</v>
      </c>
      <c r="M744" s="758">
        <v>0</v>
      </c>
      <c r="N744" s="759">
        <v>122.223</v>
      </c>
      <c r="O744" s="757">
        <v>0</v>
      </c>
      <c r="P744" s="757">
        <v>112.539</v>
      </c>
      <c r="Q744" s="757">
        <v>9.6839999999999993</v>
      </c>
      <c r="R744" s="757">
        <v>0</v>
      </c>
      <c r="S744" s="757">
        <v>0</v>
      </c>
      <c r="T744" s="757">
        <v>0</v>
      </c>
      <c r="U744" s="812">
        <f t="shared" si="59"/>
        <v>28.878419215892897</v>
      </c>
      <c r="V744" s="813"/>
      <c r="W744" s="813">
        <f t="shared" si="63"/>
        <v>31.769767356513935</v>
      </c>
      <c r="X744" s="813">
        <f t="shared" si="60"/>
        <v>14.03478260869565</v>
      </c>
      <c r="Y744" s="813"/>
      <c r="Z744" s="813"/>
      <c r="AA744" s="813"/>
    </row>
    <row r="745" spans="1:27" ht="22.5">
      <c r="A745" s="779"/>
      <c r="B745" s="777">
        <v>7998310</v>
      </c>
      <c r="C745" s="778" t="s">
        <v>2079</v>
      </c>
      <c r="D745" s="757">
        <v>477.02300000000002</v>
      </c>
      <c r="E745" s="758">
        <v>68.105000000000004</v>
      </c>
      <c r="F745" s="758">
        <v>408.91800000000001</v>
      </c>
      <c r="G745" s="758">
        <v>0</v>
      </c>
      <c r="H745" s="758">
        <v>0</v>
      </c>
      <c r="I745" s="758">
        <v>408.02300000000002</v>
      </c>
      <c r="J745" s="758">
        <v>69</v>
      </c>
      <c r="K745" s="758">
        <v>0</v>
      </c>
      <c r="L745" s="758">
        <v>0</v>
      </c>
      <c r="M745" s="758">
        <v>0</v>
      </c>
      <c r="N745" s="759">
        <v>65.227999999999994</v>
      </c>
      <c r="O745" s="757">
        <v>0</v>
      </c>
      <c r="P745" s="757">
        <v>65.227999999999994</v>
      </c>
      <c r="Q745" s="757">
        <v>0</v>
      </c>
      <c r="R745" s="757">
        <v>0</v>
      </c>
      <c r="S745" s="757">
        <v>0</v>
      </c>
      <c r="T745" s="757">
        <v>0</v>
      </c>
      <c r="U745" s="812">
        <f t="shared" si="59"/>
        <v>13.673973791620108</v>
      </c>
      <c r="V745" s="813"/>
      <c r="W745" s="813">
        <f t="shared" si="63"/>
        <v>15.986353710452594</v>
      </c>
      <c r="X745" s="813">
        <f t="shared" si="60"/>
        <v>0</v>
      </c>
      <c r="Y745" s="813"/>
      <c r="Z745" s="813"/>
      <c r="AA745" s="813"/>
    </row>
    <row r="746" spans="1:27" ht="22.5">
      <c r="A746" s="779"/>
      <c r="B746" s="777">
        <v>7997798</v>
      </c>
      <c r="C746" s="778" t="s">
        <v>2080</v>
      </c>
      <c r="D746" s="757">
        <v>666.84699999999998</v>
      </c>
      <c r="E746" s="758">
        <v>126.84699999999999</v>
      </c>
      <c r="F746" s="758">
        <v>540</v>
      </c>
      <c r="G746" s="758">
        <v>0</v>
      </c>
      <c r="H746" s="758">
        <v>0</v>
      </c>
      <c r="I746" s="758">
        <v>597.84699999999998</v>
      </c>
      <c r="J746" s="758">
        <v>69</v>
      </c>
      <c r="K746" s="758">
        <v>0</v>
      </c>
      <c r="L746" s="758">
        <v>0</v>
      </c>
      <c r="M746" s="758">
        <v>0</v>
      </c>
      <c r="N746" s="759">
        <v>263.137</v>
      </c>
      <c r="O746" s="757">
        <v>0</v>
      </c>
      <c r="P746" s="757">
        <v>263.137</v>
      </c>
      <c r="Q746" s="757">
        <v>0</v>
      </c>
      <c r="R746" s="757">
        <v>0</v>
      </c>
      <c r="S746" s="757">
        <v>0</v>
      </c>
      <c r="T746" s="757">
        <v>0</v>
      </c>
      <c r="U746" s="812">
        <f t="shared" si="59"/>
        <v>39.459876103514006</v>
      </c>
      <c r="V746" s="813"/>
      <c r="W746" s="813">
        <f t="shared" si="63"/>
        <v>44.014103942982068</v>
      </c>
      <c r="X746" s="813">
        <f t="shared" si="60"/>
        <v>0</v>
      </c>
      <c r="Y746" s="813"/>
      <c r="Z746" s="813"/>
      <c r="AA746" s="813"/>
    </row>
    <row r="747" spans="1:27" ht="22.5">
      <c r="A747" s="779"/>
      <c r="B747" s="777">
        <v>7997793</v>
      </c>
      <c r="C747" s="778" t="s">
        <v>2081</v>
      </c>
      <c r="D747" s="757">
        <v>648.22400000000005</v>
      </c>
      <c r="E747" s="758">
        <v>121.224</v>
      </c>
      <c r="F747" s="758">
        <v>527</v>
      </c>
      <c r="G747" s="758">
        <v>0</v>
      </c>
      <c r="H747" s="758">
        <v>0</v>
      </c>
      <c r="I747" s="758">
        <v>579.22400000000005</v>
      </c>
      <c r="J747" s="758">
        <v>69</v>
      </c>
      <c r="K747" s="758">
        <v>0</v>
      </c>
      <c r="L747" s="758">
        <v>0</v>
      </c>
      <c r="M747" s="758">
        <v>0</v>
      </c>
      <c r="N747" s="759">
        <v>234.053</v>
      </c>
      <c r="O747" s="757">
        <v>0</v>
      </c>
      <c r="P747" s="757">
        <v>169.524</v>
      </c>
      <c r="Q747" s="757">
        <v>64.528999999999996</v>
      </c>
      <c r="R747" s="757">
        <v>0</v>
      </c>
      <c r="S747" s="757">
        <v>0</v>
      </c>
      <c r="T747" s="757">
        <v>0</v>
      </c>
      <c r="U747" s="812">
        <f t="shared" si="59"/>
        <v>36.106808757466553</v>
      </c>
      <c r="V747" s="813"/>
      <c r="W747" s="813">
        <f t="shared" si="63"/>
        <v>29.267433669875555</v>
      </c>
      <c r="X747" s="813">
        <f t="shared" si="60"/>
        <v>93.520289855072463</v>
      </c>
      <c r="Y747" s="813"/>
      <c r="Z747" s="813"/>
      <c r="AA747" s="813"/>
    </row>
    <row r="748" spans="1:27" ht="22.5">
      <c r="A748" s="779"/>
      <c r="B748" s="777">
        <v>7989566</v>
      </c>
      <c r="C748" s="778" t="s">
        <v>2082</v>
      </c>
      <c r="D748" s="757">
        <v>443.077</v>
      </c>
      <c r="E748" s="758">
        <v>123.58799999999999</v>
      </c>
      <c r="F748" s="758">
        <v>319.48899999999998</v>
      </c>
      <c r="G748" s="758">
        <v>0</v>
      </c>
      <c r="H748" s="758">
        <v>0</v>
      </c>
      <c r="I748" s="758">
        <v>374.077</v>
      </c>
      <c r="J748" s="758">
        <v>69</v>
      </c>
      <c r="K748" s="758">
        <v>0</v>
      </c>
      <c r="L748" s="758">
        <v>0</v>
      </c>
      <c r="M748" s="758">
        <v>0</v>
      </c>
      <c r="N748" s="759">
        <v>66.338999999999999</v>
      </c>
      <c r="O748" s="757">
        <v>0</v>
      </c>
      <c r="P748" s="757">
        <v>0</v>
      </c>
      <c r="Q748" s="757">
        <v>66.338999999999999</v>
      </c>
      <c r="R748" s="757">
        <v>0</v>
      </c>
      <c r="S748" s="757">
        <v>0</v>
      </c>
      <c r="T748" s="757">
        <v>0</v>
      </c>
      <c r="U748" s="812">
        <f t="shared" si="59"/>
        <v>14.972341150635216</v>
      </c>
      <c r="V748" s="813"/>
      <c r="W748" s="813">
        <f t="shared" si="63"/>
        <v>0</v>
      </c>
      <c r="X748" s="813">
        <f t="shared" si="60"/>
        <v>96.143478260869557</v>
      </c>
      <c r="Y748" s="813"/>
      <c r="Z748" s="813"/>
      <c r="AA748" s="813"/>
    </row>
    <row r="749" spans="1:27" ht="22.5">
      <c r="A749" s="779"/>
      <c r="B749" s="777">
        <v>7989588</v>
      </c>
      <c r="C749" s="778" t="s">
        <v>2083</v>
      </c>
      <c r="D749" s="757">
        <v>204.536</v>
      </c>
      <c r="E749" s="758">
        <v>125.096</v>
      </c>
      <c r="F749" s="758">
        <v>79.44</v>
      </c>
      <c r="G749" s="758">
        <v>0</v>
      </c>
      <c r="H749" s="758">
        <v>0</v>
      </c>
      <c r="I749" s="758">
        <v>135.536</v>
      </c>
      <c r="J749" s="758">
        <v>69</v>
      </c>
      <c r="K749" s="758">
        <v>0</v>
      </c>
      <c r="L749" s="758">
        <v>0</v>
      </c>
      <c r="M749" s="758">
        <v>0</v>
      </c>
      <c r="N749" s="759">
        <v>2.2000000000000002</v>
      </c>
      <c r="O749" s="757">
        <v>0</v>
      </c>
      <c r="P749" s="757">
        <v>2.2000000000000002</v>
      </c>
      <c r="Q749" s="757">
        <v>0</v>
      </c>
      <c r="R749" s="757">
        <v>0</v>
      </c>
      <c r="S749" s="757">
        <v>0</v>
      </c>
      <c r="T749" s="757">
        <v>0</v>
      </c>
      <c r="U749" s="812">
        <f t="shared" si="59"/>
        <v>1.0756052724214809</v>
      </c>
      <c r="V749" s="813"/>
      <c r="W749" s="813">
        <f t="shared" si="63"/>
        <v>1.6231849840632746</v>
      </c>
      <c r="X749" s="813">
        <f t="shared" si="60"/>
        <v>0</v>
      </c>
      <c r="Y749" s="813"/>
      <c r="Z749" s="813"/>
      <c r="AA749" s="813"/>
    </row>
    <row r="750" spans="1:27" ht="22.5">
      <c r="A750" s="779"/>
      <c r="B750" s="777">
        <v>7991474</v>
      </c>
      <c r="C750" s="778" t="s">
        <v>2084</v>
      </c>
      <c r="D750" s="757">
        <v>608.33699999999999</v>
      </c>
      <c r="E750" s="758">
        <v>125.44499999999999</v>
      </c>
      <c r="F750" s="758">
        <v>482.892</v>
      </c>
      <c r="G750" s="758">
        <v>0</v>
      </c>
      <c r="H750" s="758">
        <v>0</v>
      </c>
      <c r="I750" s="758">
        <v>539.33699999999999</v>
      </c>
      <c r="J750" s="758">
        <v>69</v>
      </c>
      <c r="K750" s="758">
        <v>0</v>
      </c>
      <c r="L750" s="758">
        <v>0</v>
      </c>
      <c r="M750" s="758">
        <v>0</v>
      </c>
      <c r="N750" s="759">
        <v>204.01599999999999</v>
      </c>
      <c r="O750" s="757">
        <v>0</v>
      </c>
      <c r="P750" s="757">
        <v>204.01599999999999</v>
      </c>
      <c r="Q750" s="757">
        <v>0</v>
      </c>
      <c r="R750" s="757">
        <v>0</v>
      </c>
      <c r="S750" s="757">
        <v>0</v>
      </c>
      <c r="T750" s="757">
        <v>0</v>
      </c>
      <c r="U750" s="812">
        <f t="shared" si="59"/>
        <v>33.536674573468325</v>
      </c>
      <c r="V750" s="813"/>
      <c r="W750" s="813">
        <f t="shared" si="63"/>
        <v>37.827184116795252</v>
      </c>
      <c r="X750" s="813">
        <f t="shared" si="60"/>
        <v>0</v>
      </c>
      <c r="Y750" s="813"/>
      <c r="Z750" s="813"/>
      <c r="AA750" s="813"/>
    </row>
    <row r="751" spans="1:27" ht="22.5">
      <c r="A751" s="779"/>
      <c r="B751" s="777">
        <v>7989567</v>
      </c>
      <c r="C751" s="778" t="s">
        <v>2085</v>
      </c>
      <c r="D751" s="757">
        <v>615.45399999999995</v>
      </c>
      <c r="E751" s="758">
        <v>128.126</v>
      </c>
      <c r="F751" s="758">
        <v>487.32799999999997</v>
      </c>
      <c r="G751" s="758">
        <v>0</v>
      </c>
      <c r="H751" s="758">
        <v>0</v>
      </c>
      <c r="I751" s="758">
        <v>546.45399999999995</v>
      </c>
      <c r="J751" s="758">
        <v>69</v>
      </c>
      <c r="K751" s="758">
        <v>0</v>
      </c>
      <c r="L751" s="758">
        <v>0</v>
      </c>
      <c r="M751" s="758">
        <v>0</v>
      </c>
      <c r="N751" s="759">
        <v>204.696</v>
      </c>
      <c r="O751" s="757">
        <v>0</v>
      </c>
      <c r="P751" s="757">
        <v>204.696</v>
      </c>
      <c r="Q751" s="757">
        <v>0</v>
      </c>
      <c r="R751" s="757">
        <v>0</v>
      </c>
      <c r="S751" s="757">
        <v>0</v>
      </c>
      <c r="T751" s="757">
        <v>0</v>
      </c>
      <c r="U751" s="812">
        <f t="shared" si="59"/>
        <v>33.259350008286567</v>
      </c>
      <c r="V751" s="813"/>
      <c r="W751" s="813">
        <f t="shared" si="63"/>
        <v>37.458962694023654</v>
      </c>
      <c r="X751" s="813">
        <f t="shared" si="60"/>
        <v>0</v>
      </c>
      <c r="Y751" s="813"/>
      <c r="Z751" s="813"/>
      <c r="AA751" s="813"/>
    </row>
    <row r="752" spans="1:27" ht="22.5">
      <c r="A752" s="779"/>
      <c r="B752" s="777">
        <v>7986962</v>
      </c>
      <c r="C752" s="778" t="s">
        <v>2086</v>
      </c>
      <c r="D752" s="757">
        <v>3967.4290000000001</v>
      </c>
      <c r="E752" s="758">
        <v>1973.296</v>
      </c>
      <c r="F752" s="758">
        <v>1994.133</v>
      </c>
      <c r="G752" s="758">
        <v>0</v>
      </c>
      <c r="H752" s="758">
        <v>0</v>
      </c>
      <c r="I752" s="758">
        <v>2089.8809999999999</v>
      </c>
      <c r="J752" s="758">
        <v>1877.548</v>
      </c>
      <c r="K752" s="758">
        <v>0</v>
      </c>
      <c r="L752" s="758">
        <v>0</v>
      </c>
      <c r="M752" s="758">
        <v>0</v>
      </c>
      <c r="N752" s="759">
        <v>916.03513199999998</v>
      </c>
      <c r="O752" s="757">
        <v>0</v>
      </c>
      <c r="P752" s="757">
        <v>745.79013199999997</v>
      </c>
      <c r="Q752" s="757">
        <v>170.245</v>
      </c>
      <c r="R752" s="757">
        <v>0</v>
      </c>
      <c r="S752" s="757">
        <v>0</v>
      </c>
      <c r="T752" s="757">
        <v>0</v>
      </c>
      <c r="U752" s="812">
        <f t="shared" si="59"/>
        <v>23.088885320947142</v>
      </c>
      <c r="V752" s="813"/>
      <c r="W752" s="813">
        <f t="shared" si="63"/>
        <v>35.685770242420503</v>
      </c>
      <c r="X752" s="813">
        <f t="shared" si="60"/>
        <v>9.0674113258356108</v>
      </c>
      <c r="Y752" s="813"/>
      <c r="Z752" s="813"/>
      <c r="AA752" s="813"/>
    </row>
    <row r="753" spans="1:27">
      <c r="A753" s="779"/>
      <c r="B753" s="777">
        <v>8038577</v>
      </c>
      <c r="C753" s="778" t="s">
        <v>2087</v>
      </c>
      <c r="D753" s="757">
        <v>1389.2640000000001</v>
      </c>
      <c r="E753" s="758">
        <v>869.44</v>
      </c>
      <c r="F753" s="758">
        <v>519.82399999999996</v>
      </c>
      <c r="G753" s="758">
        <v>0</v>
      </c>
      <c r="H753" s="758">
        <v>0</v>
      </c>
      <c r="I753" s="758">
        <v>1389.2639999999999</v>
      </c>
      <c r="J753" s="758">
        <v>0</v>
      </c>
      <c r="K753" s="758">
        <v>0</v>
      </c>
      <c r="L753" s="758">
        <v>0</v>
      </c>
      <c r="M753" s="758">
        <v>0</v>
      </c>
      <c r="N753" s="759">
        <v>387.29599999999999</v>
      </c>
      <c r="O753" s="757">
        <v>0</v>
      </c>
      <c r="P753" s="757">
        <v>387.29599999999999</v>
      </c>
      <c r="Q753" s="757">
        <v>0</v>
      </c>
      <c r="R753" s="757">
        <v>0</v>
      </c>
      <c r="S753" s="757">
        <v>0</v>
      </c>
      <c r="T753" s="757">
        <v>0</v>
      </c>
      <c r="U753" s="812">
        <f t="shared" si="59"/>
        <v>27.877782768429899</v>
      </c>
      <c r="V753" s="813"/>
      <c r="W753" s="813">
        <f t="shared" si="63"/>
        <v>27.877782768429903</v>
      </c>
      <c r="X753" s="813"/>
      <c r="Y753" s="813"/>
      <c r="Z753" s="813"/>
      <c r="AA753" s="813"/>
    </row>
    <row r="754" spans="1:27">
      <c r="A754" s="779"/>
      <c r="B754" s="777">
        <v>8086496</v>
      </c>
      <c r="C754" s="778" t="s">
        <v>2088</v>
      </c>
      <c r="D754" s="757">
        <v>2406.6239999999998</v>
      </c>
      <c r="E754" s="758">
        <v>1815.538</v>
      </c>
      <c r="F754" s="758">
        <v>591.08600000000001</v>
      </c>
      <c r="G754" s="758">
        <v>0</v>
      </c>
      <c r="H754" s="758">
        <v>0</v>
      </c>
      <c r="I754" s="758">
        <v>2393.556</v>
      </c>
      <c r="J754" s="758">
        <v>13.068</v>
      </c>
      <c r="K754" s="758">
        <v>0</v>
      </c>
      <c r="L754" s="758">
        <v>0</v>
      </c>
      <c r="M754" s="758">
        <v>0</v>
      </c>
      <c r="N754" s="759">
        <v>1294.7059999999999</v>
      </c>
      <c r="O754" s="757">
        <v>0</v>
      </c>
      <c r="P754" s="757">
        <v>1294.7059999999999</v>
      </c>
      <c r="Q754" s="757">
        <v>0</v>
      </c>
      <c r="R754" s="757">
        <v>0</v>
      </c>
      <c r="S754" s="757">
        <v>0</v>
      </c>
      <c r="T754" s="757">
        <v>0</v>
      </c>
      <c r="U754" s="812">
        <f t="shared" si="59"/>
        <v>53.797601951945964</v>
      </c>
      <c r="V754" s="813"/>
      <c r="W754" s="813">
        <f t="shared" si="63"/>
        <v>54.091318523569107</v>
      </c>
      <c r="X754" s="813">
        <f t="shared" si="60"/>
        <v>0</v>
      </c>
      <c r="Y754" s="813"/>
      <c r="Z754" s="813"/>
      <c r="AA754" s="813"/>
    </row>
    <row r="755" spans="1:27" ht="33.75">
      <c r="A755" s="779"/>
      <c r="B755" s="777">
        <v>8010409</v>
      </c>
      <c r="C755" s="778" t="s">
        <v>2089</v>
      </c>
      <c r="D755" s="757">
        <v>6814.3019999999997</v>
      </c>
      <c r="E755" s="758">
        <v>5695</v>
      </c>
      <c r="F755" s="758">
        <v>0</v>
      </c>
      <c r="G755" s="758">
        <v>1119.3019999999999</v>
      </c>
      <c r="H755" s="758">
        <v>0</v>
      </c>
      <c r="I755" s="758">
        <v>6419.3019999999997</v>
      </c>
      <c r="J755" s="758">
        <v>0</v>
      </c>
      <c r="K755" s="758">
        <v>0</v>
      </c>
      <c r="L755" s="758">
        <v>395</v>
      </c>
      <c r="M755" s="758">
        <v>0</v>
      </c>
      <c r="N755" s="759">
        <v>5974.0190000000002</v>
      </c>
      <c r="O755" s="757">
        <v>0</v>
      </c>
      <c r="P755" s="757">
        <v>5974.0190000000002</v>
      </c>
      <c r="Q755" s="757">
        <v>0</v>
      </c>
      <c r="R755" s="757">
        <v>0</v>
      </c>
      <c r="S755" s="757">
        <v>0</v>
      </c>
      <c r="T755" s="757">
        <v>0</v>
      </c>
      <c r="U755" s="812">
        <f t="shared" si="59"/>
        <v>87.668832405725496</v>
      </c>
      <c r="V755" s="813"/>
      <c r="W755" s="813">
        <f t="shared" si="63"/>
        <v>93.063373556813517</v>
      </c>
      <c r="X755" s="813"/>
      <c r="Y755" s="813"/>
      <c r="Z755" s="813">
        <f t="shared" si="61"/>
        <v>0</v>
      </c>
      <c r="AA755" s="813"/>
    </row>
    <row r="756" spans="1:27" ht="22.5">
      <c r="A756" s="779"/>
      <c r="B756" s="777">
        <v>8001595</v>
      </c>
      <c r="C756" s="778" t="s">
        <v>2090</v>
      </c>
      <c r="D756" s="757">
        <v>6.9170000000000016</v>
      </c>
      <c r="E756" s="758">
        <v>0</v>
      </c>
      <c r="F756" s="758">
        <v>6.9170000000000016</v>
      </c>
      <c r="G756" s="758">
        <v>0</v>
      </c>
      <c r="H756" s="758">
        <v>0</v>
      </c>
      <c r="I756" s="758">
        <v>0</v>
      </c>
      <c r="J756" s="758">
        <v>6.9169999999999998</v>
      </c>
      <c r="K756" s="758">
        <v>0</v>
      </c>
      <c r="L756" s="758">
        <v>0</v>
      </c>
      <c r="M756" s="758">
        <v>0</v>
      </c>
      <c r="N756" s="759">
        <v>0</v>
      </c>
      <c r="O756" s="757">
        <v>0</v>
      </c>
      <c r="P756" s="757">
        <v>0</v>
      </c>
      <c r="Q756" s="757">
        <v>0</v>
      </c>
      <c r="R756" s="757">
        <v>0</v>
      </c>
      <c r="S756" s="757">
        <v>0</v>
      </c>
      <c r="T756" s="757">
        <v>0</v>
      </c>
      <c r="U756" s="812">
        <f t="shared" si="59"/>
        <v>0</v>
      </c>
      <c r="V756" s="813"/>
      <c r="W756" s="813"/>
      <c r="X756" s="813">
        <f t="shared" si="60"/>
        <v>0</v>
      </c>
      <c r="Y756" s="813"/>
      <c r="Z756" s="813"/>
      <c r="AA756" s="813"/>
    </row>
    <row r="757" spans="1:27" ht="22.5">
      <c r="A757" s="779"/>
      <c r="B757" s="777">
        <v>7980163</v>
      </c>
      <c r="C757" s="778" t="s">
        <v>2091</v>
      </c>
      <c r="D757" s="757">
        <v>347</v>
      </c>
      <c r="E757" s="758">
        <v>347</v>
      </c>
      <c r="F757" s="758">
        <v>0</v>
      </c>
      <c r="G757" s="758">
        <v>0</v>
      </c>
      <c r="H757" s="758">
        <v>0</v>
      </c>
      <c r="I757" s="758">
        <v>50</v>
      </c>
      <c r="J757" s="758">
        <v>0</v>
      </c>
      <c r="K757" s="758">
        <v>0</v>
      </c>
      <c r="L757" s="758">
        <v>297</v>
      </c>
      <c r="M757" s="758">
        <v>0</v>
      </c>
      <c r="N757" s="759">
        <v>42.98</v>
      </c>
      <c r="O757" s="757">
        <v>0</v>
      </c>
      <c r="P757" s="757">
        <v>42.98</v>
      </c>
      <c r="Q757" s="757">
        <v>0</v>
      </c>
      <c r="R757" s="757">
        <v>0</v>
      </c>
      <c r="S757" s="757">
        <v>0</v>
      </c>
      <c r="T757" s="757">
        <v>0</v>
      </c>
      <c r="U757" s="812">
        <f t="shared" si="59"/>
        <v>12.386167146974064</v>
      </c>
      <c r="V757" s="813"/>
      <c r="W757" s="813">
        <f t="shared" si="63"/>
        <v>85.96</v>
      </c>
      <c r="X757" s="813"/>
      <c r="Y757" s="813"/>
      <c r="Z757" s="813">
        <f t="shared" si="61"/>
        <v>0</v>
      </c>
      <c r="AA757" s="813"/>
    </row>
    <row r="758" spans="1:27" ht="22.5">
      <c r="A758" s="779"/>
      <c r="B758" s="777" t="s">
        <v>2092</v>
      </c>
      <c r="C758" s="778" t="s">
        <v>2093</v>
      </c>
      <c r="D758" s="757">
        <v>724</v>
      </c>
      <c r="E758" s="758">
        <v>724</v>
      </c>
      <c r="F758" s="758">
        <v>0</v>
      </c>
      <c r="G758" s="758">
        <v>0</v>
      </c>
      <c r="H758" s="758">
        <v>0</v>
      </c>
      <c r="I758" s="758">
        <v>441</v>
      </c>
      <c r="J758" s="758">
        <v>0</v>
      </c>
      <c r="K758" s="758">
        <v>0</v>
      </c>
      <c r="L758" s="758">
        <v>283</v>
      </c>
      <c r="M758" s="758">
        <v>0</v>
      </c>
      <c r="N758" s="759">
        <v>430.50700000000001</v>
      </c>
      <c r="O758" s="757">
        <v>0</v>
      </c>
      <c r="P758" s="757">
        <v>430.50700000000001</v>
      </c>
      <c r="Q758" s="757">
        <v>0</v>
      </c>
      <c r="R758" s="757">
        <v>0</v>
      </c>
      <c r="S758" s="757">
        <v>0</v>
      </c>
      <c r="T758" s="757">
        <v>0</v>
      </c>
      <c r="U758" s="812">
        <f t="shared" si="59"/>
        <v>59.462292817679561</v>
      </c>
      <c r="V758" s="813"/>
      <c r="W758" s="813">
        <f t="shared" si="63"/>
        <v>97.620634920634913</v>
      </c>
      <c r="X758" s="813"/>
      <c r="Y758" s="813"/>
      <c r="Z758" s="813">
        <f t="shared" si="61"/>
        <v>0</v>
      </c>
      <c r="AA758" s="813"/>
    </row>
    <row r="759" spans="1:27" ht="33.75">
      <c r="A759" s="779"/>
      <c r="B759" s="777">
        <v>7986956</v>
      </c>
      <c r="C759" s="778" t="s">
        <v>2094</v>
      </c>
      <c r="D759" s="757">
        <v>297</v>
      </c>
      <c r="E759" s="758">
        <v>297</v>
      </c>
      <c r="F759" s="758">
        <v>0</v>
      </c>
      <c r="G759" s="758">
        <v>0</v>
      </c>
      <c r="H759" s="758">
        <v>0</v>
      </c>
      <c r="I759" s="758">
        <v>236</v>
      </c>
      <c r="J759" s="758">
        <v>0</v>
      </c>
      <c r="K759" s="758">
        <v>0</v>
      </c>
      <c r="L759" s="758">
        <v>61</v>
      </c>
      <c r="M759" s="758">
        <v>0</v>
      </c>
      <c r="N759" s="759">
        <v>228.10900000000001</v>
      </c>
      <c r="O759" s="757">
        <v>0</v>
      </c>
      <c r="P759" s="757">
        <v>228.10900000000001</v>
      </c>
      <c r="Q759" s="757">
        <v>0</v>
      </c>
      <c r="R759" s="757">
        <v>0</v>
      </c>
      <c r="S759" s="757">
        <v>0</v>
      </c>
      <c r="T759" s="757">
        <v>0</v>
      </c>
      <c r="U759" s="812">
        <f t="shared" si="59"/>
        <v>76.80437710437711</v>
      </c>
      <c r="V759" s="813"/>
      <c r="W759" s="813">
        <f t="shared" si="63"/>
        <v>96.656355932203397</v>
      </c>
      <c r="X759" s="813"/>
      <c r="Y759" s="813"/>
      <c r="Z759" s="813">
        <f t="shared" si="61"/>
        <v>0</v>
      </c>
      <c r="AA759" s="813"/>
    </row>
    <row r="760" spans="1:27">
      <c r="A760" s="779"/>
      <c r="B760" s="777">
        <v>7815735</v>
      </c>
      <c r="C760" s="778" t="s">
        <v>2095</v>
      </c>
      <c r="D760" s="757">
        <v>1180</v>
      </c>
      <c r="E760" s="758">
        <v>1180</v>
      </c>
      <c r="F760" s="758">
        <v>0</v>
      </c>
      <c r="G760" s="758">
        <v>0</v>
      </c>
      <c r="H760" s="758">
        <v>0</v>
      </c>
      <c r="I760" s="758">
        <v>400</v>
      </c>
      <c r="J760" s="758">
        <v>0</v>
      </c>
      <c r="K760" s="758">
        <v>0</v>
      </c>
      <c r="L760" s="758">
        <v>780</v>
      </c>
      <c r="M760" s="758">
        <v>0</v>
      </c>
      <c r="N760" s="759">
        <v>1180</v>
      </c>
      <c r="O760" s="757">
        <v>0</v>
      </c>
      <c r="P760" s="757">
        <v>400</v>
      </c>
      <c r="Q760" s="757">
        <v>0</v>
      </c>
      <c r="R760" s="757">
        <v>0</v>
      </c>
      <c r="S760" s="757">
        <v>780</v>
      </c>
      <c r="T760" s="757">
        <v>0</v>
      </c>
      <c r="U760" s="812">
        <f t="shared" si="59"/>
        <v>100</v>
      </c>
      <c r="V760" s="813"/>
      <c r="W760" s="813">
        <f t="shared" si="63"/>
        <v>100</v>
      </c>
      <c r="X760" s="813"/>
      <c r="Y760" s="813"/>
      <c r="Z760" s="813">
        <f t="shared" si="61"/>
        <v>100</v>
      </c>
      <c r="AA760" s="813"/>
    </row>
    <row r="761" spans="1:27" ht="22.5">
      <c r="A761" s="779"/>
      <c r="B761" s="777">
        <v>7896664</v>
      </c>
      <c r="C761" s="778" t="s">
        <v>2096</v>
      </c>
      <c r="D761" s="757">
        <v>444</v>
      </c>
      <c r="E761" s="758">
        <v>444</v>
      </c>
      <c r="F761" s="758">
        <v>0</v>
      </c>
      <c r="G761" s="758">
        <v>0</v>
      </c>
      <c r="H761" s="758">
        <v>0</v>
      </c>
      <c r="I761" s="758">
        <v>245</v>
      </c>
      <c r="J761" s="758">
        <v>0</v>
      </c>
      <c r="K761" s="758">
        <v>0</v>
      </c>
      <c r="L761" s="758">
        <v>199</v>
      </c>
      <c r="M761" s="758">
        <v>0</v>
      </c>
      <c r="N761" s="759">
        <v>443.33000000000004</v>
      </c>
      <c r="O761" s="757">
        <v>0</v>
      </c>
      <c r="P761" s="757">
        <v>245</v>
      </c>
      <c r="Q761" s="757">
        <v>0</v>
      </c>
      <c r="R761" s="757">
        <v>0</v>
      </c>
      <c r="S761" s="757">
        <v>198.33</v>
      </c>
      <c r="T761" s="757">
        <v>0</v>
      </c>
      <c r="U761" s="812">
        <f t="shared" si="59"/>
        <v>99.849099099099107</v>
      </c>
      <c r="V761" s="813"/>
      <c r="W761" s="813">
        <f t="shared" si="63"/>
        <v>100</v>
      </c>
      <c r="X761" s="813"/>
      <c r="Y761" s="813"/>
      <c r="Z761" s="813">
        <f t="shared" si="61"/>
        <v>99.663316582914575</v>
      </c>
      <c r="AA761" s="813"/>
    </row>
    <row r="762" spans="1:27" ht="33.75">
      <c r="A762" s="779"/>
      <c r="B762" s="777">
        <v>8021282</v>
      </c>
      <c r="C762" s="778" t="s">
        <v>2097</v>
      </c>
      <c r="D762" s="757">
        <v>1631</v>
      </c>
      <c r="E762" s="758">
        <v>1631</v>
      </c>
      <c r="F762" s="758">
        <v>0</v>
      </c>
      <c r="G762" s="758">
        <v>0</v>
      </c>
      <c r="H762" s="758">
        <v>0</v>
      </c>
      <c r="I762" s="758">
        <v>1200</v>
      </c>
      <c r="J762" s="758">
        <v>0</v>
      </c>
      <c r="K762" s="758">
        <v>0</v>
      </c>
      <c r="L762" s="758">
        <v>431</v>
      </c>
      <c r="M762" s="758">
        <v>0</v>
      </c>
      <c r="N762" s="759">
        <v>1565.3589999999999</v>
      </c>
      <c r="O762" s="757">
        <v>0</v>
      </c>
      <c r="P762" s="757">
        <v>1200</v>
      </c>
      <c r="Q762" s="757">
        <v>0</v>
      </c>
      <c r="R762" s="757">
        <v>0</v>
      </c>
      <c r="S762" s="757">
        <v>365.35899999999998</v>
      </c>
      <c r="T762" s="757">
        <v>0</v>
      </c>
      <c r="U762" s="812">
        <f t="shared" si="59"/>
        <v>95.975413856529741</v>
      </c>
      <c r="V762" s="813"/>
      <c r="W762" s="813">
        <f t="shared" si="63"/>
        <v>100</v>
      </c>
      <c r="X762" s="813"/>
      <c r="Y762" s="813"/>
      <c r="Z762" s="813">
        <f t="shared" si="61"/>
        <v>84.770069605568438</v>
      </c>
      <c r="AA762" s="813"/>
    </row>
    <row r="763" spans="1:27" ht="22.5">
      <c r="A763" s="779"/>
      <c r="B763" s="777">
        <v>7896659</v>
      </c>
      <c r="C763" s="778" t="s">
        <v>2098</v>
      </c>
      <c r="D763" s="757">
        <v>268</v>
      </c>
      <c r="E763" s="758">
        <v>268</v>
      </c>
      <c r="F763" s="758">
        <v>0</v>
      </c>
      <c r="G763" s="758">
        <v>0</v>
      </c>
      <c r="H763" s="758">
        <v>0</v>
      </c>
      <c r="I763" s="758">
        <v>250</v>
      </c>
      <c r="J763" s="758">
        <v>0</v>
      </c>
      <c r="K763" s="758">
        <v>0</v>
      </c>
      <c r="L763" s="758">
        <v>0</v>
      </c>
      <c r="M763" s="758">
        <v>18</v>
      </c>
      <c r="N763" s="759">
        <v>268</v>
      </c>
      <c r="O763" s="757">
        <v>0</v>
      </c>
      <c r="P763" s="757">
        <v>250</v>
      </c>
      <c r="Q763" s="757">
        <v>0</v>
      </c>
      <c r="R763" s="757">
        <v>0</v>
      </c>
      <c r="S763" s="757">
        <v>0</v>
      </c>
      <c r="T763" s="757">
        <v>18</v>
      </c>
      <c r="U763" s="812">
        <f t="shared" si="59"/>
        <v>100</v>
      </c>
      <c r="V763" s="813"/>
      <c r="W763" s="813">
        <f t="shared" si="63"/>
        <v>100</v>
      </c>
      <c r="X763" s="813"/>
      <c r="Y763" s="813"/>
      <c r="Z763" s="813"/>
      <c r="AA763" s="813">
        <f t="shared" si="62"/>
        <v>100</v>
      </c>
    </row>
    <row r="764" spans="1:27" ht="33.75">
      <c r="A764" s="779"/>
      <c r="B764" s="777">
        <v>8019167</v>
      </c>
      <c r="C764" s="778" t="s">
        <v>2099</v>
      </c>
      <c r="D764" s="757">
        <v>493</v>
      </c>
      <c r="E764" s="758">
        <v>493</v>
      </c>
      <c r="F764" s="758">
        <v>0</v>
      </c>
      <c r="G764" s="758">
        <v>0</v>
      </c>
      <c r="H764" s="758">
        <v>0</v>
      </c>
      <c r="I764" s="758">
        <v>300</v>
      </c>
      <c r="J764" s="758">
        <v>0</v>
      </c>
      <c r="K764" s="758">
        <v>0</v>
      </c>
      <c r="L764" s="758">
        <v>193</v>
      </c>
      <c r="M764" s="758">
        <v>0</v>
      </c>
      <c r="N764" s="759">
        <v>484.92899999999997</v>
      </c>
      <c r="O764" s="757">
        <v>0</v>
      </c>
      <c r="P764" s="757">
        <v>300</v>
      </c>
      <c r="Q764" s="757">
        <v>0</v>
      </c>
      <c r="R764" s="757">
        <v>0</v>
      </c>
      <c r="S764" s="757">
        <v>184.929</v>
      </c>
      <c r="T764" s="757">
        <v>0</v>
      </c>
      <c r="U764" s="812">
        <f t="shared" si="59"/>
        <v>98.362880324543596</v>
      </c>
      <c r="V764" s="813"/>
      <c r="W764" s="813">
        <f t="shared" si="63"/>
        <v>100</v>
      </c>
      <c r="X764" s="813"/>
      <c r="Y764" s="813"/>
      <c r="Z764" s="813">
        <f t="shared" si="61"/>
        <v>95.818134715025906</v>
      </c>
      <c r="AA764" s="813"/>
    </row>
    <row r="765" spans="1:27" ht="33.75">
      <c r="A765" s="779"/>
      <c r="B765" s="777">
        <v>8019166</v>
      </c>
      <c r="C765" s="778" t="s">
        <v>2100</v>
      </c>
      <c r="D765" s="757">
        <v>219</v>
      </c>
      <c r="E765" s="758">
        <v>219</v>
      </c>
      <c r="F765" s="758">
        <v>0</v>
      </c>
      <c r="G765" s="758">
        <v>0</v>
      </c>
      <c r="H765" s="758">
        <v>0</v>
      </c>
      <c r="I765" s="758">
        <v>200</v>
      </c>
      <c r="J765" s="758">
        <v>19</v>
      </c>
      <c r="K765" s="758">
        <v>0</v>
      </c>
      <c r="L765" s="758">
        <v>0</v>
      </c>
      <c r="M765" s="758">
        <v>0</v>
      </c>
      <c r="N765" s="759">
        <v>219</v>
      </c>
      <c r="O765" s="757">
        <v>0</v>
      </c>
      <c r="P765" s="757">
        <v>200</v>
      </c>
      <c r="Q765" s="757">
        <v>19</v>
      </c>
      <c r="R765" s="757">
        <v>0</v>
      </c>
      <c r="S765" s="757">
        <v>0</v>
      </c>
      <c r="T765" s="757">
        <v>0</v>
      </c>
      <c r="U765" s="812">
        <f t="shared" si="59"/>
        <v>100</v>
      </c>
      <c r="V765" s="813"/>
      <c r="W765" s="813">
        <f t="shared" si="63"/>
        <v>100</v>
      </c>
      <c r="X765" s="813">
        <f t="shared" si="60"/>
        <v>100</v>
      </c>
      <c r="Y765" s="813"/>
      <c r="Z765" s="813" t="e">
        <f t="shared" si="61"/>
        <v>#DIV/0!</v>
      </c>
      <c r="AA765" s="813"/>
    </row>
    <row r="766" spans="1:27">
      <c r="A766" s="779"/>
      <c r="B766" s="777" t="s">
        <v>2101</v>
      </c>
      <c r="C766" s="778" t="s">
        <v>2102</v>
      </c>
      <c r="D766" s="757">
        <v>905</v>
      </c>
      <c r="E766" s="758">
        <v>905</v>
      </c>
      <c r="F766" s="758">
        <v>0</v>
      </c>
      <c r="G766" s="758">
        <v>0</v>
      </c>
      <c r="H766" s="758">
        <v>0</v>
      </c>
      <c r="I766" s="758">
        <v>500</v>
      </c>
      <c r="J766" s="758">
        <v>274</v>
      </c>
      <c r="K766" s="758">
        <v>0</v>
      </c>
      <c r="L766" s="758">
        <v>131</v>
      </c>
      <c r="M766" s="758">
        <v>0</v>
      </c>
      <c r="N766" s="759">
        <v>892.82799999999997</v>
      </c>
      <c r="O766" s="757">
        <v>0</v>
      </c>
      <c r="P766" s="757">
        <v>500</v>
      </c>
      <c r="Q766" s="757">
        <v>274</v>
      </c>
      <c r="R766" s="757">
        <v>0</v>
      </c>
      <c r="S766" s="757">
        <v>118.828</v>
      </c>
      <c r="T766" s="757">
        <v>0</v>
      </c>
      <c r="U766" s="812">
        <f t="shared" si="59"/>
        <v>98.655027624309383</v>
      </c>
      <c r="V766" s="813"/>
      <c r="W766" s="813">
        <f t="shared" si="63"/>
        <v>100</v>
      </c>
      <c r="X766" s="813">
        <f t="shared" si="60"/>
        <v>100</v>
      </c>
      <c r="Y766" s="813"/>
      <c r="Z766" s="813">
        <f t="shared" si="61"/>
        <v>90.708396946564889</v>
      </c>
      <c r="AA766" s="813"/>
    </row>
    <row r="767" spans="1:27">
      <c r="A767" s="779"/>
      <c r="B767" s="777">
        <v>8078729</v>
      </c>
      <c r="C767" s="778" t="s">
        <v>2103</v>
      </c>
      <c r="D767" s="757">
        <v>846</v>
      </c>
      <c r="E767" s="758">
        <v>846</v>
      </c>
      <c r="F767" s="758">
        <v>0</v>
      </c>
      <c r="G767" s="758">
        <v>0</v>
      </c>
      <c r="H767" s="758">
        <v>0</v>
      </c>
      <c r="I767" s="758">
        <v>600</v>
      </c>
      <c r="J767" s="758">
        <v>246</v>
      </c>
      <c r="K767" s="758">
        <v>0</v>
      </c>
      <c r="L767" s="758">
        <v>0</v>
      </c>
      <c r="M767" s="758">
        <v>0</v>
      </c>
      <c r="N767" s="759">
        <v>846</v>
      </c>
      <c r="O767" s="757">
        <v>0</v>
      </c>
      <c r="P767" s="757">
        <v>600</v>
      </c>
      <c r="Q767" s="757">
        <v>246</v>
      </c>
      <c r="R767" s="757">
        <v>0</v>
      </c>
      <c r="S767" s="757">
        <v>0</v>
      </c>
      <c r="T767" s="757">
        <v>0</v>
      </c>
      <c r="U767" s="812">
        <f t="shared" si="59"/>
        <v>100</v>
      </c>
      <c r="V767" s="813"/>
      <c r="W767" s="813">
        <f t="shared" si="63"/>
        <v>100</v>
      </c>
      <c r="X767" s="813">
        <f t="shared" si="60"/>
        <v>100</v>
      </c>
      <c r="Y767" s="813"/>
      <c r="Z767" s="813"/>
      <c r="AA767" s="813"/>
    </row>
    <row r="768" spans="1:27" ht="22.5">
      <c r="A768" s="779"/>
      <c r="B768" s="777">
        <v>8084276</v>
      </c>
      <c r="C768" s="778" t="s">
        <v>2104</v>
      </c>
      <c r="D768" s="757">
        <v>583</v>
      </c>
      <c r="E768" s="758">
        <v>583</v>
      </c>
      <c r="F768" s="758">
        <v>0</v>
      </c>
      <c r="G768" s="758">
        <v>0</v>
      </c>
      <c r="H768" s="758">
        <v>0</v>
      </c>
      <c r="I768" s="758">
        <v>520</v>
      </c>
      <c r="J768" s="758">
        <v>63</v>
      </c>
      <c r="K768" s="758">
        <v>0</v>
      </c>
      <c r="L768" s="758">
        <v>0</v>
      </c>
      <c r="M768" s="758">
        <v>0</v>
      </c>
      <c r="N768" s="759">
        <v>499.298</v>
      </c>
      <c r="O768" s="757">
        <v>0</v>
      </c>
      <c r="P768" s="757">
        <v>470.04</v>
      </c>
      <c r="Q768" s="757">
        <v>29.257999999999999</v>
      </c>
      <c r="R768" s="757">
        <v>0</v>
      </c>
      <c r="S768" s="757">
        <v>0</v>
      </c>
      <c r="T768" s="757">
        <v>0</v>
      </c>
      <c r="U768" s="812">
        <f t="shared" si="59"/>
        <v>85.642881646655241</v>
      </c>
      <c r="V768" s="813"/>
      <c r="W768" s="813">
        <f t="shared" si="63"/>
        <v>90.392307692307696</v>
      </c>
      <c r="X768" s="813">
        <f t="shared" si="60"/>
        <v>46.441269841269836</v>
      </c>
      <c r="Y768" s="813"/>
      <c r="Z768" s="813"/>
      <c r="AA768" s="813"/>
    </row>
    <row r="769" spans="1:27" ht="22.5">
      <c r="A769" s="779"/>
      <c r="B769" s="777">
        <v>7948071</v>
      </c>
      <c r="C769" s="778" t="s">
        <v>2105</v>
      </c>
      <c r="D769" s="757">
        <v>327</v>
      </c>
      <c r="E769" s="758">
        <v>327</v>
      </c>
      <c r="F769" s="758">
        <v>0</v>
      </c>
      <c r="G769" s="758">
        <v>0</v>
      </c>
      <c r="H769" s="758">
        <v>0</v>
      </c>
      <c r="I769" s="758">
        <v>100</v>
      </c>
      <c r="J769" s="758">
        <v>22</v>
      </c>
      <c r="K769" s="758">
        <v>0</v>
      </c>
      <c r="L769" s="758">
        <v>205</v>
      </c>
      <c r="M769" s="758">
        <v>0</v>
      </c>
      <c r="N769" s="759">
        <v>289.27099999999996</v>
      </c>
      <c r="O769" s="757">
        <v>0</v>
      </c>
      <c r="P769" s="757">
        <v>100</v>
      </c>
      <c r="Q769" s="757">
        <v>0</v>
      </c>
      <c r="R769" s="757">
        <v>0</v>
      </c>
      <c r="S769" s="757">
        <v>189.27099999999999</v>
      </c>
      <c r="T769" s="757">
        <v>0</v>
      </c>
      <c r="U769" s="812">
        <f t="shared" si="59"/>
        <v>88.462079510703347</v>
      </c>
      <c r="V769" s="813"/>
      <c r="W769" s="813">
        <f t="shared" si="63"/>
        <v>100</v>
      </c>
      <c r="X769" s="813">
        <f t="shared" si="60"/>
        <v>0</v>
      </c>
      <c r="Y769" s="813"/>
      <c r="Z769" s="813">
        <f t="shared" si="61"/>
        <v>92.327317073170718</v>
      </c>
      <c r="AA769" s="813"/>
    </row>
    <row r="770" spans="1:27" ht="33.75">
      <c r="A770" s="779"/>
      <c r="B770" s="777">
        <v>8019370</v>
      </c>
      <c r="C770" s="778" t="s">
        <v>2106</v>
      </c>
      <c r="D770" s="757">
        <v>630</v>
      </c>
      <c r="E770" s="758">
        <v>630</v>
      </c>
      <c r="F770" s="758">
        <v>0</v>
      </c>
      <c r="G770" s="758">
        <v>0</v>
      </c>
      <c r="H770" s="758">
        <v>0</v>
      </c>
      <c r="I770" s="758">
        <v>500</v>
      </c>
      <c r="J770" s="758">
        <v>130</v>
      </c>
      <c r="K770" s="758">
        <v>0</v>
      </c>
      <c r="L770" s="758">
        <v>0</v>
      </c>
      <c r="M770" s="758">
        <v>0</v>
      </c>
      <c r="N770" s="759">
        <v>617.49599999999998</v>
      </c>
      <c r="O770" s="757">
        <v>0</v>
      </c>
      <c r="P770" s="757">
        <v>500</v>
      </c>
      <c r="Q770" s="757">
        <v>117.496</v>
      </c>
      <c r="R770" s="757">
        <v>0</v>
      </c>
      <c r="S770" s="757">
        <v>0</v>
      </c>
      <c r="T770" s="757">
        <v>0</v>
      </c>
      <c r="U770" s="812">
        <f t="shared" si="59"/>
        <v>98.015238095238089</v>
      </c>
      <c r="V770" s="813"/>
      <c r="W770" s="813">
        <f t="shared" si="63"/>
        <v>100</v>
      </c>
      <c r="X770" s="813">
        <f t="shared" si="60"/>
        <v>90.381538461538454</v>
      </c>
      <c r="Y770" s="813"/>
      <c r="Z770" s="813"/>
      <c r="AA770" s="813"/>
    </row>
    <row r="771" spans="1:27" ht="22.5">
      <c r="A771" s="779"/>
      <c r="B771" s="777">
        <v>8015456</v>
      </c>
      <c r="C771" s="778" t="s">
        <v>2107</v>
      </c>
      <c r="D771" s="757">
        <v>525</v>
      </c>
      <c r="E771" s="758">
        <v>525</v>
      </c>
      <c r="F771" s="758">
        <v>0</v>
      </c>
      <c r="G771" s="758">
        <v>0</v>
      </c>
      <c r="H771" s="758">
        <v>0</v>
      </c>
      <c r="I771" s="758">
        <v>450</v>
      </c>
      <c r="J771" s="758">
        <v>75</v>
      </c>
      <c r="K771" s="758">
        <v>0</v>
      </c>
      <c r="L771" s="758">
        <v>0</v>
      </c>
      <c r="M771" s="758">
        <v>0</v>
      </c>
      <c r="N771" s="759">
        <v>473.43</v>
      </c>
      <c r="O771" s="757">
        <v>0</v>
      </c>
      <c r="P771" s="757">
        <v>450</v>
      </c>
      <c r="Q771" s="757">
        <v>23.43</v>
      </c>
      <c r="R771" s="757">
        <v>0</v>
      </c>
      <c r="S771" s="757">
        <v>0</v>
      </c>
      <c r="T771" s="757">
        <v>0</v>
      </c>
      <c r="U771" s="812">
        <f t="shared" si="59"/>
        <v>90.177142857142854</v>
      </c>
      <c r="V771" s="813"/>
      <c r="W771" s="813">
        <f t="shared" si="63"/>
        <v>100</v>
      </c>
      <c r="X771" s="813">
        <f t="shared" si="60"/>
        <v>31.240000000000002</v>
      </c>
      <c r="Y771" s="813"/>
      <c r="Z771" s="813"/>
      <c r="AA771" s="813"/>
    </row>
    <row r="772" spans="1:27" ht="22.5">
      <c r="A772" s="779"/>
      <c r="B772" s="777">
        <v>8018126</v>
      </c>
      <c r="C772" s="778" t="s">
        <v>2108</v>
      </c>
      <c r="D772" s="757">
        <v>637</v>
      </c>
      <c r="E772" s="758">
        <v>637</v>
      </c>
      <c r="F772" s="758">
        <v>0</v>
      </c>
      <c r="G772" s="758">
        <v>0</v>
      </c>
      <c r="H772" s="758">
        <v>0</v>
      </c>
      <c r="I772" s="758">
        <v>600</v>
      </c>
      <c r="J772" s="758">
        <v>37</v>
      </c>
      <c r="K772" s="758">
        <v>0</v>
      </c>
      <c r="L772" s="758">
        <v>0</v>
      </c>
      <c r="M772" s="758">
        <v>0</v>
      </c>
      <c r="N772" s="759">
        <v>540.75</v>
      </c>
      <c r="O772" s="757">
        <v>0</v>
      </c>
      <c r="P772" s="757">
        <v>540.75</v>
      </c>
      <c r="Q772" s="757">
        <v>0</v>
      </c>
      <c r="R772" s="757">
        <v>0</v>
      </c>
      <c r="S772" s="757">
        <v>0</v>
      </c>
      <c r="T772" s="757">
        <v>0</v>
      </c>
      <c r="U772" s="812">
        <f t="shared" si="59"/>
        <v>84.890109890109883</v>
      </c>
      <c r="V772" s="813"/>
      <c r="W772" s="813">
        <f t="shared" si="63"/>
        <v>90.125</v>
      </c>
      <c r="X772" s="813">
        <f t="shared" si="60"/>
        <v>0</v>
      </c>
      <c r="Y772" s="813"/>
      <c r="Z772" s="813"/>
      <c r="AA772" s="813"/>
    </row>
    <row r="773" spans="1:27" ht="22.5">
      <c r="A773" s="779"/>
      <c r="B773" s="777">
        <v>8019373</v>
      </c>
      <c r="C773" s="778" t="s">
        <v>2109</v>
      </c>
      <c r="D773" s="757">
        <v>857</v>
      </c>
      <c r="E773" s="758">
        <v>857</v>
      </c>
      <c r="F773" s="758">
        <v>0</v>
      </c>
      <c r="G773" s="758">
        <v>0</v>
      </c>
      <c r="H773" s="758">
        <v>0</v>
      </c>
      <c r="I773" s="758">
        <v>800</v>
      </c>
      <c r="J773" s="758">
        <v>57</v>
      </c>
      <c r="K773" s="758">
        <v>0</v>
      </c>
      <c r="L773" s="758">
        <v>0</v>
      </c>
      <c r="M773" s="758">
        <v>0</v>
      </c>
      <c r="N773" s="759">
        <v>857</v>
      </c>
      <c r="O773" s="757">
        <v>0</v>
      </c>
      <c r="P773" s="757">
        <v>800</v>
      </c>
      <c r="Q773" s="757">
        <v>57</v>
      </c>
      <c r="R773" s="757">
        <v>0</v>
      </c>
      <c r="S773" s="757">
        <v>0</v>
      </c>
      <c r="T773" s="757">
        <v>0</v>
      </c>
      <c r="U773" s="812">
        <f t="shared" si="59"/>
        <v>100</v>
      </c>
      <c r="V773" s="813"/>
      <c r="W773" s="813">
        <f t="shared" si="63"/>
        <v>100</v>
      </c>
      <c r="X773" s="813">
        <f t="shared" si="60"/>
        <v>100</v>
      </c>
      <c r="Y773" s="813"/>
      <c r="Z773" s="813"/>
      <c r="AA773" s="813"/>
    </row>
    <row r="774" spans="1:27" ht="22.5">
      <c r="A774" s="779"/>
      <c r="B774" s="777">
        <v>8072258</v>
      </c>
      <c r="C774" s="778" t="s">
        <v>2110</v>
      </c>
      <c r="D774" s="757">
        <v>138</v>
      </c>
      <c r="E774" s="758">
        <v>138</v>
      </c>
      <c r="F774" s="758">
        <v>0</v>
      </c>
      <c r="G774" s="758">
        <v>0</v>
      </c>
      <c r="H774" s="758">
        <v>0</v>
      </c>
      <c r="I774" s="758">
        <v>120</v>
      </c>
      <c r="J774" s="758">
        <v>18</v>
      </c>
      <c r="K774" s="758">
        <v>0</v>
      </c>
      <c r="L774" s="758">
        <v>0</v>
      </c>
      <c r="M774" s="758">
        <v>0</v>
      </c>
      <c r="N774" s="759">
        <v>108.03</v>
      </c>
      <c r="O774" s="757">
        <v>0</v>
      </c>
      <c r="P774" s="757">
        <v>108.03</v>
      </c>
      <c r="Q774" s="757">
        <v>0</v>
      </c>
      <c r="R774" s="757">
        <v>0</v>
      </c>
      <c r="S774" s="757">
        <v>0</v>
      </c>
      <c r="T774" s="757">
        <v>0</v>
      </c>
      <c r="U774" s="812">
        <f t="shared" si="59"/>
        <v>78.282608695652172</v>
      </c>
      <c r="V774" s="813"/>
      <c r="W774" s="813">
        <f t="shared" si="63"/>
        <v>90.025000000000006</v>
      </c>
      <c r="X774" s="813">
        <f t="shared" si="60"/>
        <v>0</v>
      </c>
      <c r="Y774" s="813"/>
      <c r="Z774" s="813"/>
      <c r="AA774" s="813"/>
    </row>
    <row r="775" spans="1:27" ht="22.5">
      <c r="A775" s="779"/>
      <c r="B775" s="777">
        <v>8088833</v>
      </c>
      <c r="C775" s="778" t="s">
        <v>2111</v>
      </c>
      <c r="D775" s="757">
        <v>1624</v>
      </c>
      <c r="E775" s="758">
        <v>1624</v>
      </c>
      <c r="F775" s="758">
        <v>0</v>
      </c>
      <c r="G775" s="758">
        <v>0</v>
      </c>
      <c r="H775" s="758">
        <v>0</v>
      </c>
      <c r="I775" s="758">
        <v>1000</v>
      </c>
      <c r="J775" s="758">
        <v>624</v>
      </c>
      <c r="K775" s="758">
        <v>0</v>
      </c>
      <c r="L775" s="758">
        <v>0</v>
      </c>
      <c r="M775" s="758">
        <v>0</v>
      </c>
      <c r="N775" s="759">
        <v>1584.4360000000001</v>
      </c>
      <c r="O775" s="757">
        <v>0</v>
      </c>
      <c r="P775" s="757">
        <v>1000</v>
      </c>
      <c r="Q775" s="757">
        <v>584.43600000000004</v>
      </c>
      <c r="R775" s="757">
        <v>0</v>
      </c>
      <c r="S775" s="757">
        <v>0</v>
      </c>
      <c r="T775" s="757">
        <v>0</v>
      </c>
      <c r="U775" s="812">
        <f t="shared" si="59"/>
        <v>97.563793103448276</v>
      </c>
      <c r="V775" s="813"/>
      <c r="W775" s="813">
        <f t="shared" si="63"/>
        <v>100</v>
      </c>
      <c r="X775" s="813">
        <f t="shared" si="60"/>
        <v>93.659615384615392</v>
      </c>
      <c r="Y775" s="813"/>
      <c r="Z775" s="813"/>
      <c r="AA775" s="813"/>
    </row>
    <row r="776" spans="1:27" ht="22.5">
      <c r="A776" s="779"/>
      <c r="B776" s="777">
        <v>8154820</v>
      </c>
      <c r="C776" s="778" t="s">
        <v>2112</v>
      </c>
      <c r="D776" s="757">
        <v>2650</v>
      </c>
      <c r="E776" s="758">
        <v>2650</v>
      </c>
      <c r="F776" s="758">
        <v>0</v>
      </c>
      <c r="G776" s="758">
        <v>0</v>
      </c>
      <c r="H776" s="758">
        <v>0</v>
      </c>
      <c r="I776" s="758">
        <v>2650</v>
      </c>
      <c r="J776" s="758">
        <v>0</v>
      </c>
      <c r="K776" s="758">
        <v>0</v>
      </c>
      <c r="L776" s="758">
        <v>0</v>
      </c>
      <c r="M776" s="758">
        <v>0</v>
      </c>
      <c r="N776" s="759">
        <v>2585</v>
      </c>
      <c r="O776" s="757">
        <v>0</v>
      </c>
      <c r="P776" s="757">
        <v>2585</v>
      </c>
      <c r="Q776" s="757">
        <v>0</v>
      </c>
      <c r="R776" s="757">
        <v>0</v>
      </c>
      <c r="S776" s="757">
        <v>0</v>
      </c>
      <c r="T776" s="757">
        <v>0</v>
      </c>
      <c r="U776" s="812">
        <f t="shared" si="59"/>
        <v>97.547169811320757</v>
      </c>
      <c r="V776" s="813"/>
      <c r="W776" s="813">
        <f t="shared" si="63"/>
        <v>97.547169811320757</v>
      </c>
      <c r="X776" s="813"/>
      <c r="Y776" s="813"/>
      <c r="Z776" s="813"/>
      <c r="AA776" s="813"/>
    </row>
    <row r="777" spans="1:27" ht="22.5">
      <c r="A777" s="779"/>
      <c r="B777" s="777">
        <v>8161555</v>
      </c>
      <c r="C777" s="778" t="s">
        <v>2113</v>
      </c>
      <c r="D777" s="757">
        <v>2054</v>
      </c>
      <c r="E777" s="758">
        <v>2054</v>
      </c>
      <c r="F777" s="758">
        <v>0</v>
      </c>
      <c r="G777" s="758">
        <v>0</v>
      </c>
      <c r="H777" s="758">
        <v>0</v>
      </c>
      <c r="I777" s="758">
        <v>0</v>
      </c>
      <c r="J777" s="758">
        <v>0</v>
      </c>
      <c r="K777" s="758">
        <v>0</v>
      </c>
      <c r="L777" s="758">
        <v>0</v>
      </c>
      <c r="M777" s="758">
        <v>2054</v>
      </c>
      <c r="N777" s="759">
        <v>2054</v>
      </c>
      <c r="O777" s="757">
        <v>0</v>
      </c>
      <c r="P777" s="757">
        <v>0</v>
      </c>
      <c r="Q777" s="757">
        <v>0</v>
      </c>
      <c r="R777" s="757">
        <v>0</v>
      </c>
      <c r="S777" s="757">
        <v>0</v>
      </c>
      <c r="T777" s="757">
        <v>2054</v>
      </c>
      <c r="U777" s="812">
        <f t="shared" si="59"/>
        <v>100</v>
      </c>
      <c r="V777" s="813"/>
      <c r="W777" s="813"/>
      <c r="X777" s="813"/>
      <c r="Y777" s="813"/>
      <c r="Z777" s="813"/>
      <c r="AA777" s="813">
        <f t="shared" si="62"/>
        <v>100</v>
      </c>
    </row>
    <row r="778" spans="1:27" ht="33.75">
      <c r="A778" s="779"/>
      <c r="B778" s="777">
        <v>7946581</v>
      </c>
      <c r="C778" s="778" t="s">
        <v>2114</v>
      </c>
      <c r="D778" s="757">
        <v>754</v>
      </c>
      <c r="E778" s="758">
        <v>754</v>
      </c>
      <c r="F778" s="758">
        <v>0</v>
      </c>
      <c r="G778" s="758">
        <v>0</v>
      </c>
      <c r="H778" s="758">
        <v>0</v>
      </c>
      <c r="I778" s="758">
        <v>150</v>
      </c>
      <c r="J778" s="758">
        <v>0</v>
      </c>
      <c r="K778" s="758">
        <v>0</v>
      </c>
      <c r="L778" s="758">
        <v>181</v>
      </c>
      <c r="M778" s="758">
        <v>423</v>
      </c>
      <c r="N778" s="759">
        <v>690.94299999999998</v>
      </c>
      <c r="O778" s="757">
        <v>0</v>
      </c>
      <c r="P778" s="757">
        <v>150</v>
      </c>
      <c r="Q778" s="757">
        <v>0</v>
      </c>
      <c r="R778" s="757">
        <v>0</v>
      </c>
      <c r="S778" s="757">
        <v>117.943</v>
      </c>
      <c r="T778" s="757">
        <v>423</v>
      </c>
      <c r="U778" s="812">
        <f t="shared" si="59"/>
        <v>91.637002652519897</v>
      </c>
      <c r="V778" s="813"/>
      <c r="W778" s="813">
        <f t="shared" si="63"/>
        <v>100</v>
      </c>
      <c r="X778" s="813"/>
      <c r="Y778" s="813"/>
      <c r="Z778" s="813">
        <f t="shared" si="61"/>
        <v>65.161878453038668</v>
      </c>
      <c r="AA778" s="813">
        <f t="shared" si="62"/>
        <v>100</v>
      </c>
    </row>
    <row r="779" spans="1:27" ht="22.5">
      <c r="A779" s="779"/>
      <c r="B779" s="777">
        <v>7896660</v>
      </c>
      <c r="C779" s="778" t="s">
        <v>2115</v>
      </c>
      <c r="D779" s="757">
        <v>260</v>
      </c>
      <c r="E779" s="758">
        <v>260</v>
      </c>
      <c r="F779" s="758">
        <v>0</v>
      </c>
      <c r="G779" s="758">
        <v>0</v>
      </c>
      <c r="H779" s="758">
        <v>0</v>
      </c>
      <c r="I779" s="758">
        <v>150</v>
      </c>
      <c r="J779" s="758">
        <v>0</v>
      </c>
      <c r="K779" s="758">
        <v>0</v>
      </c>
      <c r="L779" s="758">
        <v>0</v>
      </c>
      <c r="M779" s="758">
        <v>110</v>
      </c>
      <c r="N779" s="759">
        <v>150</v>
      </c>
      <c r="O779" s="757">
        <v>0</v>
      </c>
      <c r="P779" s="757">
        <v>150</v>
      </c>
      <c r="Q779" s="757">
        <v>0</v>
      </c>
      <c r="R779" s="757">
        <v>0</v>
      </c>
      <c r="S779" s="757">
        <v>0</v>
      </c>
      <c r="T779" s="757">
        <v>0</v>
      </c>
      <c r="U779" s="812">
        <f t="shared" si="59"/>
        <v>57.692307692307686</v>
      </c>
      <c r="V779" s="813"/>
      <c r="W779" s="813">
        <f t="shared" si="63"/>
        <v>100</v>
      </c>
      <c r="X779" s="813"/>
      <c r="Y779" s="813"/>
      <c r="Z779" s="813"/>
      <c r="AA779" s="813">
        <f t="shared" si="62"/>
        <v>0</v>
      </c>
    </row>
    <row r="780" spans="1:27" ht="22.5">
      <c r="A780" s="779"/>
      <c r="B780" s="777">
        <v>7946588</v>
      </c>
      <c r="C780" s="778" t="s">
        <v>2116</v>
      </c>
      <c r="D780" s="757">
        <v>230</v>
      </c>
      <c r="E780" s="758">
        <v>230</v>
      </c>
      <c r="F780" s="758">
        <v>0</v>
      </c>
      <c r="G780" s="758">
        <v>0</v>
      </c>
      <c r="H780" s="758">
        <v>0</v>
      </c>
      <c r="I780" s="758">
        <v>100</v>
      </c>
      <c r="J780" s="758">
        <v>0</v>
      </c>
      <c r="K780" s="758">
        <v>0</v>
      </c>
      <c r="L780" s="758">
        <v>130</v>
      </c>
      <c r="M780" s="758">
        <v>0</v>
      </c>
      <c r="N780" s="759">
        <v>177.13400000000001</v>
      </c>
      <c r="O780" s="757">
        <v>0</v>
      </c>
      <c r="P780" s="757">
        <v>100</v>
      </c>
      <c r="Q780" s="757">
        <v>0</v>
      </c>
      <c r="R780" s="757">
        <v>0</v>
      </c>
      <c r="S780" s="757">
        <v>77.134</v>
      </c>
      <c r="T780" s="757">
        <v>0</v>
      </c>
      <c r="U780" s="812">
        <f t="shared" si="59"/>
        <v>77.014782608695654</v>
      </c>
      <c r="V780" s="813"/>
      <c r="W780" s="813">
        <f t="shared" si="63"/>
        <v>100</v>
      </c>
      <c r="X780" s="813"/>
      <c r="Y780" s="813"/>
      <c r="Z780" s="813">
        <f t="shared" si="61"/>
        <v>59.33384615384616</v>
      </c>
      <c r="AA780" s="813"/>
    </row>
    <row r="781" spans="1:27" ht="22.5">
      <c r="A781" s="779"/>
      <c r="B781" s="777" t="s">
        <v>2117</v>
      </c>
      <c r="C781" s="778" t="s">
        <v>2118</v>
      </c>
      <c r="D781" s="757">
        <v>232</v>
      </c>
      <c r="E781" s="758">
        <v>232</v>
      </c>
      <c r="F781" s="758">
        <v>0</v>
      </c>
      <c r="G781" s="758">
        <v>0</v>
      </c>
      <c r="H781" s="758">
        <v>0</v>
      </c>
      <c r="I781" s="758">
        <v>50</v>
      </c>
      <c r="J781" s="758">
        <v>0</v>
      </c>
      <c r="K781" s="758">
        <v>0</v>
      </c>
      <c r="L781" s="758">
        <v>182</v>
      </c>
      <c r="M781" s="758">
        <v>0</v>
      </c>
      <c r="N781" s="759">
        <v>205.97499999999999</v>
      </c>
      <c r="O781" s="757">
        <v>0</v>
      </c>
      <c r="P781" s="757">
        <v>50</v>
      </c>
      <c r="Q781" s="757">
        <v>0</v>
      </c>
      <c r="R781" s="757">
        <v>0</v>
      </c>
      <c r="S781" s="757">
        <v>155.97499999999999</v>
      </c>
      <c r="T781" s="757">
        <v>0</v>
      </c>
      <c r="U781" s="812">
        <f t="shared" si="59"/>
        <v>88.782327586206904</v>
      </c>
      <c r="V781" s="813"/>
      <c r="W781" s="813">
        <f t="shared" si="63"/>
        <v>100</v>
      </c>
      <c r="X781" s="813"/>
      <c r="Y781" s="813"/>
      <c r="Z781" s="813">
        <f t="shared" si="61"/>
        <v>85.700549450549445</v>
      </c>
      <c r="AA781" s="813"/>
    </row>
    <row r="782" spans="1:27" ht="22.5">
      <c r="A782" s="779"/>
      <c r="B782" s="777" t="s">
        <v>2119</v>
      </c>
      <c r="C782" s="778" t="s">
        <v>2120</v>
      </c>
      <c r="D782" s="757">
        <v>1020</v>
      </c>
      <c r="E782" s="758">
        <v>1020</v>
      </c>
      <c r="F782" s="758">
        <v>0</v>
      </c>
      <c r="G782" s="758">
        <v>0</v>
      </c>
      <c r="H782" s="758">
        <v>0</v>
      </c>
      <c r="I782" s="758">
        <v>300</v>
      </c>
      <c r="J782" s="758">
        <v>153</v>
      </c>
      <c r="K782" s="758">
        <v>0</v>
      </c>
      <c r="L782" s="758">
        <v>567</v>
      </c>
      <c r="M782" s="758">
        <v>0</v>
      </c>
      <c r="N782" s="759">
        <v>1013.556</v>
      </c>
      <c r="O782" s="757">
        <v>0</v>
      </c>
      <c r="P782" s="757">
        <v>300</v>
      </c>
      <c r="Q782" s="757">
        <v>146.55600000000001</v>
      </c>
      <c r="R782" s="757">
        <v>0</v>
      </c>
      <c r="S782" s="757">
        <v>567</v>
      </c>
      <c r="T782" s="757">
        <v>0</v>
      </c>
      <c r="U782" s="812">
        <f t="shared" si="59"/>
        <v>99.368235294117653</v>
      </c>
      <c r="V782" s="813"/>
      <c r="W782" s="813">
        <f t="shared" si="63"/>
        <v>100</v>
      </c>
      <c r="X782" s="813">
        <f t="shared" si="60"/>
        <v>95.788235294117655</v>
      </c>
      <c r="Y782" s="813"/>
      <c r="Z782" s="813">
        <f t="shared" si="61"/>
        <v>100</v>
      </c>
      <c r="AA782" s="813"/>
    </row>
    <row r="783" spans="1:27" ht="22.5">
      <c r="A783" s="779"/>
      <c r="B783" s="777">
        <v>7815826</v>
      </c>
      <c r="C783" s="778" t="s">
        <v>2121</v>
      </c>
      <c r="D783" s="757">
        <v>455</v>
      </c>
      <c r="E783" s="758">
        <v>455</v>
      </c>
      <c r="F783" s="758">
        <v>0</v>
      </c>
      <c r="G783" s="758">
        <v>0</v>
      </c>
      <c r="H783" s="758">
        <v>0</v>
      </c>
      <c r="I783" s="758">
        <v>100</v>
      </c>
      <c r="J783" s="758">
        <v>0</v>
      </c>
      <c r="K783" s="758">
        <v>0</v>
      </c>
      <c r="L783" s="758">
        <v>355</v>
      </c>
      <c r="M783" s="758">
        <v>0</v>
      </c>
      <c r="N783" s="759">
        <v>350.56799999999998</v>
      </c>
      <c r="O783" s="757">
        <v>0</v>
      </c>
      <c r="P783" s="757">
        <v>0.90900000000000003</v>
      </c>
      <c r="Q783" s="757">
        <v>0</v>
      </c>
      <c r="R783" s="757">
        <v>0</v>
      </c>
      <c r="S783" s="757">
        <v>349.65899999999999</v>
      </c>
      <c r="T783" s="757">
        <v>0</v>
      </c>
      <c r="U783" s="812">
        <f t="shared" si="59"/>
        <v>77.047912087912081</v>
      </c>
      <c r="V783" s="813"/>
      <c r="W783" s="813">
        <f t="shared" si="63"/>
        <v>0.90900000000000003</v>
      </c>
      <c r="X783" s="813"/>
      <c r="Y783" s="813"/>
      <c r="Z783" s="813">
        <f t="shared" si="61"/>
        <v>98.495492957746478</v>
      </c>
      <c r="AA783" s="813"/>
    </row>
    <row r="784" spans="1:27" ht="22.5">
      <c r="A784" s="779"/>
      <c r="B784" s="777">
        <v>7912918</v>
      </c>
      <c r="C784" s="778" t="s">
        <v>2122</v>
      </c>
      <c r="D784" s="757">
        <v>1000</v>
      </c>
      <c r="E784" s="758">
        <v>1000</v>
      </c>
      <c r="F784" s="758">
        <v>0</v>
      </c>
      <c r="G784" s="758">
        <v>0</v>
      </c>
      <c r="H784" s="758">
        <v>0</v>
      </c>
      <c r="I784" s="758">
        <v>150</v>
      </c>
      <c r="J784" s="758">
        <v>150</v>
      </c>
      <c r="K784" s="758">
        <v>0</v>
      </c>
      <c r="L784" s="758">
        <v>700</v>
      </c>
      <c r="M784" s="758">
        <v>0</v>
      </c>
      <c r="N784" s="759">
        <v>991.13599999999997</v>
      </c>
      <c r="O784" s="757">
        <v>0</v>
      </c>
      <c r="P784" s="757">
        <v>150</v>
      </c>
      <c r="Q784" s="757">
        <v>141.136</v>
      </c>
      <c r="R784" s="757">
        <v>0</v>
      </c>
      <c r="S784" s="757">
        <v>700</v>
      </c>
      <c r="T784" s="757">
        <v>0</v>
      </c>
      <c r="U784" s="812">
        <f t="shared" ref="U784:U847" si="64">N784/D784*100</f>
        <v>99.113600000000005</v>
      </c>
      <c r="V784" s="813"/>
      <c r="W784" s="813">
        <f t="shared" ref="W784:W847" si="65">P784/I784*100</f>
        <v>100</v>
      </c>
      <c r="X784" s="813">
        <f t="shared" ref="X784:X789" si="66">Q784/J784*100</f>
        <v>94.090666666666664</v>
      </c>
      <c r="Y784" s="813"/>
      <c r="Z784" s="813">
        <f t="shared" ref="Z784:Z790" si="67">S784/L784*100</f>
        <v>100</v>
      </c>
      <c r="AA784" s="813"/>
    </row>
    <row r="785" spans="1:27">
      <c r="A785" s="779"/>
      <c r="B785" s="777">
        <v>8095939</v>
      </c>
      <c r="C785" s="778" t="s">
        <v>2123</v>
      </c>
      <c r="D785" s="757">
        <v>3889.4326000000001</v>
      </c>
      <c r="E785" s="758">
        <v>3709</v>
      </c>
      <c r="F785" s="758">
        <v>180.43260000000001</v>
      </c>
      <c r="G785" s="758">
        <v>0</v>
      </c>
      <c r="H785" s="758">
        <v>0</v>
      </c>
      <c r="I785" s="758">
        <v>3886.1174000000001</v>
      </c>
      <c r="J785" s="758">
        <v>3.7879999999999998</v>
      </c>
      <c r="K785" s="758">
        <v>0</v>
      </c>
      <c r="L785" s="758">
        <v>0</v>
      </c>
      <c r="M785" s="758">
        <v>0</v>
      </c>
      <c r="N785" s="759">
        <v>2456.027</v>
      </c>
      <c r="O785" s="757">
        <v>0</v>
      </c>
      <c r="P785" s="757">
        <v>2456.027</v>
      </c>
      <c r="Q785" s="757">
        <v>0</v>
      </c>
      <c r="R785" s="757">
        <v>0</v>
      </c>
      <c r="S785" s="757">
        <v>0</v>
      </c>
      <c r="T785" s="757">
        <v>0</v>
      </c>
      <c r="U785" s="812">
        <f t="shared" si="64"/>
        <v>63.1461514463575</v>
      </c>
      <c r="V785" s="813"/>
      <c r="W785" s="813">
        <f t="shared" si="65"/>
        <v>63.200020668444033</v>
      </c>
      <c r="X785" s="813">
        <f t="shared" si="66"/>
        <v>0</v>
      </c>
      <c r="Y785" s="813"/>
      <c r="Z785" s="813"/>
      <c r="AA785" s="813"/>
    </row>
    <row r="786" spans="1:27" ht="22.5">
      <c r="A786" s="779"/>
      <c r="B786" s="777">
        <v>7916351</v>
      </c>
      <c r="C786" s="778" t="s">
        <v>2124</v>
      </c>
      <c r="D786" s="757">
        <v>2994.2330000000006</v>
      </c>
      <c r="E786" s="758">
        <v>0</v>
      </c>
      <c r="F786" s="758">
        <v>2994.2330000000006</v>
      </c>
      <c r="G786" s="758">
        <v>0</v>
      </c>
      <c r="H786" s="758">
        <v>0</v>
      </c>
      <c r="I786" s="758">
        <v>2418.0149999999999</v>
      </c>
      <c r="J786" s="758">
        <v>0</v>
      </c>
      <c r="K786" s="758">
        <v>0</v>
      </c>
      <c r="L786" s="758">
        <v>576.21799999999996</v>
      </c>
      <c r="M786" s="758">
        <v>0</v>
      </c>
      <c r="N786" s="759">
        <v>47.442</v>
      </c>
      <c r="O786" s="757">
        <v>0</v>
      </c>
      <c r="P786" s="757">
        <v>47.442</v>
      </c>
      <c r="Q786" s="757">
        <v>0</v>
      </c>
      <c r="R786" s="757">
        <v>0</v>
      </c>
      <c r="S786" s="757">
        <v>0</v>
      </c>
      <c r="T786" s="757">
        <v>0</v>
      </c>
      <c r="U786" s="812">
        <f t="shared" si="64"/>
        <v>1.5844458330397129</v>
      </c>
      <c r="V786" s="813"/>
      <c r="W786" s="813">
        <f t="shared" si="65"/>
        <v>1.9620225680982131</v>
      </c>
      <c r="X786" s="813"/>
      <c r="Y786" s="813"/>
      <c r="Z786" s="813">
        <f t="shared" si="67"/>
        <v>0</v>
      </c>
      <c r="AA786" s="813"/>
    </row>
    <row r="787" spans="1:27" ht="22.5">
      <c r="A787" s="779"/>
      <c r="B787" s="777">
        <v>7919625</v>
      </c>
      <c r="C787" s="778" t="s">
        <v>2125</v>
      </c>
      <c r="D787" s="757">
        <v>790</v>
      </c>
      <c r="E787" s="758">
        <v>0</v>
      </c>
      <c r="F787" s="758">
        <v>790</v>
      </c>
      <c r="G787" s="758">
        <v>0</v>
      </c>
      <c r="H787" s="758">
        <v>0</v>
      </c>
      <c r="I787" s="758">
        <v>340</v>
      </c>
      <c r="J787" s="758">
        <v>0</v>
      </c>
      <c r="K787" s="758">
        <v>0</v>
      </c>
      <c r="L787" s="758">
        <v>450</v>
      </c>
      <c r="M787" s="758">
        <v>0</v>
      </c>
      <c r="N787" s="759">
        <v>0</v>
      </c>
      <c r="O787" s="757">
        <v>0</v>
      </c>
      <c r="P787" s="757">
        <v>0</v>
      </c>
      <c r="Q787" s="757">
        <v>0</v>
      </c>
      <c r="R787" s="757">
        <v>0</v>
      </c>
      <c r="S787" s="757">
        <v>0</v>
      </c>
      <c r="T787" s="757">
        <v>0</v>
      </c>
      <c r="U787" s="812">
        <f t="shared" si="64"/>
        <v>0</v>
      </c>
      <c r="V787" s="813"/>
      <c r="W787" s="813">
        <f t="shared" si="65"/>
        <v>0</v>
      </c>
      <c r="X787" s="813"/>
      <c r="Y787" s="813"/>
      <c r="Z787" s="813">
        <f t="shared" si="67"/>
        <v>0</v>
      </c>
      <c r="AA787" s="813"/>
    </row>
    <row r="788" spans="1:27">
      <c r="A788" s="779"/>
      <c r="B788" s="777">
        <v>7916761</v>
      </c>
      <c r="C788" s="778" t="s">
        <v>2126</v>
      </c>
      <c r="D788" s="757">
        <v>279.34300000000002</v>
      </c>
      <c r="E788" s="758">
        <v>0</v>
      </c>
      <c r="F788" s="758">
        <v>279.34300000000002</v>
      </c>
      <c r="G788" s="758">
        <v>0</v>
      </c>
      <c r="H788" s="758">
        <v>0</v>
      </c>
      <c r="I788" s="758">
        <v>179.34399999999999</v>
      </c>
      <c r="J788" s="758">
        <v>0</v>
      </c>
      <c r="K788" s="758">
        <v>0</v>
      </c>
      <c r="L788" s="758">
        <v>99.998999999999995</v>
      </c>
      <c r="M788" s="758">
        <v>0</v>
      </c>
      <c r="N788" s="759">
        <v>179.34399999999999</v>
      </c>
      <c r="O788" s="757">
        <v>0</v>
      </c>
      <c r="P788" s="757">
        <v>179.34399999999999</v>
      </c>
      <c r="Q788" s="757">
        <v>0</v>
      </c>
      <c r="R788" s="757">
        <v>0</v>
      </c>
      <c r="S788" s="757">
        <v>0</v>
      </c>
      <c r="T788" s="757">
        <v>0</v>
      </c>
      <c r="U788" s="812">
        <f t="shared" si="64"/>
        <v>64.202074152565132</v>
      </c>
      <c r="V788" s="813"/>
      <c r="W788" s="813">
        <f t="shared" si="65"/>
        <v>100</v>
      </c>
      <c r="X788" s="813"/>
      <c r="Y788" s="813"/>
      <c r="Z788" s="813">
        <f t="shared" si="67"/>
        <v>0</v>
      </c>
      <c r="AA788" s="813"/>
    </row>
    <row r="789" spans="1:27" ht="33.75">
      <c r="A789" s="779"/>
      <c r="B789" s="777">
        <v>7947061</v>
      </c>
      <c r="C789" s="778" t="s">
        <v>2127</v>
      </c>
      <c r="D789" s="757">
        <v>481</v>
      </c>
      <c r="E789" s="758">
        <v>481</v>
      </c>
      <c r="F789" s="758">
        <v>0</v>
      </c>
      <c r="G789" s="758">
        <v>0</v>
      </c>
      <c r="H789" s="758">
        <v>0</v>
      </c>
      <c r="I789" s="758">
        <v>100</v>
      </c>
      <c r="J789" s="758">
        <v>95</v>
      </c>
      <c r="K789" s="758">
        <v>0</v>
      </c>
      <c r="L789" s="758">
        <v>286</v>
      </c>
      <c r="M789" s="758">
        <v>0</v>
      </c>
      <c r="N789" s="759">
        <v>456.83799999999997</v>
      </c>
      <c r="O789" s="757">
        <v>0</v>
      </c>
      <c r="P789" s="757">
        <v>100</v>
      </c>
      <c r="Q789" s="757">
        <v>70.837999999999994</v>
      </c>
      <c r="R789" s="757">
        <v>0</v>
      </c>
      <c r="S789" s="757">
        <v>286</v>
      </c>
      <c r="T789" s="757">
        <v>0</v>
      </c>
      <c r="U789" s="812">
        <f t="shared" si="64"/>
        <v>94.97671517671516</v>
      </c>
      <c r="V789" s="813"/>
      <c r="W789" s="813">
        <f t="shared" si="65"/>
        <v>100</v>
      </c>
      <c r="X789" s="813">
        <f t="shared" si="66"/>
        <v>74.566315789473677</v>
      </c>
      <c r="Y789" s="813"/>
      <c r="Z789" s="813">
        <f t="shared" si="67"/>
        <v>100</v>
      </c>
      <c r="AA789" s="813"/>
    </row>
    <row r="790" spans="1:27" ht="22.5">
      <c r="A790" s="779"/>
      <c r="B790" s="777">
        <v>7946585</v>
      </c>
      <c r="C790" s="778" t="s">
        <v>2128</v>
      </c>
      <c r="D790" s="757">
        <v>268</v>
      </c>
      <c r="E790" s="758">
        <v>268</v>
      </c>
      <c r="F790" s="758">
        <v>0</v>
      </c>
      <c r="G790" s="758">
        <v>0</v>
      </c>
      <c r="H790" s="758">
        <v>0</v>
      </c>
      <c r="I790" s="758">
        <v>100</v>
      </c>
      <c r="J790" s="758">
        <v>0</v>
      </c>
      <c r="K790" s="758">
        <v>0</v>
      </c>
      <c r="L790" s="758">
        <v>168</v>
      </c>
      <c r="M790" s="758">
        <v>0</v>
      </c>
      <c r="N790" s="759">
        <v>258.83100000000002</v>
      </c>
      <c r="O790" s="757">
        <v>0</v>
      </c>
      <c r="P790" s="757">
        <v>100</v>
      </c>
      <c r="Q790" s="757">
        <v>0</v>
      </c>
      <c r="R790" s="757">
        <v>0</v>
      </c>
      <c r="S790" s="757">
        <v>158.83099999999999</v>
      </c>
      <c r="T790" s="757">
        <v>0</v>
      </c>
      <c r="U790" s="812">
        <f t="shared" si="64"/>
        <v>96.578731343283579</v>
      </c>
      <c r="V790" s="813"/>
      <c r="W790" s="813">
        <f t="shared" si="65"/>
        <v>100</v>
      </c>
      <c r="X790" s="813"/>
      <c r="Y790" s="813"/>
      <c r="Z790" s="813">
        <f t="shared" si="67"/>
        <v>94.542261904761887</v>
      </c>
      <c r="AA790" s="813"/>
    </row>
    <row r="791" spans="1:27" ht="22.5">
      <c r="A791" s="779"/>
      <c r="B791" s="777">
        <v>8157423</v>
      </c>
      <c r="C791" s="778" t="s">
        <v>2129</v>
      </c>
      <c r="D791" s="757">
        <v>500</v>
      </c>
      <c r="E791" s="758">
        <v>500</v>
      </c>
      <c r="F791" s="758">
        <v>0</v>
      </c>
      <c r="G791" s="758">
        <v>0</v>
      </c>
      <c r="H791" s="758">
        <v>0</v>
      </c>
      <c r="I791" s="758">
        <v>500</v>
      </c>
      <c r="J791" s="758">
        <v>0</v>
      </c>
      <c r="K791" s="758">
        <v>0</v>
      </c>
      <c r="L791" s="758">
        <v>0</v>
      </c>
      <c r="M791" s="758">
        <v>0</v>
      </c>
      <c r="N791" s="759">
        <v>305.03858000000002</v>
      </c>
      <c r="O791" s="757">
        <v>0</v>
      </c>
      <c r="P791" s="757">
        <v>305.03858000000002</v>
      </c>
      <c r="Q791" s="757">
        <v>0</v>
      </c>
      <c r="R791" s="757">
        <v>0</v>
      </c>
      <c r="S791" s="757">
        <v>0</v>
      </c>
      <c r="T791" s="757">
        <v>0</v>
      </c>
      <c r="U791" s="812">
        <f t="shared" si="64"/>
        <v>61.007716000000002</v>
      </c>
      <c r="V791" s="813"/>
      <c r="W791" s="813">
        <f t="shared" si="65"/>
        <v>61.007716000000002</v>
      </c>
      <c r="X791" s="813"/>
      <c r="Y791" s="813"/>
      <c r="Z791" s="813"/>
      <c r="AA791" s="813"/>
    </row>
    <row r="792" spans="1:27" ht="22.5">
      <c r="A792" s="779"/>
      <c r="B792" s="777">
        <v>8124779</v>
      </c>
      <c r="C792" s="778" t="s">
        <v>2130</v>
      </c>
      <c r="D792" s="757">
        <v>1821</v>
      </c>
      <c r="E792" s="758">
        <v>0</v>
      </c>
      <c r="F792" s="758">
        <v>1821</v>
      </c>
      <c r="G792" s="758">
        <v>0</v>
      </c>
      <c r="H792" s="758">
        <v>0</v>
      </c>
      <c r="I792" s="758">
        <v>1821</v>
      </c>
      <c r="J792" s="758">
        <v>0</v>
      </c>
      <c r="K792" s="758">
        <v>0</v>
      </c>
      <c r="L792" s="758">
        <v>0</v>
      </c>
      <c r="M792" s="758">
        <v>0</v>
      </c>
      <c r="N792" s="759">
        <v>1821</v>
      </c>
      <c r="O792" s="757">
        <v>0</v>
      </c>
      <c r="P792" s="757">
        <v>1821</v>
      </c>
      <c r="Q792" s="757">
        <v>0</v>
      </c>
      <c r="R792" s="757">
        <v>0</v>
      </c>
      <c r="S792" s="757">
        <v>0</v>
      </c>
      <c r="T792" s="757">
        <v>0</v>
      </c>
      <c r="U792" s="812">
        <f t="shared" si="64"/>
        <v>100</v>
      </c>
      <c r="V792" s="813"/>
      <c r="W792" s="813">
        <f t="shared" si="65"/>
        <v>100</v>
      </c>
      <c r="X792" s="813"/>
      <c r="Y792" s="813"/>
      <c r="Z792" s="813"/>
      <c r="AA792" s="813"/>
    </row>
    <row r="793" spans="1:27" ht="22.5">
      <c r="A793" s="779"/>
      <c r="B793" s="777">
        <v>7997797</v>
      </c>
      <c r="C793" s="778" t="s">
        <v>2131</v>
      </c>
      <c r="D793" s="757">
        <v>1061.3109999999999</v>
      </c>
      <c r="E793" s="758">
        <v>506.31099999999998</v>
      </c>
      <c r="F793" s="758">
        <v>555</v>
      </c>
      <c r="G793" s="758">
        <v>0</v>
      </c>
      <c r="H793" s="758">
        <v>0</v>
      </c>
      <c r="I793" s="758">
        <v>1061.3109999999999</v>
      </c>
      <c r="J793" s="758">
        <v>0</v>
      </c>
      <c r="K793" s="758">
        <v>0</v>
      </c>
      <c r="L793" s="758">
        <v>0</v>
      </c>
      <c r="M793" s="758">
        <v>0</v>
      </c>
      <c r="N793" s="759">
        <v>474.31700000000001</v>
      </c>
      <c r="O793" s="757">
        <v>0</v>
      </c>
      <c r="P793" s="757">
        <v>474.31700000000001</v>
      </c>
      <c r="Q793" s="757">
        <v>0</v>
      </c>
      <c r="R793" s="757">
        <v>0</v>
      </c>
      <c r="S793" s="757">
        <v>0</v>
      </c>
      <c r="T793" s="757">
        <v>0</v>
      </c>
      <c r="U793" s="812">
        <f t="shared" si="64"/>
        <v>44.691612543354402</v>
      </c>
      <c r="V793" s="813"/>
      <c r="W793" s="813">
        <f t="shared" si="65"/>
        <v>44.691612543354402</v>
      </c>
      <c r="X793" s="813"/>
      <c r="Y793" s="813"/>
      <c r="Z793" s="813"/>
      <c r="AA793" s="813"/>
    </row>
    <row r="794" spans="1:27" ht="33.75">
      <c r="A794" s="779"/>
      <c r="B794" s="777">
        <v>7892003</v>
      </c>
      <c r="C794" s="778" t="s">
        <v>2132</v>
      </c>
      <c r="D794" s="757">
        <v>1086.9259999999999</v>
      </c>
      <c r="E794" s="758">
        <v>1086.9259999999999</v>
      </c>
      <c r="F794" s="758">
        <v>0</v>
      </c>
      <c r="G794" s="758">
        <v>0</v>
      </c>
      <c r="H794" s="758">
        <v>0</v>
      </c>
      <c r="I794" s="758">
        <v>1086.9259999999999</v>
      </c>
      <c r="J794" s="758">
        <v>0</v>
      </c>
      <c r="K794" s="758">
        <v>0</v>
      </c>
      <c r="L794" s="758">
        <v>0</v>
      </c>
      <c r="M794" s="758">
        <v>0</v>
      </c>
      <c r="N794" s="759">
        <v>1029.9259999999999</v>
      </c>
      <c r="O794" s="757">
        <v>0</v>
      </c>
      <c r="P794" s="757">
        <v>1029.9259999999999</v>
      </c>
      <c r="Q794" s="757">
        <v>0</v>
      </c>
      <c r="R794" s="757">
        <v>0</v>
      </c>
      <c r="S794" s="757">
        <v>0</v>
      </c>
      <c r="T794" s="757">
        <v>0</v>
      </c>
      <c r="U794" s="812">
        <f t="shared" si="64"/>
        <v>94.755852744345063</v>
      </c>
      <c r="V794" s="813"/>
      <c r="W794" s="813">
        <f t="shared" si="65"/>
        <v>94.755852744345063</v>
      </c>
      <c r="X794" s="813"/>
      <c r="Y794" s="813"/>
      <c r="Z794" s="813"/>
      <c r="AA794" s="813"/>
    </row>
    <row r="795" spans="1:27" ht="22.5">
      <c r="A795" s="779"/>
      <c r="B795" s="777" t="s">
        <v>2133</v>
      </c>
      <c r="C795" s="778" t="s">
        <v>2134</v>
      </c>
      <c r="D795" s="757">
        <v>10.227</v>
      </c>
      <c r="E795" s="758">
        <v>10.227</v>
      </c>
      <c r="F795" s="758">
        <v>0</v>
      </c>
      <c r="G795" s="758">
        <v>0</v>
      </c>
      <c r="H795" s="758">
        <v>0</v>
      </c>
      <c r="I795" s="758">
        <v>10</v>
      </c>
      <c r="J795" s="758">
        <v>0</v>
      </c>
      <c r="K795" s="758">
        <v>0</v>
      </c>
      <c r="L795" s="758">
        <v>0</v>
      </c>
      <c r="M795" s="758">
        <v>0</v>
      </c>
      <c r="N795" s="759">
        <v>0</v>
      </c>
      <c r="O795" s="757">
        <v>0</v>
      </c>
      <c r="P795" s="757">
        <v>0</v>
      </c>
      <c r="Q795" s="757">
        <v>0</v>
      </c>
      <c r="R795" s="757">
        <v>0</v>
      </c>
      <c r="S795" s="757">
        <v>0</v>
      </c>
      <c r="T795" s="757">
        <v>0</v>
      </c>
      <c r="U795" s="812">
        <f t="shared" si="64"/>
        <v>0</v>
      </c>
      <c r="V795" s="813"/>
      <c r="W795" s="813">
        <f t="shared" si="65"/>
        <v>0</v>
      </c>
      <c r="X795" s="813"/>
      <c r="Y795" s="813"/>
      <c r="Z795" s="813"/>
      <c r="AA795" s="813"/>
    </row>
    <row r="796" spans="1:27" ht="22.5">
      <c r="A796" s="779"/>
      <c r="B796" s="777">
        <v>8078724</v>
      </c>
      <c r="C796" s="778" t="s">
        <v>2135</v>
      </c>
      <c r="D796" s="757">
        <v>184</v>
      </c>
      <c r="E796" s="758">
        <v>184</v>
      </c>
      <c r="F796" s="758">
        <v>0</v>
      </c>
      <c r="G796" s="758">
        <v>0</v>
      </c>
      <c r="H796" s="758">
        <v>0</v>
      </c>
      <c r="I796" s="758">
        <v>184</v>
      </c>
      <c r="J796" s="758">
        <v>0</v>
      </c>
      <c r="K796" s="758">
        <v>0</v>
      </c>
      <c r="L796" s="758">
        <v>0</v>
      </c>
      <c r="M796" s="758">
        <v>0</v>
      </c>
      <c r="N796" s="759">
        <v>174.90199999999999</v>
      </c>
      <c r="O796" s="757">
        <v>0</v>
      </c>
      <c r="P796" s="757">
        <v>174.90199999999999</v>
      </c>
      <c r="Q796" s="757">
        <v>0</v>
      </c>
      <c r="R796" s="757">
        <v>0</v>
      </c>
      <c r="S796" s="757">
        <v>0</v>
      </c>
      <c r="T796" s="757">
        <v>0</v>
      </c>
      <c r="U796" s="812">
        <f t="shared" si="64"/>
        <v>95.055434782608685</v>
      </c>
      <c r="V796" s="813"/>
      <c r="W796" s="813">
        <f t="shared" si="65"/>
        <v>95.055434782608685</v>
      </c>
      <c r="X796" s="813"/>
      <c r="Y796" s="813"/>
      <c r="Z796" s="813"/>
      <c r="AA796" s="813"/>
    </row>
    <row r="797" spans="1:27">
      <c r="A797" s="779"/>
      <c r="B797" s="777" t="s">
        <v>2136</v>
      </c>
      <c r="C797" s="778" t="s">
        <v>2137</v>
      </c>
      <c r="D797" s="757">
        <v>657.404</v>
      </c>
      <c r="E797" s="758">
        <v>657.404</v>
      </c>
      <c r="F797" s="758">
        <v>0</v>
      </c>
      <c r="G797" s="758">
        <v>0</v>
      </c>
      <c r="H797" s="758">
        <v>0</v>
      </c>
      <c r="I797" s="758">
        <v>657</v>
      </c>
      <c r="J797" s="758">
        <v>0</v>
      </c>
      <c r="K797" s="758">
        <v>0</v>
      </c>
      <c r="L797" s="758">
        <v>0</v>
      </c>
      <c r="M797" s="758">
        <v>0</v>
      </c>
      <c r="N797" s="759">
        <v>640.80999999999995</v>
      </c>
      <c r="O797" s="757">
        <v>0</v>
      </c>
      <c r="P797" s="757">
        <v>640.80999999999995</v>
      </c>
      <c r="Q797" s="757">
        <v>0</v>
      </c>
      <c r="R797" s="757">
        <v>0</v>
      </c>
      <c r="S797" s="757">
        <v>0</v>
      </c>
      <c r="T797" s="757">
        <v>0</v>
      </c>
      <c r="U797" s="812">
        <f t="shared" si="64"/>
        <v>97.475829170494848</v>
      </c>
      <c r="V797" s="813"/>
      <c r="W797" s="813">
        <f t="shared" si="65"/>
        <v>97.535768645357678</v>
      </c>
      <c r="X797" s="813"/>
      <c r="Y797" s="813"/>
      <c r="Z797" s="813"/>
      <c r="AA797" s="813"/>
    </row>
    <row r="798" spans="1:27">
      <c r="A798" s="779"/>
      <c r="B798" s="777" t="s">
        <v>2138</v>
      </c>
      <c r="C798" s="778" t="s">
        <v>2139</v>
      </c>
      <c r="D798" s="757">
        <v>691.35799999999995</v>
      </c>
      <c r="E798" s="758">
        <v>691.35799999999995</v>
      </c>
      <c r="F798" s="758">
        <v>0</v>
      </c>
      <c r="G798" s="758">
        <v>0</v>
      </c>
      <c r="H798" s="758">
        <v>0</v>
      </c>
      <c r="I798" s="758">
        <v>691</v>
      </c>
      <c r="J798" s="758">
        <v>0</v>
      </c>
      <c r="K798" s="758">
        <v>0</v>
      </c>
      <c r="L798" s="758">
        <v>0</v>
      </c>
      <c r="M798" s="758">
        <v>0</v>
      </c>
      <c r="N798" s="759">
        <v>677.85199999999998</v>
      </c>
      <c r="O798" s="757">
        <v>0</v>
      </c>
      <c r="P798" s="757">
        <v>677.85199999999998</v>
      </c>
      <c r="Q798" s="757">
        <v>0</v>
      </c>
      <c r="R798" s="757">
        <v>0</v>
      </c>
      <c r="S798" s="757">
        <v>0</v>
      </c>
      <c r="T798" s="757">
        <v>0</v>
      </c>
      <c r="U798" s="812">
        <f t="shared" si="64"/>
        <v>98.046453501659059</v>
      </c>
      <c r="V798" s="813"/>
      <c r="W798" s="813">
        <f t="shared" si="65"/>
        <v>98.097250361794494</v>
      </c>
      <c r="X798" s="813"/>
      <c r="Y798" s="813"/>
      <c r="Z798" s="813"/>
      <c r="AA798" s="813"/>
    </row>
    <row r="799" spans="1:27" ht="33.75">
      <c r="A799" s="779"/>
      <c r="B799" s="777">
        <v>7986966</v>
      </c>
      <c r="C799" s="778" t="s">
        <v>2140</v>
      </c>
      <c r="D799" s="757">
        <v>13</v>
      </c>
      <c r="E799" s="758">
        <v>13</v>
      </c>
      <c r="F799" s="758">
        <v>0</v>
      </c>
      <c r="G799" s="758">
        <v>0</v>
      </c>
      <c r="H799" s="758">
        <v>0</v>
      </c>
      <c r="I799" s="758">
        <v>13</v>
      </c>
      <c r="J799" s="758">
        <v>0</v>
      </c>
      <c r="K799" s="758">
        <v>0</v>
      </c>
      <c r="L799" s="758">
        <v>0</v>
      </c>
      <c r="M799" s="758">
        <v>0</v>
      </c>
      <c r="N799" s="759">
        <v>11.361000000000001</v>
      </c>
      <c r="O799" s="757">
        <v>0</v>
      </c>
      <c r="P799" s="757">
        <v>11.361000000000001</v>
      </c>
      <c r="Q799" s="757">
        <v>0</v>
      </c>
      <c r="R799" s="757">
        <v>0</v>
      </c>
      <c r="S799" s="757">
        <v>0</v>
      </c>
      <c r="T799" s="757">
        <v>0</v>
      </c>
      <c r="U799" s="812">
        <f t="shared" si="64"/>
        <v>87.392307692307696</v>
      </c>
      <c r="V799" s="813"/>
      <c r="W799" s="813">
        <f t="shared" si="65"/>
        <v>87.392307692307696</v>
      </c>
      <c r="X799" s="813"/>
      <c r="Y799" s="813"/>
      <c r="Z799" s="813"/>
      <c r="AA799" s="813"/>
    </row>
    <row r="800" spans="1:27" ht="22.5">
      <c r="A800" s="779"/>
      <c r="B800" s="777">
        <v>8019374</v>
      </c>
      <c r="C800" s="778" t="s">
        <v>2141</v>
      </c>
      <c r="D800" s="757">
        <v>433</v>
      </c>
      <c r="E800" s="758">
        <v>433</v>
      </c>
      <c r="F800" s="758">
        <v>0</v>
      </c>
      <c r="G800" s="758">
        <v>0</v>
      </c>
      <c r="H800" s="758">
        <v>0</v>
      </c>
      <c r="I800" s="758">
        <v>433</v>
      </c>
      <c r="J800" s="758">
        <v>0</v>
      </c>
      <c r="K800" s="758">
        <v>0</v>
      </c>
      <c r="L800" s="758">
        <v>0</v>
      </c>
      <c r="M800" s="758">
        <v>0</v>
      </c>
      <c r="N800" s="759">
        <v>425.36700000000002</v>
      </c>
      <c r="O800" s="757">
        <v>0</v>
      </c>
      <c r="P800" s="757">
        <v>425.36700000000002</v>
      </c>
      <c r="Q800" s="757">
        <v>0</v>
      </c>
      <c r="R800" s="757">
        <v>0</v>
      </c>
      <c r="S800" s="757">
        <v>0</v>
      </c>
      <c r="T800" s="757">
        <v>0</v>
      </c>
      <c r="U800" s="812">
        <f t="shared" si="64"/>
        <v>98.237182448036947</v>
      </c>
      <c r="V800" s="813"/>
      <c r="W800" s="813">
        <f t="shared" si="65"/>
        <v>98.237182448036947</v>
      </c>
      <c r="X800" s="813"/>
      <c r="Y800" s="813"/>
      <c r="Z800" s="813"/>
      <c r="AA800" s="813"/>
    </row>
    <row r="801" spans="1:27" ht="22.5">
      <c r="A801" s="779"/>
      <c r="B801" s="777">
        <v>7980551</v>
      </c>
      <c r="C801" s="778" t="s">
        <v>2142</v>
      </c>
      <c r="D801" s="757">
        <v>9.1229999999999993</v>
      </c>
      <c r="E801" s="758">
        <v>0</v>
      </c>
      <c r="F801" s="758">
        <v>9.1229999999999993</v>
      </c>
      <c r="G801" s="758">
        <v>0</v>
      </c>
      <c r="H801" s="758">
        <v>0</v>
      </c>
      <c r="I801" s="758">
        <v>9.1229999999999993</v>
      </c>
      <c r="J801" s="758">
        <v>0</v>
      </c>
      <c r="K801" s="758">
        <v>0</v>
      </c>
      <c r="L801" s="758">
        <v>0</v>
      </c>
      <c r="M801" s="758">
        <v>0</v>
      </c>
      <c r="N801" s="759">
        <v>0</v>
      </c>
      <c r="O801" s="757">
        <v>0</v>
      </c>
      <c r="P801" s="757">
        <v>0</v>
      </c>
      <c r="Q801" s="757">
        <v>0</v>
      </c>
      <c r="R801" s="757">
        <v>0</v>
      </c>
      <c r="S801" s="757">
        <v>0</v>
      </c>
      <c r="T801" s="757">
        <v>0</v>
      </c>
      <c r="U801" s="812">
        <f t="shared" si="64"/>
        <v>0</v>
      </c>
      <c r="V801" s="813"/>
      <c r="W801" s="813">
        <f t="shared" si="65"/>
        <v>0</v>
      </c>
      <c r="X801" s="813"/>
      <c r="Y801" s="813"/>
      <c r="Z801" s="813"/>
      <c r="AA801" s="813"/>
    </row>
    <row r="802" spans="1:27" ht="22.5">
      <c r="A802" s="779"/>
      <c r="B802" s="777">
        <v>8096151</v>
      </c>
      <c r="C802" s="778" t="s">
        <v>2143</v>
      </c>
      <c r="D802" s="757">
        <v>2945.319</v>
      </c>
      <c r="E802" s="758">
        <v>2945.319</v>
      </c>
      <c r="F802" s="758">
        <v>0</v>
      </c>
      <c r="G802" s="758">
        <v>0</v>
      </c>
      <c r="H802" s="758">
        <v>0</v>
      </c>
      <c r="I802" s="758">
        <v>2945.319</v>
      </c>
      <c r="J802" s="758">
        <v>0</v>
      </c>
      <c r="K802" s="758">
        <v>0</v>
      </c>
      <c r="L802" s="758">
        <v>0</v>
      </c>
      <c r="M802" s="758">
        <v>0</v>
      </c>
      <c r="N802" s="759">
        <v>2744.8115330000001</v>
      </c>
      <c r="O802" s="757">
        <v>0</v>
      </c>
      <c r="P802" s="757">
        <v>2744.8115330000001</v>
      </c>
      <c r="Q802" s="757">
        <v>0</v>
      </c>
      <c r="R802" s="757">
        <v>0</v>
      </c>
      <c r="S802" s="757">
        <v>0</v>
      </c>
      <c r="T802" s="757">
        <v>0</v>
      </c>
      <c r="U802" s="812">
        <f t="shared" si="64"/>
        <v>93.19233444662531</v>
      </c>
      <c r="V802" s="813"/>
      <c r="W802" s="813">
        <f t="shared" si="65"/>
        <v>93.19233444662531</v>
      </c>
      <c r="X802" s="813"/>
      <c r="Y802" s="813"/>
      <c r="Z802" s="813"/>
      <c r="AA802" s="813"/>
    </row>
    <row r="803" spans="1:27">
      <c r="A803" s="779"/>
      <c r="B803" s="777">
        <v>7998311</v>
      </c>
      <c r="C803" s="778" t="s">
        <v>2144</v>
      </c>
      <c r="D803" s="757">
        <v>1424.7639999999999</v>
      </c>
      <c r="E803" s="758">
        <v>1301</v>
      </c>
      <c r="F803" s="758">
        <v>123.764</v>
      </c>
      <c r="G803" s="758">
        <v>0</v>
      </c>
      <c r="H803" s="758">
        <v>0</v>
      </c>
      <c r="I803" s="758">
        <v>1424.7639999999999</v>
      </c>
      <c r="J803" s="758">
        <v>0</v>
      </c>
      <c r="K803" s="758">
        <v>0</v>
      </c>
      <c r="L803" s="758">
        <v>0</v>
      </c>
      <c r="M803" s="758">
        <v>0</v>
      </c>
      <c r="N803" s="759">
        <v>1132.2750000000001</v>
      </c>
      <c r="O803" s="757">
        <v>0</v>
      </c>
      <c r="P803" s="757">
        <v>1132.2750000000001</v>
      </c>
      <c r="Q803" s="757">
        <v>0</v>
      </c>
      <c r="R803" s="757">
        <v>0</v>
      </c>
      <c r="S803" s="757">
        <v>0</v>
      </c>
      <c r="T803" s="757">
        <v>0</v>
      </c>
      <c r="U803" s="812">
        <f t="shared" si="64"/>
        <v>79.471056259141875</v>
      </c>
      <c r="V803" s="813"/>
      <c r="W803" s="813">
        <f t="shared" si="65"/>
        <v>79.471056259141875</v>
      </c>
      <c r="X803" s="813"/>
      <c r="Y803" s="813"/>
      <c r="Z803" s="813"/>
      <c r="AA803" s="813"/>
    </row>
    <row r="804" spans="1:27" ht="33.75">
      <c r="A804" s="779"/>
      <c r="B804" s="777">
        <v>8153907</v>
      </c>
      <c r="C804" s="778" t="s">
        <v>2145</v>
      </c>
      <c r="D804" s="757">
        <v>2880</v>
      </c>
      <c r="E804" s="758">
        <v>2880</v>
      </c>
      <c r="F804" s="758">
        <v>0</v>
      </c>
      <c r="G804" s="758">
        <v>0</v>
      </c>
      <c r="H804" s="758">
        <v>0</v>
      </c>
      <c r="I804" s="758">
        <v>2880</v>
      </c>
      <c r="J804" s="758">
        <v>0</v>
      </c>
      <c r="K804" s="758">
        <v>0</v>
      </c>
      <c r="L804" s="758">
        <v>0</v>
      </c>
      <c r="M804" s="758">
        <v>0</v>
      </c>
      <c r="N804" s="759">
        <v>914.24057500000004</v>
      </c>
      <c r="O804" s="757">
        <v>0</v>
      </c>
      <c r="P804" s="757">
        <v>914.24057500000004</v>
      </c>
      <c r="Q804" s="757">
        <v>0</v>
      </c>
      <c r="R804" s="757">
        <v>0</v>
      </c>
      <c r="S804" s="757">
        <v>0</v>
      </c>
      <c r="T804" s="757">
        <v>0</v>
      </c>
      <c r="U804" s="812">
        <f t="shared" si="64"/>
        <v>31.744464409722223</v>
      </c>
      <c r="V804" s="813"/>
      <c r="W804" s="813">
        <f t="shared" si="65"/>
        <v>31.744464409722223</v>
      </c>
      <c r="X804" s="813"/>
      <c r="Y804" s="813"/>
      <c r="Z804" s="813"/>
      <c r="AA804" s="813"/>
    </row>
    <row r="805" spans="1:27" ht="22.5">
      <c r="A805" s="779"/>
      <c r="B805" s="777">
        <v>8157424</v>
      </c>
      <c r="C805" s="778" t="s">
        <v>2146</v>
      </c>
      <c r="D805" s="757">
        <v>2316</v>
      </c>
      <c r="E805" s="758">
        <v>2316</v>
      </c>
      <c r="F805" s="758">
        <v>0</v>
      </c>
      <c r="G805" s="758">
        <v>0</v>
      </c>
      <c r="H805" s="758">
        <v>0</v>
      </c>
      <c r="I805" s="758">
        <v>2316</v>
      </c>
      <c r="J805" s="758">
        <v>0</v>
      </c>
      <c r="K805" s="758">
        <v>0</v>
      </c>
      <c r="L805" s="758">
        <v>0</v>
      </c>
      <c r="M805" s="758">
        <v>0</v>
      </c>
      <c r="N805" s="759">
        <v>1769.757744</v>
      </c>
      <c r="O805" s="757">
        <v>0</v>
      </c>
      <c r="P805" s="757">
        <v>1769.757744</v>
      </c>
      <c r="Q805" s="757">
        <v>0</v>
      </c>
      <c r="R805" s="757">
        <v>0</v>
      </c>
      <c r="S805" s="757">
        <v>0</v>
      </c>
      <c r="T805" s="757">
        <v>0</v>
      </c>
      <c r="U805" s="812">
        <f t="shared" si="64"/>
        <v>76.414410362694298</v>
      </c>
      <c r="V805" s="813"/>
      <c r="W805" s="813">
        <f t="shared" si="65"/>
        <v>76.414410362694298</v>
      </c>
      <c r="X805" s="813"/>
      <c r="Y805" s="813"/>
      <c r="Z805" s="813"/>
      <c r="AA805" s="813"/>
    </row>
    <row r="806" spans="1:27" ht="22.5">
      <c r="A806" s="779"/>
      <c r="B806" s="777">
        <v>8153909</v>
      </c>
      <c r="C806" s="778" t="s">
        <v>2147</v>
      </c>
      <c r="D806" s="757">
        <v>2601</v>
      </c>
      <c r="E806" s="758">
        <v>2601</v>
      </c>
      <c r="F806" s="758">
        <v>0</v>
      </c>
      <c r="G806" s="758">
        <v>0</v>
      </c>
      <c r="H806" s="758">
        <v>0</v>
      </c>
      <c r="I806" s="758">
        <v>2601</v>
      </c>
      <c r="J806" s="758">
        <v>0</v>
      </c>
      <c r="K806" s="758">
        <v>0</v>
      </c>
      <c r="L806" s="758">
        <v>0</v>
      </c>
      <c r="M806" s="758">
        <v>0</v>
      </c>
      <c r="N806" s="759">
        <v>1757.4237499999999</v>
      </c>
      <c r="O806" s="757">
        <v>0</v>
      </c>
      <c r="P806" s="757">
        <v>1757.4237499999999</v>
      </c>
      <c r="Q806" s="757">
        <v>0</v>
      </c>
      <c r="R806" s="757">
        <v>0</v>
      </c>
      <c r="S806" s="757">
        <v>0</v>
      </c>
      <c r="T806" s="757">
        <v>0</v>
      </c>
      <c r="U806" s="812">
        <f t="shared" si="64"/>
        <v>67.567233756247589</v>
      </c>
      <c r="V806" s="813"/>
      <c r="W806" s="813">
        <f t="shared" si="65"/>
        <v>67.567233756247589</v>
      </c>
      <c r="X806" s="813"/>
      <c r="Y806" s="813"/>
      <c r="Z806" s="813"/>
      <c r="AA806" s="813"/>
    </row>
    <row r="807" spans="1:27">
      <c r="A807" s="779"/>
      <c r="B807" s="777">
        <v>8142257</v>
      </c>
      <c r="C807" s="778" t="s">
        <v>2148</v>
      </c>
      <c r="D807" s="757">
        <v>1310</v>
      </c>
      <c r="E807" s="758">
        <v>1310</v>
      </c>
      <c r="F807" s="758">
        <v>0</v>
      </c>
      <c r="G807" s="758">
        <v>0</v>
      </c>
      <c r="H807" s="758">
        <v>0</v>
      </c>
      <c r="I807" s="758">
        <v>1310</v>
      </c>
      <c r="J807" s="758">
        <v>0</v>
      </c>
      <c r="K807" s="758">
        <v>0</v>
      </c>
      <c r="L807" s="758">
        <v>0</v>
      </c>
      <c r="M807" s="758">
        <v>0</v>
      </c>
      <c r="N807" s="759">
        <v>974.48089700000003</v>
      </c>
      <c r="O807" s="757">
        <v>0</v>
      </c>
      <c r="P807" s="757">
        <v>974.48089700000003</v>
      </c>
      <c r="Q807" s="757">
        <v>0</v>
      </c>
      <c r="R807" s="757">
        <v>0</v>
      </c>
      <c r="S807" s="757">
        <v>0</v>
      </c>
      <c r="T807" s="757">
        <v>0</v>
      </c>
      <c r="U807" s="812">
        <f t="shared" si="64"/>
        <v>74.387854732824437</v>
      </c>
      <c r="V807" s="813"/>
      <c r="W807" s="813">
        <f t="shared" si="65"/>
        <v>74.387854732824437</v>
      </c>
      <c r="X807" s="813"/>
      <c r="Y807" s="813"/>
      <c r="Z807" s="813"/>
      <c r="AA807" s="813"/>
    </row>
    <row r="808" spans="1:27">
      <c r="A808" s="779"/>
      <c r="B808" s="777">
        <v>8142255</v>
      </c>
      <c r="C808" s="778" t="s">
        <v>2149</v>
      </c>
      <c r="D808" s="757">
        <v>1310</v>
      </c>
      <c r="E808" s="758">
        <v>1310</v>
      </c>
      <c r="F808" s="758">
        <v>0</v>
      </c>
      <c r="G808" s="758">
        <v>0</v>
      </c>
      <c r="H808" s="758">
        <v>0</v>
      </c>
      <c r="I808" s="758">
        <v>1310</v>
      </c>
      <c r="J808" s="758">
        <v>0</v>
      </c>
      <c r="K808" s="758">
        <v>0</v>
      </c>
      <c r="L808" s="758">
        <v>0</v>
      </c>
      <c r="M808" s="758">
        <v>0</v>
      </c>
      <c r="N808" s="759">
        <v>972.101403</v>
      </c>
      <c r="O808" s="757">
        <v>0</v>
      </c>
      <c r="P808" s="757">
        <v>972.101403</v>
      </c>
      <c r="Q808" s="757">
        <v>0</v>
      </c>
      <c r="R808" s="757">
        <v>0</v>
      </c>
      <c r="S808" s="757">
        <v>0</v>
      </c>
      <c r="T808" s="757">
        <v>0</v>
      </c>
      <c r="U808" s="812">
        <f t="shared" si="64"/>
        <v>74.206213969465651</v>
      </c>
      <c r="V808" s="813"/>
      <c r="W808" s="813">
        <f t="shared" si="65"/>
        <v>74.206213969465651</v>
      </c>
      <c r="X808" s="813"/>
      <c r="Y808" s="813"/>
      <c r="Z808" s="813"/>
      <c r="AA808" s="813"/>
    </row>
    <row r="809" spans="1:27" ht="22.5">
      <c r="A809" s="779"/>
      <c r="B809" s="777">
        <v>7992238</v>
      </c>
      <c r="C809" s="778" t="s">
        <v>2150</v>
      </c>
      <c r="D809" s="757">
        <v>3.5009999999999999</v>
      </c>
      <c r="E809" s="758">
        <v>3.5009999999999999</v>
      </c>
      <c r="F809" s="758">
        <v>0</v>
      </c>
      <c r="G809" s="758">
        <v>0</v>
      </c>
      <c r="H809" s="758">
        <v>0</v>
      </c>
      <c r="I809" s="758">
        <v>3.5009999999999999</v>
      </c>
      <c r="J809" s="758">
        <v>0</v>
      </c>
      <c r="K809" s="758">
        <v>0</v>
      </c>
      <c r="L809" s="758">
        <v>0</v>
      </c>
      <c r="M809" s="758">
        <v>0</v>
      </c>
      <c r="N809" s="759">
        <v>0</v>
      </c>
      <c r="O809" s="757">
        <v>0</v>
      </c>
      <c r="P809" s="757">
        <v>0</v>
      </c>
      <c r="Q809" s="757">
        <v>0</v>
      </c>
      <c r="R809" s="757">
        <v>0</v>
      </c>
      <c r="S809" s="757">
        <v>0</v>
      </c>
      <c r="T809" s="757">
        <v>0</v>
      </c>
      <c r="U809" s="812">
        <f t="shared" si="64"/>
        <v>0</v>
      </c>
      <c r="V809" s="813"/>
      <c r="W809" s="813">
        <f t="shared" si="65"/>
        <v>0</v>
      </c>
      <c r="X809" s="813"/>
      <c r="Y809" s="813"/>
      <c r="Z809" s="813"/>
      <c r="AA809" s="813"/>
    </row>
    <row r="810" spans="1:27" ht="22.5">
      <c r="A810" s="779"/>
      <c r="B810" s="777">
        <v>8088518</v>
      </c>
      <c r="C810" s="778" t="s">
        <v>2151</v>
      </c>
      <c r="D810" s="757">
        <v>668.28240000000005</v>
      </c>
      <c r="E810" s="758">
        <v>0</v>
      </c>
      <c r="F810" s="758">
        <v>668.28240000000005</v>
      </c>
      <c r="G810" s="758">
        <v>0</v>
      </c>
      <c r="H810" s="758">
        <v>0</v>
      </c>
      <c r="I810" s="758">
        <v>668.28240000000005</v>
      </c>
      <c r="J810" s="758">
        <v>0</v>
      </c>
      <c r="K810" s="758">
        <v>0</v>
      </c>
      <c r="L810" s="758">
        <v>0</v>
      </c>
      <c r="M810" s="758">
        <v>0</v>
      </c>
      <c r="N810" s="759">
        <v>644.73040000000003</v>
      </c>
      <c r="O810" s="757">
        <v>0</v>
      </c>
      <c r="P810" s="757">
        <v>644.73040000000003</v>
      </c>
      <c r="Q810" s="757">
        <v>0</v>
      </c>
      <c r="R810" s="757">
        <v>0</v>
      </c>
      <c r="S810" s="757">
        <v>0</v>
      </c>
      <c r="T810" s="757">
        <v>0</v>
      </c>
      <c r="U810" s="812">
        <f t="shared" si="64"/>
        <v>96.475741393159524</v>
      </c>
      <c r="V810" s="813"/>
      <c r="W810" s="813">
        <f t="shared" si="65"/>
        <v>96.475741393159524</v>
      </c>
      <c r="X810" s="813"/>
      <c r="Y810" s="813"/>
      <c r="Z810" s="813"/>
      <c r="AA810" s="813"/>
    </row>
    <row r="811" spans="1:27" ht="22.5">
      <c r="A811" s="779"/>
      <c r="B811" s="777">
        <v>7992802</v>
      </c>
      <c r="C811" s="778" t="s">
        <v>2152</v>
      </c>
      <c r="D811" s="757">
        <v>109.378</v>
      </c>
      <c r="E811" s="758">
        <v>0</v>
      </c>
      <c r="F811" s="758">
        <v>109.378</v>
      </c>
      <c r="G811" s="758">
        <v>0</v>
      </c>
      <c r="H811" s="758">
        <v>0</v>
      </c>
      <c r="I811" s="758">
        <v>109.378</v>
      </c>
      <c r="J811" s="758">
        <v>0</v>
      </c>
      <c r="K811" s="758">
        <v>0</v>
      </c>
      <c r="L811" s="758">
        <v>0</v>
      </c>
      <c r="M811" s="758">
        <v>0</v>
      </c>
      <c r="N811" s="759">
        <v>45.088999999999999</v>
      </c>
      <c r="O811" s="757">
        <v>0</v>
      </c>
      <c r="P811" s="757">
        <v>45.088999999999999</v>
      </c>
      <c r="Q811" s="757">
        <v>0</v>
      </c>
      <c r="R811" s="757">
        <v>0</v>
      </c>
      <c r="S811" s="757">
        <v>0</v>
      </c>
      <c r="T811" s="757">
        <v>0</v>
      </c>
      <c r="U811" s="812">
        <f t="shared" si="64"/>
        <v>41.223097880743843</v>
      </c>
      <c r="V811" s="813"/>
      <c r="W811" s="813">
        <f t="shared" si="65"/>
        <v>41.223097880743843</v>
      </c>
      <c r="X811" s="813"/>
      <c r="Y811" s="813"/>
      <c r="Z811" s="813"/>
      <c r="AA811" s="813"/>
    </row>
    <row r="812" spans="1:27" ht="22.5">
      <c r="A812" s="779"/>
      <c r="B812" s="777">
        <v>7987461</v>
      </c>
      <c r="C812" s="778" t="s">
        <v>2153</v>
      </c>
      <c r="D812" s="757">
        <v>2.2320000000000002</v>
      </c>
      <c r="E812" s="758">
        <v>0</v>
      </c>
      <c r="F812" s="758">
        <v>2.2320000000000002</v>
      </c>
      <c r="G812" s="758">
        <v>0</v>
      </c>
      <c r="H812" s="758">
        <v>0</v>
      </c>
      <c r="I812" s="758">
        <v>2.2320000000000002</v>
      </c>
      <c r="J812" s="758">
        <v>0</v>
      </c>
      <c r="K812" s="758">
        <v>0</v>
      </c>
      <c r="L812" s="758">
        <v>0</v>
      </c>
      <c r="M812" s="758">
        <v>0</v>
      </c>
      <c r="N812" s="759">
        <v>0</v>
      </c>
      <c r="O812" s="757">
        <v>0</v>
      </c>
      <c r="P812" s="757">
        <v>0</v>
      </c>
      <c r="Q812" s="757">
        <v>0</v>
      </c>
      <c r="R812" s="757">
        <v>0</v>
      </c>
      <c r="S812" s="757">
        <v>0</v>
      </c>
      <c r="T812" s="757">
        <v>0</v>
      </c>
      <c r="U812" s="812">
        <f t="shared" si="64"/>
        <v>0</v>
      </c>
      <c r="V812" s="813"/>
      <c r="W812" s="813">
        <f t="shared" si="65"/>
        <v>0</v>
      </c>
      <c r="X812" s="813"/>
      <c r="Y812" s="813"/>
      <c r="Z812" s="813"/>
      <c r="AA812" s="813"/>
    </row>
    <row r="813" spans="1:27" ht="33.75">
      <c r="A813" s="779"/>
      <c r="B813" s="777">
        <v>7986283</v>
      </c>
      <c r="C813" s="778" t="s">
        <v>2154</v>
      </c>
      <c r="D813" s="757">
        <v>333.62400000000002</v>
      </c>
      <c r="E813" s="758">
        <v>0</v>
      </c>
      <c r="F813" s="758">
        <v>333.62400000000002</v>
      </c>
      <c r="G813" s="758">
        <v>0</v>
      </c>
      <c r="H813" s="758">
        <v>0</v>
      </c>
      <c r="I813" s="758">
        <v>333.62400000000002</v>
      </c>
      <c r="J813" s="758">
        <v>0</v>
      </c>
      <c r="K813" s="758">
        <v>0</v>
      </c>
      <c r="L813" s="758">
        <v>0</v>
      </c>
      <c r="M813" s="758">
        <v>0</v>
      </c>
      <c r="N813" s="759">
        <v>25.564</v>
      </c>
      <c r="O813" s="757">
        <v>0</v>
      </c>
      <c r="P813" s="757">
        <v>25.564</v>
      </c>
      <c r="Q813" s="757">
        <v>0</v>
      </c>
      <c r="R813" s="757">
        <v>0</v>
      </c>
      <c r="S813" s="757">
        <v>0</v>
      </c>
      <c r="T813" s="757">
        <v>0</v>
      </c>
      <c r="U813" s="812">
        <f t="shared" si="64"/>
        <v>7.6625182840563024</v>
      </c>
      <c r="V813" s="813"/>
      <c r="W813" s="813">
        <f t="shared" si="65"/>
        <v>7.6625182840563024</v>
      </c>
      <c r="X813" s="813"/>
      <c r="Y813" s="813"/>
      <c r="Z813" s="813"/>
      <c r="AA813" s="813"/>
    </row>
    <row r="814" spans="1:27" ht="22.5">
      <c r="A814" s="779"/>
      <c r="B814" s="777">
        <v>7989571</v>
      </c>
      <c r="C814" s="778" t="s">
        <v>2155</v>
      </c>
      <c r="D814" s="757">
        <v>258.39400000000001</v>
      </c>
      <c r="E814" s="758">
        <v>0</v>
      </c>
      <c r="F814" s="758">
        <v>258.39400000000001</v>
      </c>
      <c r="G814" s="758">
        <v>0</v>
      </c>
      <c r="H814" s="758">
        <v>0</v>
      </c>
      <c r="I814" s="758">
        <v>258.39400000000001</v>
      </c>
      <c r="J814" s="758">
        <v>0</v>
      </c>
      <c r="K814" s="758">
        <v>0</v>
      </c>
      <c r="L814" s="758">
        <v>0</v>
      </c>
      <c r="M814" s="758">
        <v>0</v>
      </c>
      <c r="N814" s="759">
        <v>258.39400000000001</v>
      </c>
      <c r="O814" s="757">
        <v>0</v>
      </c>
      <c r="P814" s="757">
        <v>258.39400000000001</v>
      </c>
      <c r="Q814" s="757">
        <v>0</v>
      </c>
      <c r="R814" s="757">
        <v>0</v>
      </c>
      <c r="S814" s="757">
        <v>0</v>
      </c>
      <c r="T814" s="757">
        <v>0</v>
      </c>
      <c r="U814" s="812">
        <f t="shared" si="64"/>
        <v>100</v>
      </c>
      <c r="V814" s="813"/>
      <c r="W814" s="813">
        <f t="shared" si="65"/>
        <v>100</v>
      </c>
      <c r="X814" s="813"/>
      <c r="Y814" s="813"/>
      <c r="Z814" s="813"/>
      <c r="AA814" s="813"/>
    </row>
    <row r="815" spans="1:27" ht="22.5">
      <c r="A815" s="779"/>
      <c r="B815" s="777">
        <v>7994184</v>
      </c>
      <c r="C815" s="778" t="s">
        <v>2156</v>
      </c>
      <c r="D815" s="757">
        <v>1.7589999999999999</v>
      </c>
      <c r="E815" s="758">
        <v>0</v>
      </c>
      <c r="F815" s="758">
        <v>1.7589999999999999</v>
      </c>
      <c r="G815" s="758">
        <v>0</v>
      </c>
      <c r="H815" s="758">
        <v>0</v>
      </c>
      <c r="I815" s="758">
        <v>1.7589999999999999</v>
      </c>
      <c r="J815" s="758">
        <v>0</v>
      </c>
      <c r="K815" s="758">
        <v>0</v>
      </c>
      <c r="L815" s="758">
        <v>0</v>
      </c>
      <c r="M815" s="758">
        <v>0</v>
      </c>
      <c r="N815" s="759">
        <v>0</v>
      </c>
      <c r="O815" s="757">
        <v>0</v>
      </c>
      <c r="P815" s="757">
        <v>0</v>
      </c>
      <c r="Q815" s="757">
        <v>0</v>
      </c>
      <c r="R815" s="757">
        <v>0</v>
      </c>
      <c r="S815" s="757">
        <v>0</v>
      </c>
      <c r="T815" s="757">
        <v>0</v>
      </c>
      <c r="U815" s="812">
        <f t="shared" si="64"/>
        <v>0</v>
      </c>
      <c r="V815" s="813"/>
      <c r="W815" s="813">
        <f t="shared" si="65"/>
        <v>0</v>
      </c>
      <c r="X815" s="813"/>
      <c r="Y815" s="813"/>
      <c r="Z815" s="813"/>
      <c r="AA815" s="813"/>
    </row>
    <row r="816" spans="1:27" ht="22.5">
      <c r="A816" s="779"/>
      <c r="B816" s="777">
        <v>7997796</v>
      </c>
      <c r="C816" s="778" t="s">
        <v>2157</v>
      </c>
      <c r="D816" s="757">
        <v>427.88799999999998</v>
      </c>
      <c r="E816" s="758">
        <v>0</v>
      </c>
      <c r="F816" s="758">
        <v>427.88799999999998</v>
      </c>
      <c r="G816" s="758">
        <v>0</v>
      </c>
      <c r="H816" s="758">
        <v>0</v>
      </c>
      <c r="I816" s="758">
        <v>427.88799999999998</v>
      </c>
      <c r="J816" s="758">
        <v>0</v>
      </c>
      <c r="K816" s="758">
        <v>0</v>
      </c>
      <c r="L816" s="758">
        <v>0</v>
      </c>
      <c r="M816" s="758">
        <v>0</v>
      </c>
      <c r="N816" s="759">
        <v>62.595999999999997</v>
      </c>
      <c r="O816" s="757">
        <v>0</v>
      </c>
      <c r="P816" s="757">
        <v>62.595999999999997</v>
      </c>
      <c r="Q816" s="757">
        <v>0</v>
      </c>
      <c r="R816" s="757">
        <v>0</v>
      </c>
      <c r="S816" s="757">
        <v>0</v>
      </c>
      <c r="T816" s="757">
        <v>0</v>
      </c>
      <c r="U816" s="812">
        <f t="shared" si="64"/>
        <v>14.629061810567251</v>
      </c>
      <c r="V816" s="813"/>
      <c r="W816" s="813">
        <f t="shared" si="65"/>
        <v>14.629061810567251</v>
      </c>
      <c r="X816" s="813"/>
      <c r="Y816" s="813"/>
      <c r="Z816" s="813"/>
      <c r="AA816" s="813"/>
    </row>
    <row r="817" spans="1:27" ht="15.75">
      <c r="A817" s="779"/>
      <c r="B817" s="785">
        <v>8038575</v>
      </c>
      <c r="C817" s="778" t="s">
        <v>2158</v>
      </c>
      <c r="D817" s="757">
        <v>313.827</v>
      </c>
      <c r="E817" s="758">
        <v>0</v>
      </c>
      <c r="F817" s="758">
        <v>313.827</v>
      </c>
      <c r="G817" s="758">
        <v>0</v>
      </c>
      <c r="H817" s="758">
        <v>0</v>
      </c>
      <c r="I817" s="758">
        <v>313.827</v>
      </c>
      <c r="J817" s="758">
        <v>0</v>
      </c>
      <c r="K817" s="758">
        <v>0</v>
      </c>
      <c r="L817" s="758">
        <v>0</v>
      </c>
      <c r="M817" s="758">
        <v>0</v>
      </c>
      <c r="N817" s="759">
        <v>221.29400000000001</v>
      </c>
      <c r="O817" s="757">
        <v>0</v>
      </c>
      <c r="P817" s="757">
        <v>221.29400000000001</v>
      </c>
      <c r="Q817" s="757">
        <v>0</v>
      </c>
      <c r="R817" s="757">
        <v>0</v>
      </c>
      <c r="S817" s="757">
        <v>0</v>
      </c>
      <c r="T817" s="757">
        <v>0</v>
      </c>
      <c r="U817" s="812">
        <f t="shared" si="64"/>
        <v>70.514646604657983</v>
      </c>
      <c r="V817" s="813"/>
      <c r="W817" s="813">
        <f t="shared" si="65"/>
        <v>70.514646604657983</v>
      </c>
      <c r="X817" s="813"/>
      <c r="Y817" s="813"/>
      <c r="Z817" s="813"/>
      <c r="AA817" s="813"/>
    </row>
    <row r="818" spans="1:27" ht="22.5">
      <c r="A818" s="779"/>
      <c r="B818" s="777" t="s">
        <v>2159</v>
      </c>
      <c r="C818" s="778" t="s">
        <v>2160</v>
      </c>
      <c r="D818" s="757">
        <v>9</v>
      </c>
      <c r="E818" s="758">
        <v>9</v>
      </c>
      <c r="F818" s="758">
        <v>0</v>
      </c>
      <c r="G818" s="758">
        <v>0</v>
      </c>
      <c r="H818" s="758">
        <v>0</v>
      </c>
      <c r="I818" s="758">
        <v>9</v>
      </c>
      <c r="J818" s="758">
        <v>0</v>
      </c>
      <c r="K818" s="758">
        <v>0</v>
      </c>
      <c r="L818" s="758">
        <v>0</v>
      </c>
      <c r="M818" s="758">
        <v>0</v>
      </c>
      <c r="N818" s="759">
        <v>9</v>
      </c>
      <c r="O818" s="757">
        <v>0</v>
      </c>
      <c r="P818" s="757">
        <v>9</v>
      </c>
      <c r="Q818" s="757">
        <v>0</v>
      </c>
      <c r="R818" s="757">
        <v>0</v>
      </c>
      <c r="S818" s="757">
        <v>0</v>
      </c>
      <c r="T818" s="757">
        <v>0</v>
      </c>
      <c r="U818" s="812">
        <f t="shared" si="64"/>
        <v>100</v>
      </c>
      <c r="V818" s="813"/>
      <c r="W818" s="813">
        <f t="shared" si="65"/>
        <v>100</v>
      </c>
      <c r="X818" s="813"/>
      <c r="Y818" s="813"/>
      <c r="Z818" s="813"/>
      <c r="AA818" s="813"/>
    </row>
    <row r="819" spans="1:27" ht="22.5">
      <c r="A819" s="779"/>
      <c r="B819" s="777" t="s">
        <v>2161</v>
      </c>
      <c r="C819" s="778" t="s">
        <v>2162</v>
      </c>
      <c r="D819" s="757">
        <v>8</v>
      </c>
      <c r="E819" s="758">
        <v>8</v>
      </c>
      <c r="F819" s="758">
        <v>0</v>
      </c>
      <c r="G819" s="758">
        <v>0</v>
      </c>
      <c r="H819" s="758">
        <v>0</v>
      </c>
      <c r="I819" s="758">
        <v>8</v>
      </c>
      <c r="J819" s="758">
        <v>0</v>
      </c>
      <c r="K819" s="758">
        <v>0</v>
      </c>
      <c r="L819" s="758">
        <v>0</v>
      </c>
      <c r="M819" s="758">
        <v>0</v>
      </c>
      <c r="N819" s="759">
        <v>7.157</v>
      </c>
      <c r="O819" s="757">
        <v>0</v>
      </c>
      <c r="P819" s="757">
        <v>7.157</v>
      </c>
      <c r="Q819" s="757">
        <v>0</v>
      </c>
      <c r="R819" s="757">
        <v>0</v>
      </c>
      <c r="S819" s="757">
        <v>0</v>
      </c>
      <c r="T819" s="757">
        <v>0</v>
      </c>
      <c r="U819" s="812">
        <f t="shared" si="64"/>
        <v>89.462500000000006</v>
      </c>
      <c r="V819" s="813"/>
      <c r="W819" s="813">
        <f t="shared" si="65"/>
        <v>89.462500000000006</v>
      </c>
      <c r="X819" s="813"/>
      <c r="Y819" s="813"/>
      <c r="Z819" s="813"/>
      <c r="AA819" s="813"/>
    </row>
    <row r="820" spans="1:27" ht="22.5">
      <c r="A820" s="779"/>
      <c r="B820" s="777" t="s">
        <v>2163</v>
      </c>
      <c r="C820" s="778" t="s">
        <v>2164</v>
      </c>
      <c r="D820" s="757">
        <v>30.425000000000001</v>
      </c>
      <c r="E820" s="758">
        <v>30.425000000000001</v>
      </c>
      <c r="F820" s="758">
        <v>0</v>
      </c>
      <c r="G820" s="758">
        <v>0</v>
      </c>
      <c r="H820" s="758">
        <v>0</v>
      </c>
      <c r="I820" s="758">
        <v>30</v>
      </c>
      <c r="J820" s="758">
        <v>0</v>
      </c>
      <c r="K820" s="758">
        <v>0</v>
      </c>
      <c r="L820" s="758">
        <v>0</v>
      </c>
      <c r="M820" s="758">
        <v>0</v>
      </c>
      <c r="N820" s="759">
        <v>30.425000000000001</v>
      </c>
      <c r="O820" s="757">
        <v>0</v>
      </c>
      <c r="P820" s="757">
        <v>30.425000000000001</v>
      </c>
      <c r="Q820" s="757">
        <v>0</v>
      </c>
      <c r="R820" s="757">
        <v>0</v>
      </c>
      <c r="S820" s="757">
        <v>0</v>
      </c>
      <c r="T820" s="757">
        <v>0</v>
      </c>
      <c r="U820" s="812">
        <f t="shared" si="64"/>
        <v>100</v>
      </c>
      <c r="V820" s="813"/>
      <c r="W820" s="813">
        <f t="shared" si="65"/>
        <v>101.41666666666667</v>
      </c>
      <c r="X820" s="813"/>
      <c r="Y820" s="813"/>
      <c r="Z820" s="813"/>
      <c r="AA820" s="813"/>
    </row>
    <row r="821" spans="1:27" ht="22.5">
      <c r="A821" s="779"/>
      <c r="B821" s="777">
        <v>8078728</v>
      </c>
      <c r="C821" s="778" t="s">
        <v>2165</v>
      </c>
      <c r="D821" s="757">
        <v>425.38499999999999</v>
      </c>
      <c r="E821" s="758">
        <v>425.38499999999999</v>
      </c>
      <c r="F821" s="758">
        <v>0</v>
      </c>
      <c r="G821" s="758">
        <v>0</v>
      </c>
      <c r="H821" s="758">
        <v>0</v>
      </c>
      <c r="I821" s="758">
        <v>425</v>
      </c>
      <c r="J821" s="758">
        <v>0</v>
      </c>
      <c r="K821" s="758">
        <v>0</v>
      </c>
      <c r="L821" s="758">
        <v>0</v>
      </c>
      <c r="M821" s="758">
        <v>0</v>
      </c>
      <c r="N821" s="759">
        <v>405.096</v>
      </c>
      <c r="O821" s="757">
        <v>0</v>
      </c>
      <c r="P821" s="757">
        <v>405.096</v>
      </c>
      <c r="Q821" s="757">
        <v>0</v>
      </c>
      <c r="R821" s="757">
        <v>0</v>
      </c>
      <c r="S821" s="757">
        <v>0</v>
      </c>
      <c r="T821" s="757">
        <v>0</v>
      </c>
      <c r="U821" s="812">
        <f t="shared" si="64"/>
        <v>95.230438308826123</v>
      </c>
      <c r="V821" s="813"/>
      <c r="W821" s="813">
        <f t="shared" si="65"/>
        <v>95.316705882352935</v>
      </c>
      <c r="X821" s="813"/>
      <c r="Y821" s="813"/>
      <c r="Z821" s="813"/>
      <c r="AA821" s="813"/>
    </row>
    <row r="822" spans="1:27" ht="22.5">
      <c r="A822" s="779"/>
      <c r="B822" s="777" t="s">
        <v>2166</v>
      </c>
      <c r="C822" s="778" t="s">
        <v>2167</v>
      </c>
      <c r="D822" s="757">
        <v>528</v>
      </c>
      <c r="E822" s="758">
        <v>528</v>
      </c>
      <c r="F822" s="758">
        <v>0</v>
      </c>
      <c r="G822" s="758">
        <v>0</v>
      </c>
      <c r="H822" s="758">
        <v>0</v>
      </c>
      <c r="I822" s="758">
        <v>528</v>
      </c>
      <c r="J822" s="758">
        <v>0</v>
      </c>
      <c r="K822" s="758">
        <v>0</v>
      </c>
      <c r="L822" s="758">
        <v>0</v>
      </c>
      <c r="M822" s="758">
        <v>0</v>
      </c>
      <c r="N822" s="759">
        <v>500</v>
      </c>
      <c r="O822" s="757">
        <v>0</v>
      </c>
      <c r="P822" s="757">
        <v>500</v>
      </c>
      <c r="Q822" s="757">
        <v>0</v>
      </c>
      <c r="R822" s="757">
        <v>0</v>
      </c>
      <c r="S822" s="757">
        <v>0</v>
      </c>
      <c r="T822" s="757">
        <v>0</v>
      </c>
      <c r="U822" s="812">
        <f t="shared" si="64"/>
        <v>94.696969696969703</v>
      </c>
      <c r="V822" s="813"/>
      <c r="W822" s="813">
        <f t="shared" si="65"/>
        <v>94.696969696969703</v>
      </c>
      <c r="X822" s="813"/>
      <c r="Y822" s="813"/>
      <c r="Z822" s="813"/>
      <c r="AA822" s="813"/>
    </row>
    <row r="823" spans="1:27" ht="33.75">
      <c r="A823" s="779"/>
      <c r="B823" s="777" t="s">
        <v>2168</v>
      </c>
      <c r="C823" s="778" t="s">
        <v>2169</v>
      </c>
      <c r="D823" s="757">
        <v>371.30099999999999</v>
      </c>
      <c r="E823" s="758">
        <v>371.30099999999999</v>
      </c>
      <c r="F823" s="758">
        <v>0</v>
      </c>
      <c r="G823" s="758">
        <v>0</v>
      </c>
      <c r="H823" s="758">
        <v>0</v>
      </c>
      <c r="I823" s="758">
        <v>371</v>
      </c>
      <c r="J823" s="758">
        <v>0</v>
      </c>
      <c r="K823" s="758">
        <v>0</v>
      </c>
      <c r="L823" s="758">
        <v>0</v>
      </c>
      <c r="M823" s="758">
        <v>0</v>
      </c>
      <c r="N823" s="759">
        <v>353.96100000000001</v>
      </c>
      <c r="O823" s="757">
        <v>0</v>
      </c>
      <c r="P823" s="757">
        <v>353.96100000000001</v>
      </c>
      <c r="Q823" s="757">
        <v>0</v>
      </c>
      <c r="R823" s="757">
        <v>0</v>
      </c>
      <c r="S823" s="757">
        <v>0</v>
      </c>
      <c r="T823" s="757">
        <v>0</v>
      </c>
      <c r="U823" s="812">
        <f t="shared" si="64"/>
        <v>95.329934473648066</v>
      </c>
      <c r="V823" s="813"/>
      <c r="W823" s="813">
        <f t="shared" si="65"/>
        <v>95.407277628032347</v>
      </c>
      <c r="X823" s="813"/>
      <c r="Y823" s="813"/>
      <c r="Z823" s="813"/>
      <c r="AA823" s="813"/>
    </row>
    <row r="824" spans="1:27" ht="22.5">
      <c r="A824" s="779"/>
      <c r="B824" s="777">
        <v>8081828</v>
      </c>
      <c r="C824" s="778" t="s">
        <v>2170</v>
      </c>
      <c r="D824" s="757">
        <v>764.13</v>
      </c>
      <c r="E824" s="758">
        <v>764.13</v>
      </c>
      <c r="F824" s="758">
        <v>0</v>
      </c>
      <c r="G824" s="758">
        <v>0</v>
      </c>
      <c r="H824" s="758">
        <v>0</v>
      </c>
      <c r="I824" s="758">
        <v>764</v>
      </c>
      <c r="J824" s="758">
        <v>0</v>
      </c>
      <c r="K824" s="758">
        <v>0</v>
      </c>
      <c r="L824" s="758">
        <v>0</v>
      </c>
      <c r="M824" s="758">
        <v>0</v>
      </c>
      <c r="N824" s="759">
        <v>764.13</v>
      </c>
      <c r="O824" s="757">
        <v>0</v>
      </c>
      <c r="P824" s="757">
        <v>764.13</v>
      </c>
      <c r="Q824" s="757">
        <v>0</v>
      </c>
      <c r="R824" s="757">
        <v>0</v>
      </c>
      <c r="S824" s="757">
        <v>0</v>
      </c>
      <c r="T824" s="757">
        <v>0</v>
      </c>
      <c r="U824" s="812">
        <f t="shared" si="64"/>
        <v>100</v>
      </c>
      <c r="V824" s="813"/>
      <c r="W824" s="813">
        <f t="shared" si="65"/>
        <v>100.01701570680628</v>
      </c>
      <c r="X824" s="813"/>
      <c r="Y824" s="813"/>
      <c r="Z824" s="813"/>
      <c r="AA824" s="813"/>
    </row>
    <row r="825" spans="1:27" ht="22.5">
      <c r="A825" s="779"/>
      <c r="B825" s="777">
        <v>8072256</v>
      </c>
      <c r="C825" s="778" t="s">
        <v>2171</v>
      </c>
      <c r="D825" s="757">
        <v>683.84400000000005</v>
      </c>
      <c r="E825" s="758">
        <v>683.84400000000005</v>
      </c>
      <c r="F825" s="758">
        <v>0</v>
      </c>
      <c r="G825" s="758">
        <v>0</v>
      </c>
      <c r="H825" s="758">
        <v>0</v>
      </c>
      <c r="I825" s="758">
        <v>684</v>
      </c>
      <c r="J825" s="758">
        <v>0</v>
      </c>
      <c r="K825" s="758">
        <v>0</v>
      </c>
      <c r="L825" s="758">
        <v>0</v>
      </c>
      <c r="M825" s="758">
        <v>0</v>
      </c>
      <c r="N825" s="759">
        <v>665.10299999999995</v>
      </c>
      <c r="O825" s="757">
        <v>0</v>
      </c>
      <c r="P825" s="757">
        <v>665.10299999999995</v>
      </c>
      <c r="Q825" s="757">
        <v>0</v>
      </c>
      <c r="R825" s="757">
        <v>0</v>
      </c>
      <c r="S825" s="757">
        <v>0</v>
      </c>
      <c r="T825" s="757">
        <v>0</v>
      </c>
      <c r="U825" s="812">
        <f t="shared" si="64"/>
        <v>97.259462684471885</v>
      </c>
      <c r="V825" s="813"/>
      <c r="W825" s="813">
        <f t="shared" si="65"/>
        <v>97.237280701754386</v>
      </c>
      <c r="X825" s="813"/>
      <c r="Y825" s="813"/>
      <c r="Z825" s="813"/>
      <c r="AA825" s="813"/>
    </row>
    <row r="826" spans="1:27" ht="22.5">
      <c r="A826" s="779"/>
      <c r="B826" s="777">
        <v>7892293</v>
      </c>
      <c r="C826" s="778" t="s">
        <v>2172</v>
      </c>
      <c r="D826" s="757">
        <v>100</v>
      </c>
      <c r="E826" s="758">
        <v>100</v>
      </c>
      <c r="F826" s="758">
        <v>0</v>
      </c>
      <c r="G826" s="758">
        <v>0</v>
      </c>
      <c r="H826" s="758">
        <v>0</v>
      </c>
      <c r="I826" s="758">
        <v>100</v>
      </c>
      <c r="J826" s="758">
        <v>0</v>
      </c>
      <c r="K826" s="758">
        <v>0</v>
      </c>
      <c r="L826" s="758">
        <v>0</v>
      </c>
      <c r="M826" s="758">
        <v>0</v>
      </c>
      <c r="N826" s="759">
        <v>89.484999999999999</v>
      </c>
      <c r="O826" s="757">
        <v>0</v>
      </c>
      <c r="P826" s="757">
        <v>89.484999999999999</v>
      </c>
      <c r="Q826" s="757">
        <v>0</v>
      </c>
      <c r="R826" s="757">
        <v>0</v>
      </c>
      <c r="S826" s="757">
        <v>0</v>
      </c>
      <c r="T826" s="757">
        <v>0</v>
      </c>
      <c r="U826" s="812">
        <f t="shared" si="64"/>
        <v>89.484999999999999</v>
      </c>
      <c r="V826" s="813"/>
      <c r="W826" s="813">
        <f t="shared" si="65"/>
        <v>89.484999999999999</v>
      </c>
      <c r="X826" s="813"/>
      <c r="Y826" s="813"/>
      <c r="Z826" s="813"/>
      <c r="AA826" s="813"/>
    </row>
    <row r="827" spans="1:27" ht="22.5">
      <c r="A827" s="779"/>
      <c r="B827" s="777">
        <v>7913958</v>
      </c>
      <c r="C827" s="778" t="s">
        <v>2173</v>
      </c>
      <c r="D827" s="757">
        <v>410</v>
      </c>
      <c r="E827" s="758">
        <v>410</v>
      </c>
      <c r="F827" s="758">
        <v>0</v>
      </c>
      <c r="G827" s="758">
        <v>0</v>
      </c>
      <c r="H827" s="758">
        <v>0</v>
      </c>
      <c r="I827" s="758">
        <v>410</v>
      </c>
      <c r="J827" s="758">
        <v>0</v>
      </c>
      <c r="K827" s="758">
        <v>0</v>
      </c>
      <c r="L827" s="758">
        <v>0</v>
      </c>
      <c r="M827" s="758">
        <v>0</v>
      </c>
      <c r="N827" s="759">
        <v>410</v>
      </c>
      <c r="O827" s="757">
        <v>0</v>
      </c>
      <c r="P827" s="757">
        <v>410</v>
      </c>
      <c r="Q827" s="757">
        <v>0</v>
      </c>
      <c r="R827" s="757">
        <v>0</v>
      </c>
      <c r="S827" s="757">
        <v>0</v>
      </c>
      <c r="T827" s="757">
        <v>0</v>
      </c>
      <c r="U827" s="812">
        <f t="shared" si="64"/>
        <v>100</v>
      </c>
      <c r="V827" s="813"/>
      <c r="W827" s="813">
        <f t="shared" si="65"/>
        <v>100</v>
      </c>
      <c r="X827" s="813"/>
      <c r="Y827" s="813"/>
      <c r="Z827" s="813"/>
      <c r="AA827" s="813"/>
    </row>
    <row r="828" spans="1:27" ht="22.5">
      <c r="A828" s="779"/>
      <c r="B828" s="777">
        <v>7892936</v>
      </c>
      <c r="C828" s="778" t="s">
        <v>2174</v>
      </c>
      <c r="D828" s="757">
        <v>620</v>
      </c>
      <c r="E828" s="758">
        <v>620</v>
      </c>
      <c r="F828" s="758">
        <v>0</v>
      </c>
      <c r="G828" s="758">
        <v>0</v>
      </c>
      <c r="H828" s="758">
        <v>0</v>
      </c>
      <c r="I828" s="758">
        <v>620</v>
      </c>
      <c r="J828" s="758">
        <v>0</v>
      </c>
      <c r="K828" s="758">
        <v>0</v>
      </c>
      <c r="L828" s="758">
        <v>0</v>
      </c>
      <c r="M828" s="758">
        <v>0</v>
      </c>
      <c r="N828" s="759">
        <v>611.721</v>
      </c>
      <c r="O828" s="757">
        <v>0</v>
      </c>
      <c r="P828" s="757">
        <v>611.721</v>
      </c>
      <c r="Q828" s="757">
        <v>0</v>
      </c>
      <c r="R828" s="757">
        <v>0</v>
      </c>
      <c r="S828" s="757">
        <v>0</v>
      </c>
      <c r="T828" s="757">
        <v>0</v>
      </c>
      <c r="U828" s="812">
        <f t="shared" si="64"/>
        <v>98.664677419354845</v>
      </c>
      <c r="V828" s="813"/>
      <c r="W828" s="813">
        <f t="shared" si="65"/>
        <v>98.664677419354845</v>
      </c>
      <c r="X828" s="813"/>
      <c r="Y828" s="813"/>
      <c r="Z828" s="813"/>
      <c r="AA828" s="813"/>
    </row>
    <row r="829" spans="1:27" ht="22.5">
      <c r="A829" s="779"/>
      <c r="B829" s="777">
        <v>7948074</v>
      </c>
      <c r="C829" s="778" t="s">
        <v>2175</v>
      </c>
      <c r="D829" s="757">
        <v>140</v>
      </c>
      <c r="E829" s="758">
        <v>140</v>
      </c>
      <c r="F829" s="758">
        <v>0</v>
      </c>
      <c r="G829" s="758">
        <v>0</v>
      </c>
      <c r="H829" s="758">
        <v>0</v>
      </c>
      <c r="I829" s="758">
        <v>140</v>
      </c>
      <c r="J829" s="758">
        <v>0</v>
      </c>
      <c r="K829" s="758">
        <v>0</v>
      </c>
      <c r="L829" s="758">
        <v>0</v>
      </c>
      <c r="M829" s="758">
        <v>0</v>
      </c>
      <c r="N829" s="759">
        <v>133.15799999999999</v>
      </c>
      <c r="O829" s="757">
        <v>0</v>
      </c>
      <c r="P829" s="757">
        <v>133.15799999999999</v>
      </c>
      <c r="Q829" s="757">
        <v>0</v>
      </c>
      <c r="R829" s="757">
        <v>0</v>
      </c>
      <c r="S829" s="757">
        <v>0</v>
      </c>
      <c r="T829" s="757">
        <v>0</v>
      </c>
      <c r="U829" s="812">
        <f t="shared" si="64"/>
        <v>95.112857142857138</v>
      </c>
      <c r="V829" s="813"/>
      <c r="W829" s="813">
        <f t="shared" si="65"/>
        <v>95.112857142857138</v>
      </c>
      <c r="X829" s="813"/>
      <c r="Y829" s="813"/>
      <c r="Z829" s="813"/>
      <c r="AA829" s="813"/>
    </row>
    <row r="830" spans="1:27" ht="22.5">
      <c r="A830" s="779"/>
      <c r="B830" s="777" t="s">
        <v>2176</v>
      </c>
      <c r="C830" s="778" t="s">
        <v>2177</v>
      </c>
      <c r="D830" s="757">
        <v>2600</v>
      </c>
      <c r="E830" s="758">
        <v>2600</v>
      </c>
      <c r="F830" s="758">
        <v>0</v>
      </c>
      <c r="G830" s="758">
        <v>0</v>
      </c>
      <c r="H830" s="758">
        <v>0</v>
      </c>
      <c r="I830" s="758">
        <v>2600</v>
      </c>
      <c r="J830" s="758">
        <v>0</v>
      </c>
      <c r="K830" s="758">
        <v>0</v>
      </c>
      <c r="L830" s="758">
        <v>0</v>
      </c>
      <c r="M830" s="758">
        <v>0</v>
      </c>
      <c r="N830" s="759">
        <v>2544.864</v>
      </c>
      <c r="O830" s="757">
        <v>0</v>
      </c>
      <c r="P830" s="757">
        <v>2544.864</v>
      </c>
      <c r="Q830" s="757">
        <v>0</v>
      </c>
      <c r="R830" s="757">
        <v>0</v>
      </c>
      <c r="S830" s="757">
        <v>0</v>
      </c>
      <c r="T830" s="757">
        <v>0</v>
      </c>
      <c r="U830" s="812">
        <f t="shared" si="64"/>
        <v>97.879384615384609</v>
      </c>
      <c r="V830" s="813"/>
      <c r="W830" s="813">
        <f t="shared" si="65"/>
        <v>97.879384615384609</v>
      </c>
      <c r="X830" s="813"/>
      <c r="Y830" s="813"/>
      <c r="Z830" s="813"/>
      <c r="AA830" s="813"/>
    </row>
    <row r="831" spans="1:27" ht="22.5">
      <c r="A831" s="779"/>
      <c r="B831" s="777" t="s">
        <v>2178</v>
      </c>
      <c r="C831" s="778" t="s">
        <v>2179</v>
      </c>
      <c r="D831" s="757">
        <v>1600</v>
      </c>
      <c r="E831" s="758">
        <v>1600</v>
      </c>
      <c r="F831" s="758">
        <v>0</v>
      </c>
      <c r="G831" s="758">
        <v>0</v>
      </c>
      <c r="H831" s="758">
        <v>0</v>
      </c>
      <c r="I831" s="758">
        <v>1600</v>
      </c>
      <c r="J831" s="758">
        <v>0</v>
      </c>
      <c r="K831" s="758">
        <v>0</v>
      </c>
      <c r="L831" s="758">
        <v>0</v>
      </c>
      <c r="M831" s="758">
        <v>0</v>
      </c>
      <c r="N831" s="759">
        <v>1548.124</v>
      </c>
      <c r="O831" s="757">
        <v>0</v>
      </c>
      <c r="P831" s="757">
        <v>1548.124</v>
      </c>
      <c r="Q831" s="757">
        <v>0</v>
      </c>
      <c r="R831" s="757">
        <v>0</v>
      </c>
      <c r="S831" s="757">
        <v>0</v>
      </c>
      <c r="T831" s="757">
        <v>0</v>
      </c>
      <c r="U831" s="812">
        <f t="shared" si="64"/>
        <v>96.757750000000001</v>
      </c>
      <c r="V831" s="813"/>
      <c r="W831" s="813">
        <f t="shared" si="65"/>
        <v>96.757750000000001</v>
      </c>
      <c r="X831" s="813"/>
      <c r="Y831" s="813"/>
      <c r="Z831" s="813"/>
      <c r="AA831" s="813"/>
    </row>
    <row r="832" spans="1:27" ht="22.5">
      <c r="A832" s="779"/>
      <c r="B832" s="777" t="s">
        <v>2180</v>
      </c>
      <c r="C832" s="778" t="s">
        <v>2181</v>
      </c>
      <c r="D832" s="757">
        <v>1839.7539999999999</v>
      </c>
      <c r="E832" s="758">
        <v>1839.7539999999999</v>
      </c>
      <c r="F832" s="758">
        <v>0</v>
      </c>
      <c r="G832" s="758">
        <v>0</v>
      </c>
      <c r="H832" s="758">
        <v>0</v>
      </c>
      <c r="I832" s="758">
        <v>1839.7539999999999</v>
      </c>
      <c r="J832" s="758">
        <v>0</v>
      </c>
      <c r="K832" s="758">
        <v>0</v>
      </c>
      <c r="L832" s="758">
        <v>0</v>
      </c>
      <c r="M832" s="758">
        <v>0</v>
      </c>
      <c r="N832" s="759">
        <v>900.40300000000002</v>
      </c>
      <c r="O832" s="757">
        <v>0</v>
      </c>
      <c r="P832" s="757">
        <v>900.40300000000002</v>
      </c>
      <c r="Q832" s="757">
        <v>0</v>
      </c>
      <c r="R832" s="757">
        <v>0</v>
      </c>
      <c r="S832" s="757">
        <v>0</v>
      </c>
      <c r="T832" s="757">
        <v>0</v>
      </c>
      <c r="U832" s="812">
        <f t="shared" si="64"/>
        <v>48.941488916452961</v>
      </c>
      <c r="V832" s="813"/>
      <c r="W832" s="813">
        <f t="shared" si="65"/>
        <v>48.941488916452961</v>
      </c>
      <c r="X832" s="813"/>
      <c r="Y832" s="813"/>
      <c r="Z832" s="813"/>
      <c r="AA832" s="813"/>
    </row>
    <row r="833" spans="1:27" ht="33.75">
      <c r="A833" s="779"/>
      <c r="B833" s="777" t="s">
        <v>2182</v>
      </c>
      <c r="C833" s="778" t="s">
        <v>2183</v>
      </c>
      <c r="D833" s="757">
        <v>1800</v>
      </c>
      <c r="E833" s="758">
        <v>1800</v>
      </c>
      <c r="F833" s="758">
        <v>0</v>
      </c>
      <c r="G833" s="758">
        <v>0</v>
      </c>
      <c r="H833" s="758">
        <v>0</v>
      </c>
      <c r="I833" s="758">
        <v>1800</v>
      </c>
      <c r="J833" s="758">
        <v>0</v>
      </c>
      <c r="K833" s="758">
        <v>0</v>
      </c>
      <c r="L833" s="758">
        <v>0</v>
      </c>
      <c r="M833" s="758">
        <v>0</v>
      </c>
      <c r="N833" s="759">
        <v>1615.248</v>
      </c>
      <c r="O833" s="757">
        <v>0</v>
      </c>
      <c r="P833" s="757">
        <v>1615.248</v>
      </c>
      <c r="Q833" s="757">
        <v>0</v>
      </c>
      <c r="R833" s="757">
        <v>0</v>
      </c>
      <c r="S833" s="757">
        <v>0</v>
      </c>
      <c r="T833" s="757">
        <v>0</v>
      </c>
      <c r="U833" s="812">
        <f t="shared" si="64"/>
        <v>89.736000000000004</v>
      </c>
      <c r="V833" s="813"/>
      <c r="W833" s="813">
        <f t="shared" si="65"/>
        <v>89.736000000000004</v>
      </c>
      <c r="X833" s="813"/>
      <c r="Y833" s="813"/>
      <c r="Z833" s="813"/>
      <c r="AA833" s="813"/>
    </row>
    <row r="834" spans="1:27" ht="22.5">
      <c r="A834" s="779"/>
      <c r="B834" s="777">
        <v>8150118</v>
      </c>
      <c r="C834" s="778" t="s">
        <v>2184</v>
      </c>
      <c r="D834" s="757">
        <v>2900</v>
      </c>
      <c r="E834" s="758">
        <v>2900</v>
      </c>
      <c r="F834" s="758">
        <v>0</v>
      </c>
      <c r="G834" s="758">
        <v>0</v>
      </c>
      <c r="H834" s="758">
        <v>0</v>
      </c>
      <c r="I834" s="758">
        <v>2900</v>
      </c>
      <c r="J834" s="758">
        <v>0</v>
      </c>
      <c r="K834" s="758">
        <v>0</v>
      </c>
      <c r="L834" s="758">
        <v>0</v>
      </c>
      <c r="M834" s="758">
        <v>0</v>
      </c>
      <c r="N834" s="759">
        <v>1709.8979999999999</v>
      </c>
      <c r="O834" s="757">
        <v>0</v>
      </c>
      <c r="P834" s="757">
        <v>1709.8979999999999</v>
      </c>
      <c r="Q834" s="757">
        <v>0</v>
      </c>
      <c r="R834" s="757">
        <v>0</v>
      </c>
      <c r="S834" s="757">
        <v>0</v>
      </c>
      <c r="T834" s="757">
        <v>0</v>
      </c>
      <c r="U834" s="812">
        <f t="shared" si="64"/>
        <v>58.961999999999989</v>
      </c>
      <c r="V834" s="813"/>
      <c r="W834" s="813">
        <f t="shared" si="65"/>
        <v>58.961999999999989</v>
      </c>
      <c r="X834" s="813"/>
      <c r="Y834" s="813"/>
      <c r="Z834" s="813"/>
      <c r="AA834" s="813"/>
    </row>
    <row r="835" spans="1:27" ht="33.75">
      <c r="A835" s="779"/>
      <c r="B835" s="777">
        <v>8136952</v>
      </c>
      <c r="C835" s="778" t="s">
        <v>2185</v>
      </c>
      <c r="D835" s="757">
        <v>870</v>
      </c>
      <c r="E835" s="758">
        <v>870</v>
      </c>
      <c r="F835" s="758">
        <v>0</v>
      </c>
      <c r="G835" s="758">
        <v>0</v>
      </c>
      <c r="H835" s="758">
        <v>0</v>
      </c>
      <c r="I835" s="758">
        <v>870</v>
      </c>
      <c r="J835" s="758">
        <v>0</v>
      </c>
      <c r="K835" s="758">
        <v>0</v>
      </c>
      <c r="L835" s="758">
        <v>0</v>
      </c>
      <c r="M835" s="758">
        <v>0</v>
      </c>
      <c r="N835" s="759">
        <v>850</v>
      </c>
      <c r="O835" s="757">
        <v>0</v>
      </c>
      <c r="P835" s="757">
        <v>850</v>
      </c>
      <c r="Q835" s="757">
        <v>0</v>
      </c>
      <c r="R835" s="757">
        <v>0</v>
      </c>
      <c r="S835" s="757">
        <v>0</v>
      </c>
      <c r="T835" s="757">
        <v>0</v>
      </c>
      <c r="U835" s="812">
        <f t="shared" si="64"/>
        <v>97.701149425287355</v>
      </c>
      <c r="V835" s="813"/>
      <c r="W835" s="813">
        <f t="shared" si="65"/>
        <v>97.701149425287355</v>
      </c>
      <c r="X835" s="813"/>
      <c r="Y835" s="813"/>
      <c r="Z835" s="813"/>
      <c r="AA835" s="813"/>
    </row>
    <row r="836" spans="1:27" ht="22.5">
      <c r="A836" s="779"/>
      <c r="B836" s="777" t="s">
        <v>2186</v>
      </c>
      <c r="C836" s="778" t="s">
        <v>2187</v>
      </c>
      <c r="D836" s="757">
        <v>3.448</v>
      </c>
      <c r="E836" s="758">
        <v>0</v>
      </c>
      <c r="F836" s="758">
        <v>3.448</v>
      </c>
      <c r="G836" s="758">
        <v>0</v>
      </c>
      <c r="H836" s="758">
        <v>0</v>
      </c>
      <c r="I836" s="758">
        <v>3.448</v>
      </c>
      <c r="J836" s="758">
        <v>0</v>
      </c>
      <c r="K836" s="758">
        <v>0</v>
      </c>
      <c r="L836" s="758">
        <v>0</v>
      </c>
      <c r="M836" s="758">
        <v>0</v>
      </c>
      <c r="N836" s="759">
        <v>0</v>
      </c>
      <c r="O836" s="757">
        <v>0</v>
      </c>
      <c r="P836" s="757">
        <v>0</v>
      </c>
      <c r="Q836" s="757">
        <v>0</v>
      </c>
      <c r="R836" s="757">
        <v>0</v>
      </c>
      <c r="S836" s="757">
        <v>0</v>
      </c>
      <c r="T836" s="757">
        <v>0</v>
      </c>
      <c r="U836" s="812">
        <f t="shared" si="64"/>
        <v>0</v>
      </c>
      <c r="V836" s="813"/>
      <c r="W836" s="813">
        <f t="shared" si="65"/>
        <v>0</v>
      </c>
      <c r="X836" s="813"/>
      <c r="Y836" s="813"/>
      <c r="Z836" s="813"/>
      <c r="AA836" s="813"/>
    </row>
    <row r="837" spans="1:27" ht="45">
      <c r="A837" s="779"/>
      <c r="B837" s="777" t="s">
        <v>2188</v>
      </c>
      <c r="C837" s="778" t="s">
        <v>2189</v>
      </c>
      <c r="D837" s="757">
        <v>147.904</v>
      </c>
      <c r="E837" s="758">
        <v>0</v>
      </c>
      <c r="F837" s="758">
        <v>147.904</v>
      </c>
      <c r="G837" s="758">
        <v>0</v>
      </c>
      <c r="H837" s="758">
        <v>0</v>
      </c>
      <c r="I837" s="758">
        <v>147.904</v>
      </c>
      <c r="J837" s="758">
        <v>0</v>
      </c>
      <c r="K837" s="758">
        <v>0</v>
      </c>
      <c r="L837" s="758">
        <v>0</v>
      </c>
      <c r="M837" s="758">
        <v>0</v>
      </c>
      <c r="N837" s="759">
        <v>77.710999999999999</v>
      </c>
      <c r="O837" s="757">
        <v>0</v>
      </c>
      <c r="P837" s="757">
        <v>77.710999999999999</v>
      </c>
      <c r="Q837" s="757">
        <v>0</v>
      </c>
      <c r="R837" s="757">
        <v>0</v>
      </c>
      <c r="S837" s="757">
        <v>0</v>
      </c>
      <c r="T837" s="757">
        <v>0</v>
      </c>
      <c r="U837" s="812">
        <f t="shared" si="64"/>
        <v>52.541513414106447</v>
      </c>
      <c r="V837" s="813"/>
      <c r="W837" s="813">
        <f t="shared" si="65"/>
        <v>52.541513414106447</v>
      </c>
      <c r="X837" s="813"/>
      <c r="Y837" s="813"/>
      <c r="Z837" s="813"/>
      <c r="AA837" s="813"/>
    </row>
    <row r="838" spans="1:27" ht="22.5">
      <c r="A838" s="779"/>
      <c r="B838" s="777" t="s">
        <v>2190</v>
      </c>
      <c r="C838" s="778" t="s">
        <v>2191</v>
      </c>
      <c r="D838" s="757">
        <v>9.0999999999999998E-2</v>
      </c>
      <c r="E838" s="758">
        <v>0</v>
      </c>
      <c r="F838" s="758">
        <v>9.0999999999999998E-2</v>
      </c>
      <c r="G838" s="758">
        <v>0</v>
      </c>
      <c r="H838" s="758">
        <v>0</v>
      </c>
      <c r="I838" s="758">
        <v>9.0999999999999998E-2</v>
      </c>
      <c r="J838" s="758">
        <v>0</v>
      </c>
      <c r="K838" s="758">
        <v>0</v>
      </c>
      <c r="L838" s="758">
        <v>0</v>
      </c>
      <c r="M838" s="758">
        <v>0</v>
      </c>
      <c r="N838" s="759">
        <v>0</v>
      </c>
      <c r="O838" s="757">
        <v>0</v>
      </c>
      <c r="P838" s="757">
        <v>0</v>
      </c>
      <c r="Q838" s="757">
        <v>0</v>
      </c>
      <c r="R838" s="757">
        <v>0</v>
      </c>
      <c r="S838" s="757">
        <v>0</v>
      </c>
      <c r="T838" s="757">
        <v>0</v>
      </c>
      <c r="U838" s="812">
        <f t="shared" si="64"/>
        <v>0</v>
      </c>
      <c r="V838" s="813"/>
      <c r="W838" s="813">
        <f t="shared" si="65"/>
        <v>0</v>
      </c>
      <c r="X838" s="813"/>
      <c r="Y838" s="813"/>
      <c r="Z838" s="813"/>
      <c r="AA838" s="813"/>
    </row>
    <row r="839" spans="1:27" ht="22.5">
      <c r="A839" s="779"/>
      <c r="B839" s="777" t="s">
        <v>2192</v>
      </c>
      <c r="C839" s="778" t="s">
        <v>2193</v>
      </c>
      <c r="D839" s="757">
        <v>7.8239999999999998</v>
      </c>
      <c r="E839" s="758">
        <v>0</v>
      </c>
      <c r="F839" s="758">
        <v>7.8239999999999998</v>
      </c>
      <c r="G839" s="758">
        <v>0</v>
      </c>
      <c r="H839" s="758">
        <v>0</v>
      </c>
      <c r="I839" s="758">
        <v>0</v>
      </c>
      <c r="J839" s="758">
        <v>0</v>
      </c>
      <c r="K839" s="758">
        <v>0</v>
      </c>
      <c r="L839" s="758">
        <v>0</v>
      </c>
      <c r="M839" s="758">
        <v>0</v>
      </c>
      <c r="N839" s="759">
        <v>0</v>
      </c>
      <c r="O839" s="757">
        <v>0</v>
      </c>
      <c r="P839" s="757">
        <v>0</v>
      </c>
      <c r="Q839" s="757">
        <v>0</v>
      </c>
      <c r="R839" s="757">
        <v>0</v>
      </c>
      <c r="S839" s="757">
        <v>0</v>
      </c>
      <c r="T839" s="757">
        <v>0</v>
      </c>
      <c r="U839" s="812">
        <f t="shared" si="64"/>
        <v>0</v>
      </c>
      <c r="V839" s="813"/>
      <c r="W839" s="813" t="e">
        <f t="shared" si="65"/>
        <v>#DIV/0!</v>
      </c>
      <c r="X839" s="813"/>
      <c r="Y839" s="813"/>
      <c r="Z839" s="813"/>
      <c r="AA839" s="813"/>
    </row>
    <row r="840" spans="1:27" ht="33.75">
      <c r="A840" s="779"/>
      <c r="B840" s="777" t="s">
        <v>2194</v>
      </c>
      <c r="C840" s="778" t="s">
        <v>2195</v>
      </c>
      <c r="D840" s="757">
        <v>24.065000000000001</v>
      </c>
      <c r="E840" s="758">
        <v>0</v>
      </c>
      <c r="F840" s="758">
        <v>24.065000000000001</v>
      </c>
      <c r="G840" s="758">
        <v>0</v>
      </c>
      <c r="H840" s="758">
        <v>0</v>
      </c>
      <c r="I840" s="758">
        <v>24.065000000000001</v>
      </c>
      <c r="J840" s="758">
        <v>0</v>
      </c>
      <c r="K840" s="758">
        <v>0</v>
      </c>
      <c r="L840" s="758">
        <v>0</v>
      </c>
      <c r="M840" s="758">
        <v>0</v>
      </c>
      <c r="N840" s="759">
        <v>0</v>
      </c>
      <c r="O840" s="757">
        <v>0</v>
      </c>
      <c r="P840" s="757">
        <v>0</v>
      </c>
      <c r="Q840" s="757">
        <v>0</v>
      </c>
      <c r="R840" s="757">
        <v>0</v>
      </c>
      <c r="S840" s="757">
        <v>0</v>
      </c>
      <c r="T840" s="757">
        <v>0</v>
      </c>
      <c r="U840" s="812">
        <f t="shared" si="64"/>
        <v>0</v>
      </c>
      <c r="V840" s="813"/>
      <c r="W840" s="813">
        <f t="shared" si="65"/>
        <v>0</v>
      </c>
      <c r="X840" s="813"/>
      <c r="Y840" s="813"/>
      <c r="Z840" s="813"/>
      <c r="AA840" s="813"/>
    </row>
    <row r="841" spans="1:27" ht="22.5">
      <c r="A841" s="779"/>
      <c r="B841" s="777">
        <v>7981740</v>
      </c>
      <c r="C841" s="778" t="s">
        <v>2196</v>
      </c>
      <c r="D841" s="757">
        <v>64</v>
      </c>
      <c r="E841" s="758">
        <v>64</v>
      </c>
      <c r="F841" s="758">
        <v>0</v>
      </c>
      <c r="G841" s="758">
        <v>0</v>
      </c>
      <c r="H841" s="758">
        <v>0</v>
      </c>
      <c r="I841" s="758">
        <v>64</v>
      </c>
      <c r="J841" s="758">
        <v>0</v>
      </c>
      <c r="K841" s="758">
        <v>0</v>
      </c>
      <c r="L841" s="758">
        <v>0</v>
      </c>
      <c r="M841" s="758">
        <v>0</v>
      </c>
      <c r="N841" s="759">
        <v>64</v>
      </c>
      <c r="O841" s="757">
        <v>0</v>
      </c>
      <c r="P841" s="757">
        <v>64</v>
      </c>
      <c r="Q841" s="757">
        <v>0</v>
      </c>
      <c r="R841" s="757">
        <v>0</v>
      </c>
      <c r="S841" s="757">
        <v>0</v>
      </c>
      <c r="T841" s="757">
        <v>0</v>
      </c>
      <c r="U841" s="812">
        <f t="shared" si="64"/>
        <v>100</v>
      </c>
      <c r="V841" s="813"/>
      <c r="W841" s="813">
        <f t="shared" si="65"/>
        <v>100</v>
      </c>
      <c r="X841" s="813"/>
      <c r="Y841" s="813"/>
      <c r="Z841" s="813"/>
      <c r="AA841" s="813"/>
    </row>
    <row r="842" spans="1:27" ht="22.5">
      <c r="A842" s="779"/>
      <c r="B842" s="777">
        <v>8090473</v>
      </c>
      <c r="C842" s="778" t="s">
        <v>2197</v>
      </c>
      <c r="D842" s="757">
        <v>2149.2280000000001</v>
      </c>
      <c r="E842" s="758">
        <v>170.09399999999999</v>
      </c>
      <c r="F842" s="758">
        <v>1425.15</v>
      </c>
      <c r="G842" s="758">
        <v>553.98400000000004</v>
      </c>
      <c r="H842" s="758">
        <v>0</v>
      </c>
      <c r="I842" s="758">
        <v>2149.2280000000001</v>
      </c>
      <c r="J842" s="758">
        <v>0</v>
      </c>
      <c r="K842" s="758">
        <v>0</v>
      </c>
      <c r="L842" s="758">
        <v>0</v>
      </c>
      <c r="M842" s="758">
        <v>0</v>
      </c>
      <c r="N842" s="759">
        <v>1249.3240000000001</v>
      </c>
      <c r="O842" s="757">
        <v>0</v>
      </c>
      <c r="P842" s="757">
        <v>1249.3240000000001</v>
      </c>
      <c r="Q842" s="757">
        <v>0</v>
      </c>
      <c r="R842" s="757">
        <v>0</v>
      </c>
      <c r="S842" s="757">
        <v>0</v>
      </c>
      <c r="T842" s="757">
        <v>0</v>
      </c>
      <c r="U842" s="812">
        <f t="shared" si="64"/>
        <v>58.128965377335497</v>
      </c>
      <c r="V842" s="813"/>
      <c r="W842" s="813">
        <f t="shared" si="65"/>
        <v>58.128965377335497</v>
      </c>
      <c r="X842" s="813"/>
      <c r="Y842" s="813"/>
      <c r="Z842" s="813"/>
      <c r="AA842" s="813"/>
    </row>
    <row r="843" spans="1:27" ht="22.5">
      <c r="A843" s="779"/>
      <c r="B843" s="777">
        <v>8088133</v>
      </c>
      <c r="C843" s="778" t="s">
        <v>2198</v>
      </c>
      <c r="D843" s="757">
        <v>304.21499999999997</v>
      </c>
      <c r="E843" s="758">
        <v>304.21499999999997</v>
      </c>
      <c r="F843" s="758">
        <v>0</v>
      </c>
      <c r="G843" s="758">
        <v>0</v>
      </c>
      <c r="H843" s="758">
        <v>0</v>
      </c>
      <c r="I843" s="758">
        <v>304.21499999999997</v>
      </c>
      <c r="J843" s="758">
        <v>0</v>
      </c>
      <c r="K843" s="758">
        <v>0</v>
      </c>
      <c r="L843" s="758">
        <v>0</v>
      </c>
      <c r="M843" s="758">
        <v>0</v>
      </c>
      <c r="N843" s="759">
        <v>299.39499999999998</v>
      </c>
      <c r="O843" s="757">
        <v>0</v>
      </c>
      <c r="P843" s="757">
        <v>299.39499999999998</v>
      </c>
      <c r="Q843" s="757">
        <v>0</v>
      </c>
      <c r="R843" s="757">
        <v>0</v>
      </c>
      <c r="S843" s="757">
        <v>0</v>
      </c>
      <c r="T843" s="757">
        <v>0</v>
      </c>
      <c r="U843" s="812">
        <f t="shared" si="64"/>
        <v>98.415594234340844</v>
      </c>
      <c r="V843" s="813"/>
      <c r="W843" s="813">
        <f t="shared" si="65"/>
        <v>98.415594234340844</v>
      </c>
      <c r="X843" s="813"/>
      <c r="Y843" s="813"/>
      <c r="Z843" s="813"/>
      <c r="AA843" s="813"/>
    </row>
    <row r="844" spans="1:27" ht="22.5">
      <c r="A844" s="779"/>
      <c r="B844" s="777">
        <v>7982102</v>
      </c>
      <c r="C844" s="778" t="s">
        <v>2199</v>
      </c>
      <c r="D844" s="757">
        <v>7.0999999999999994E-2</v>
      </c>
      <c r="E844" s="758">
        <v>0</v>
      </c>
      <c r="F844" s="758">
        <v>7.0999999999999994E-2</v>
      </c>
      <c r="G844" s="758">
        <v>0</v>
      </c>
      <c r="H844" s="758">
        <v>0</v>
      </c>
      <c r="I844" s="758">
        <v>0</v>
      </c>
      <c r="J844" s="758">
        <v>0</v>
      </c>
      <c r="K844" s="758">
        <v>0</v>
      </c>
      <c r="L844" s="758">
        <v>0</v>
      </c>
      <c r="M844" s="758">
        <v>0</v>
      </c>
      <c r="N844" s="759">
        <v>0</v>
      </c>
      <c r="O844" s="757">
        <v>0</v>
      </c>
      <c r="P844" s="757">
        <v>0</v>
      </c>
      <c r="Q844" s="757">
        <v>0</v>
      </c>
      <c r="R844" s="757">
        <v>0</v>
      </c>
      <c r="S844" s="757">
        <v>0</v>
      </c>
      <c r="T844" s="757">
        <v>0</v>
      </c>
      <c r="U844" s="812">
        <f t="shared" si="64"/>
        <v>0</v>
      </c>
      <c r="V844" s="813"/>
      <c r="W844" s="813" t="e">
        <f t="shared" si="65"/>
        <v>#DIV/0!</v>
      </c>
      <c r="X844" s="813"/>
      <c r="Y844" s="813"/>
      <c r="Z844" s="813"/>
      <c r="AA844" s="813"/>
    </row>
    <row r="845" spans="1:27" ht="45">
      <c r="A845" s="779"/>
      <c r="B845" s="777">
        <v>8164085</v>
      </c>
      <c r="C845" s="778" t="s">
        <v>2200</v>
      </c>
      <c r="D845" s="757">
        <v>575</v>
      </c>
      <c r="E845" s="758">
        <v>496</v>
      </c>
      <c r="F845" s="758">
        <v>79</v>
      </c>
      <c r="G845" s="758">
        <v>0</v>
      </c>
      <c r="H845" s="758">
        <v>0</v>
      </c>
      <c r="I845" s="758">
        <v>575</v>
      </c>
      <c r="J845" s="758">
        <v>0</v>
      </c>
      <c r="K845" s="758">
        <v>0</v>
      </c>
      <c r="L845" s="758">
        <v>0</v>
      </c>
      <c r="M845" s="758">
        <v>0</v>
      </c>
      <c r="N845" s="759">
        <v>0</v>
      </c>
      <c r="O845" s="757">
        <v>0</v>
      </c>
      <c r="P845" s="757">
        <v>0</v>
      </c>
      <c r="Q845" s="757">
        <v>0</v>
      </c>
      <c r="R845" s="757">
        <v>0</v>
      </c>
      <c r="S845" s="757">
        <v>0</v>
      </c>
      <c r="T845" s="757">
        <v>0</v>
      </c>
      <c r="U845" s="812">
        <f t="shared" si="64"/>
        <v>0</v>
      </c>
      <c r="V845" s="813"/>
      <c r="W845" s="813">
        <f t="shared" si="65"/>
        <v>0</v>
      </c>
      <c r="X845" s="813"/>
      <c r="Y845" s="813"/>
      <c r="Z845" s="813"/>
      <c r="AA845" s="813"/>
    </row>
    <row r="846" spans="1:27" ht="22.5">
      <c r="A846" s="779"/>
      <c r="B846" s="777">
        <v>7946584</v>
      </c>
      <c r="C846" s="778" t="s">
        <v>2201</v>
      </c>
      <c r="D846" s="757">
        <v>211</v>
      </c>
      <c r="E846" s="758">
        <v>211</v>
      </c>
      <c r="F846" s="758">
        <v>0</v>
      </c>
      <c r="G846" s="758">
        <v>0</v>
      </c>
      <c r="H846" s="758">
        <v>0</v>
      </c>
      <c r="I846" s="758">
        <v>211</v>
      </c>
      <c r="J846" s="758">
        <v>0</v>
      </c>
      <c r="K846" s="758">
        <v>0</v>
      </c>
      <c r="L846" s="758">
        <v>0</v>
      </c>
      <c r="M846" s="758">
        <v>0</v>
      </c>
      <c r="N846" s="759">
        <v>211</v>
      </c>
      <c r="O846" s="757">
        <v>0</v>
      </c>
      <c r="P846" s="757">
        <v>211</v>
      </c>
      <c r="Q846" s="757">
        <v>0</v>
      </c>
      <c r="R846" s="757">
        <v>0</v>
      </c>
      <c r="S846" s="757">
        <v>0</v>
      </c>
      <c r="T846" s="757">
        <v>0</v>
      </c>
      <c r="U846" s="812">
        <f t="shared" si="64"/>
        <v>100</v>
      </c>
      <c r="V846" s="813"/>
      <c r="W846" s="813">
        <f t="shared" si="65"/>
        <v>100</v>
      </c>
      <c r="X846" s="813"/>
      <c r="Y846" s="813"/>
      <c r="Z846" s="813"/>
      <c r="AA846" s="813"/>
    </row>
    <row r="847" spans="1:27" ht="22.5">
      <c r="A847" s="779"/>
      <c r="B847" s="777">
        <v>8169097</v>
      </c>
      <c r="C847" s="778" t="s">
        <v>2202</v>
      </c>
      <c r="D847" s="757">
        <v>2288</v>
      </c>
      <c r="E847" s="758">
        <v>1688</v>
      </c>
      <c r="F847" s="758">
        <v>600</v>
      </c>
      <c r="G847" s="758">
        <v>0</v>
      </c>
      <c r="H847" s="758">
        <v>0</v>
      </c>
      <c r="I847" s="758">
        <v>2288</v>
      </c>
      <c r="J847" s="758">
        <v>0</v>
      </c>
      <c r="K847" s="758">
        <v>0</v>
      </c>
      <c r="L847" s="758">
        <v>0</v>
      </c>
      <c r="M847" s="758">
        <v>0</v>
      </c>
      <c r="N847" s="759">
        <v>154.55882099999999</v>
      </c>
      <c r="O847" s="757">
        <v>0</v>
      </c>
      <c r="P847" s="757">
        <v>154.55882099999999</v>
      </c>
      <c r="Q847" s="757">
        <v>0</v>
      </c>
      <c r="R847" s="757">
        <v>0</v>
      </c>
      <c r="S847" s="757">
        <v>0</v>
      </c>
      <c r="T847" s="757">
        <v>0</v>
      </c>
      <c r="U847" s="812">
        <f t="shared" si="64"/>
        <v>6.7551932255244749</v>
      </c>
      <c r="V847" s="813"/>
      <c r="W847" s="813">
        <f t="shared" si="65"/>
        <v>6.7551932255244749</v>
      </c>
      <c r="X847" s="813"/>
      <c r="Y847" s="813"/>
      <c r="Z847" s="813"/>
      <c r="AA847" s="813"/>
    </row>
    <row r="848" spans="1:27" ht="22.5">
      <c r="A848" s="779"/>
      <c r="B848" s="777">
        <v>7980165</v>
      </c>
      <c r="C848" s="778" t="s">
        <v>2203</v>
      </c>
      <c r="D848" s="757">
        <v>370</v>
      </c>
      <c r="E848" s="758">
        <v>370</v>
      </c>
      <c r="F848" s="758">
        <v>0</v>
      </c>
      <c r="G848" s="758">
        <v>0</v>
      </c>
      <c r="H848" s="758">
        <v>0</v>
      </c>
      <c r="I848" s="758">
        <v>370</v>
      </c>
      <c r="J848" s="758">
        <v>0</v>
      </c>
      <c r="K848" s="758">
        <v>0</v>
      </c>
      <c r="L848" s="758">
        <v>0</v>
      </c>
      <c r="M848" s="758">
        <v>0</v>
      </c>
      <c r="N848" s="759">
        <v>42.488999999999997</v>
      </c>
      <c r="O848" s="757">
        <v>0</v>
      </c>
      <c r="P848" s="757">
        <v>42.488999999999997</v>
      </c>
      <c r="Q848" s="757">
        <v>0</v>
      </c>
      <c r="R848" s="757">
        <v>0</v>
      </c>
      <c r="S848" s="757">
        <v>0</v>
      </c>
      <c r="T848" s="757">
        <v>0</v>
      </c>
      <c r="U848" s="812">
        <f t="shared" ref="U848:U911" si="68">N848/D848*100</f>
        <v>11.483513513513513</v>
      </c>
      <c r="V848" s="813"/>
      <c r="W848" s="813">
        <f t="shared" ref="W848:W906" si="69">P848/I848*100</f>
        <v>11.483513513513513</v>
      </c>
      <c r="X848" s="813"/>
      <c r="Y848" s="813"/>
      <c r="Z848" s="813"/>
      <c r="AA848" s="813"/>
    </row>
    <row r="849" spans="1:27" ht="33.75">
      <c r="A849" s="779"/>
      <c r="B849" s="777">
        <v>8020652</v>
      </c>
      <c r="C849" s="778" t="s">
        <v>2204</v>
      </c>
      <c r="D849" s="757">
        <v>2579.2190000000001</v>
      </c>
      <c r="E849" s="758">
        <v>2579.2190000000001</v>
      </c>
      <c r="F849" s="758">
        <v>0</v>
      </c>
      <c r="G849" s="758">
        <v>0</v>
      </c>
      <c r="H849" s="758">
        <v>0</v>
      </c>
      <c r="I849" s="758">
        <v>2579.2190000000001</v>
      </c>
      <c r="J849" s="758">
        <v>0</v>
      </c>
      <c r="K849" s="758">
        <v>0</v>
      </c>
      <c r="L849" s="758">
        <v>0</v>
      </c>
      <c r="M849" s="758">
        <v>0</v>
      </c>
      <c r="N849" s="759">
        <v>2553.377</v>
      </c>
      <c r="O849" s="757">
        <v>0</v>
      </c>
      <c r="P849" s="757">
        <v>2553.377</v>
      </c>
      <c r="Q849" s="757">
        <v>0</v>
      </c>
      <c r="R849" s="757">
        <v>0</v>
      </c>
      <c r="S849" s="757">
        <v>0</v>
      </c>
      <c r="T849" s="757">
        <v>0</v>
      </c>
      <c r="U849" s="812">
        <f t="shared" si="68"/>
        <v>98.998068795243839</v>
      </c>
      <c r="V849" s="813"/>
      <c r="W849" s="813">
        <f t="shared" si="69"/>
        <v>98.998068795243839</v>
      </c>
      <c r="X849" s="813"/>
      <c r="Y849" s="813"/>
      <c r="Z849" s="813"/>
      <c r="AA849" s="813"/>
    </row>
    <row r="850" spans="1:27" ht="22.5">
      <c r="A850" s="779"/>
      <c r="B850" s="777">
        <v>7988753</v>
      </c>
      <c r="C850" s="778" t="s">
        <v>2205</v>
      </c>
      <c r="D850" s="757">
        <v>20.780999999999999</v>
      </c>
      <c r="E850" s="758">
        <v>20.780999999999999</v>
      </c>
      <c r="F850" s="758">
        <v>0</v>
      </c>
      <c r="G850" s="758">
        <v>0</v>
      </c>
      <c r="H850" s="758">
        <v>0</v>
      </c>
      <c r="I850" s="758">
        <v>21</v>
      </c>
      <c r="J850" s="758">
        <v>0</v>
      </c>
      <c r="K850" s="758">
        <v>0</v>
      </c>
      <c r="L850" s="758">
        <v>0</v>
      </c>
      <c r="M850" s="758">
        <v>0</v>
      </c>
      <c r="N850" s="759">
        <v>0</v>
      </c>
      <c r="O850" s="757">
        <v>0</v>
      </c>
      <c r="P850" s="757">
        <v>0</v>
      </c>
      <c r="Q850" s="757">
        <v>0</v>
      </c>
      <c r="R850" s="757">
        <v>0</v>
      </c>
      <c r="S850" s="757">
        <v>0</v>
      </c>
      <c r="T850" s="757">
        <v>0</v>
      </c>
      <c r="U850" s="812">
        <f t="shared" si="68"/>
        <v>0</v>
      </c>
      <c r="V850" s="813"/>
      <c r="W850" s="813">
        <f t="shared" si="69"/>
        <v>0</v>
      </c>
      <c r="X850" s="813"/>
      <c r="Y850" s="813"/>
      <c r="Z850" s="813"/>
      <c r="AA850" s="813"/>
    </row>
    <row r="851" spans="1:27" ht="22.5">
      <c r="A851" s="779"/>
      <c r="B851" s="777">
        <v>8168229</v>
      </c>
      <c r="C851" s="778" t="s">
        <v>2206</v>
      </c>
      <c r="D851" s="757">
        <v>1200</v>
      </c>
      <c r="E851" s="758">
        <v>740</v>
      </c>
      <c r="F851" s="758">
        <v>460</v>
      </c>
      <c r="G851" s="758">
        <v>0</v>
      </c>
      <c r="H851" s="758">
        <v>0</v>
      </c>
      <c r="I851" s="758">
        <v>1200</v>
      </c>
      <c r="J851" s="758">
        <v>0</v>
      </c>
      <c r="K851" s="758">
        <v>0</v>
      </c>
      <c r="L851" s="758">
        <v>0</v>
      </c>
      <c r="M851" s="758">
        <v>0</v>
      </c>
      <c r="N851" s="759">
        <v>0</v>
      </c>
      <c r="O851" s="757">
        <v>0</v>
      </c>
      <c r="P851" s="757">
        <v>0</v>
      </c>
      <c r="Q851" s="757">
        <v>0</v>
      </c>
      <c r="R851" s="757">
        <v>0</v>
      </c>
      <c r="S851" s="757">
        <v>0</v>
      </c>
      <c r="T851" s="757">
        <v>0</v>
      </c>
      <c r="U851" s="812">
        <f t="shared" si="68"/>
        <v>0</v>
      </c>
      <c r="V851" s="813"/>
      <c r="W851" s="813">
        <f t="shared" si="69"/>
        <v>0</v>
      </c>
      <c r="X851" s="813"/>
      <c r="Y851" s="813"/>
      <c r="Z851" s="813"/>
      <c r="AA851" s="813"/>
    </row>
    <row r="852" spans="1:27" ht="22.5">
      <c r="A852" s="779"/>
      <c r="B852" s="777">
        <v>8124094</v>
      </c>
      <c r="C852" s="778" t="s">
        <v>2207</v>
      </c>
      <c r="D852" s="757">
        <v>883.83300000000008</v>
      </c>
      <c r="E852" s="758">
        <v>383.83300000000003</v>
      </c>
      <c r="F852" s="758">
        <v>274.30799999999999</v>
      </c>
      <c r="G852" s="758">
        <v>225.69200000000001</v>
      </c>
      <c r="H852" s="758">
        <v>0</v>
      </c>
      <c r="I852" s="758">
        <v>883.83299999999997</v>
      </c>
      <c r="J852" s="758">
        <v>0</v>
      </c>
      <c r="K852" s="758">
        <v>0</v>
      </c>
      <c r="L852" s="758">
        <v>0</v>
      </c>
      <c r="M852" s="758">
        <v>0</v>
      </c>
      <c r="N852" s="759">
        <v>581.32299999999998</v>
      </c>
      <c r="O852" s="757">
        <v>0</v>
      </c>
      <c r="P852" s="757">
        <v>581.32299999999998</v>
      </c>
      <c r="Q852" s="757">
        <v>0</v>
      </c>
      <c r="R852" s="757">
        <v>0</v>
      </c>
      <c r="S852" s="757">
        <v>0</v>
      </c>
      <c r="T852" s="757">
        <v>0</v>
      </c>
      <c r="U852" s="812">
        <f t="shared" si="68"/>
        <v>65.772945794058373</v>
      </c>
      <c r="V852" s="813"/>
      <c r="W852" s="813">
        <f t="shared" si="69"/>
        <v>65.772945794058373</v>
      </c>
      <c r="X852" s="813"/>
      <c r="Y852" s="813"/>
      <c r="Z852" s="813"/>
      <c r="AA852" s="813"/>
    </row>
    <row r="853" spans="1:27" ht="22.5">
      <c r="A853" s="779"/>
      <c r="B853" s="777">
        <v>8120192</v>
      </c>
      <c r="C853" s="778" t="s">
        <v>2208</v>
      </c>
      <c r="D853" s="757">
        <v>596.33300000000008</v>
      </c>
      <c r="E853" s="758">
        <v>296.33300000000003</v>
      </c>
      <c r="F853" s="758">
        <v>300</v>
      </c>
      <c r="G853" s="758">
        <v>0</v>
      </c>
      <c r="H853" s="758">
        <v>0</v>
      </c>
      <c r="I853" s="758">
        <v>596.33299999999997</v>
      </c>
      <c r="J853" s="758">
        <v>0</v>
      </c>
      <c r="K853" s="758">
        <v>0</v>
      </c>
      <c r="L853" s="758">
        <v>0</v>
      </c>
      <c r="M853" s="758">
        <v>0</v>
      </c>
      <c r="N853" s="759">
        <v>536.91099999999994</v>
      </c>
      <c r="O853" s="757">
        <v>0</v>
      </c>
      <c r="P853" s="757">
        <v>536.91099999999994</v>
      </c>
      <c r="Q853" s="757">
        <v>0</v>
      </c>
      <c r="R853" s="757">
        <v>0</v>
      </c>
      <c r="S853" s="757">
        <v>0</v>
      </c>
      <c r="T853" s="757">
        <v>0</v>
      </c>
      <c r="U853" s="812">
        <f t="shared" si="68"/>
        <v>90.035433222712797</v>
      </c>
      <c r="V853" s="813"/>
      <c r="W853" s="813">
        <f t="shared" si="69"/>
        <v>90.035433222712811</v>
      </c>
      <c r="X853" s="813"/>
      <c r="Y853" s="813"/>
      <c r="Z853" s="813"/>
      <c r="AA853" s="813"/>
    </row>
    <row r="854" spans="1:27" ht="22.5">
      <c r="A854" s="779"/>
      <c r="B854" s="777">
        <v>8116775</v>
      </c>
      <c r="C854" s="778" t="s">
        <v>2209</v>
      </c>
      <c r="D854" s="757">
        <v>428.51200000000006</v>
      </c>
      <c r="E854" s="758">
        <v>378.45800000000003</v>
      </c>
      <c r="F854" s="758">
        <v>50.054000000000002</v>
      </c>
      <c r="G854" s="758">
        <v>0</v>
      </c>
      <c r="H854" s="758">
        <v>0</v>
      </c>
      <c r="I854" s="758">
        <v>428.512</v>
      </c>
      <c r="J854" s="758">
        <v>0</v>
      </c>
      <c r="K854" s="758">
        <v>0</v>
      </c>
      <c r="L854" s="758">
        <v>0</v>
      </c>
      <c r="M854" s="758">
        <v>0</v>
      </c>
      <c r="N854" s="759">
        <v>366.12599999999998</v>
      </c>
      <c r="O854" s="757">
        <v>0</v>
      </c>
      <c r="P854" s="757">
        <v>366.12599999999998</v>
      </c>
      <c r="Q854" s="757">
        <v>0</v>
      </c>
      <c r="R854" s="757">
        <v>0</v>
      </c>
      <c r="S854" s="757">
        <v>0</v>
      </c>
      <c r="T854" s="757">
        <v>0</v>
      </c>
      <c r="U854" s="812">
        <f t="shared" si="68"/>
        <v>85.441247853035605</v>
      </c>
      <c r="V854" s="813"/>
      <c r="W854" s="813">
        <f t="shared" si="69"/>
        <v>85.44124785303562</v>
      </c>
      <c r="X854" s="813"/>
      <c r="Y854" s="813"/>
      <c r="Z854" s="813"/>
      <c r="AA854" s="813"/>
    </row>
    <row r="855" spans="1:27" ht="22.5">
      <c r="A855" s="779"/>
      <c r="B855" s="777">
        <v>8116777</v>
      </c>
      <c r="C855" s="778" t="s">
        <v>2210</v>
      </c>
      <c r="D855" s="757">
        <v>750.43299999999999</v>
      </c>
      <c r="E855" s="758">
        <v>237.29300000000001</v>
      </c>
      <c r="F855" s="758">
        <v>307.59300000000002</v>
      </c>
      <c r="G855" s="758">
        <v>205.547</v>
      </c>
      <c r="H855" s="758">
        <v>0</v>
      </c>
      <c r="I855" s="758">
        <v>750.43299999999999</v>
      </c>
      <c r="J855" s="758">
        <v>0</v>
      </c>
      <c r="K855" s="758">
        <v>0</v>
      </c>
      <c r="L855" s="758">
        <v>0</v>
      </c>
      <c r="M855" s="758">
        <v>0</v>
      </c>
      <c r="N855" s="759">
        <v>727.93299999999999</v>
      </c>
      <c r="O855" s="757">
        <v>0</v>
      </c>
      <c r="P855" s="757">
        <v>727.93299999999999</v>
      </c>
      <c r="Q855" s="757">
        <v>0</v>
      </c>
      <c r="R855" s="757">
        <v>0</v>
      </c>
      <c r="S855" s="757">
        <v>0</v>
      </c>
      <c r="T855" s="757">
        <v>0</v>
      </c>
      <c r="U855" s="812">
        <f t="shared" si="68"/>
        <v>97.001731000635644</v>
      </c>
      <c r="V855" s="813"/>
      <c r="W855" s="813">
        <f t="shared" si="69"/>
        <v>97.001731000635644</v>
      </c>
      <c r="X855" s="813"/>
      <c r="Y855" s="813"/>
      <c r="Z855" s="813"/>
      <c r="AA855" s="813"/>
    </row>
    <row r="856" spans="1:27" ht="22.5">
      <c r="A856" s="779"/>
      <c r="B856" s="777">
        <v>8119099</v>
      </c>
      <c r="C856" s="778" t="s">
        <v>2211</v>
      </c>
      <c r="D856" s="757">
        <v>751.13599999999997</v>
      </c>
      <c r="E856" s="758">
        <v>216.30699999999999</v>
      </c>
      <c r="F856" s="758">
        <v>330.25799999999998</v>
      </c>
      <c r="G856" s="758">
        <v>204.571</v>
      </c>
      <c r="H856" s="758">
        <v>0</v>
      </c>
      <c r="I856" s="758">
        <v>751.13599999999997</v>
      </c>
      <c r="J856" s="758">
        <v>0</v>
      </c>
      <c r="K856" s="758">
        <v>0</v>
      </c>
      <c r="L856" s="758">
        <v>0</v>
      </c>
      <c r="M856" s="758">
        <v>0</v>
      </c>
      <c r="N856" s="759">
        <v>697.14200000000005</v>
      </c>
      <c r="O856" s="757">
        <v>0</v>
      </c>
      <c r="P856" s="757">
        <v>697.14200000000005</v>
      </c>
      <c r="Q856" s="757">
        <v>0</v>
      </c>
      <c r="R856" s="757">
        <v>0</v>
      </c>
      <c r="S856" s="757">
        <v>0</v>
      </c>
      <c r="T856" s="757">
        <v>0</v>
      </c>
      <c r="U856" s="812">
        <f t="shared" si="68"/>
        <v>92.811687896732437</v>
      </c>
      <c r="V856" s="813"/>
      <c r="W856" s="813">
        <f t="shared" si="69"/>
        <v>92.811687896732437</v>
      </c>
      <c r="X856" s="813"/>
      <c r="Y856" s="813"/>
      <c r="Z856" s="813"/>
      <c r="AA856" s="813"/>
    </row>
    <row r="857" spans="1:27" ht="22.5">
      <c r="A857" s="779"/>
      <c r="B857" s="777">
        <v>8119100</v>
      </c>
      <c r="C857" s="778" t="s">
        <v>2212</v>
      </c>
      <c r="D857" s="757">
        <v>754.42399999999998</v>
      </c>
      <c r="E857" s="758">
        <v>383.214</v>
      </c>
      <c r="F857" s="758">
        <v>163.38800000000001</v>
      </c>
      <c r="G857" s="758">
        <v>207.822</v>
      </c>
      <c r="H857" s="758">
        <v>0</v>
      </c>
      <c r="I857" s="758">
        <v>754.42399999999998</v>
      </c>
      <c r="J857" s="758">
        <v>0</v>
      </c>
      <c r="K857" s="758">
        <v>0</v>
      </c>
      <c r="L857" s="758">
        <v>0</v>
      </c>
      <c r="M857" s="758">
        <v>0</v>
      </c>
      <c r="N857" s="759">
        <v>691.00699999999995</v>
      </c>
      <c r="O857" s="757">
        <v>0</v>
      </c>
      <c r="P857" s="757">
        <v>691.00699999999995</v>
      </c>
      <c r="Q857" s="757">
        <v>0</v>
      </c>
      <c r="R857" s="757">
        <v>0</v>
      </c>
      <c r="S857" s="757">
        <v>0</v>
      </c>
      <c r="T857" s="757">
        <v>0</v>
      </c>
      <c r="U857" s="812">
        <f t="shared" si="68"/>
        <v>91.593984284699317</v>
      </c>
      <c r="V857" s="813"/>
      <c r="W857" s="813">
        <f t="shared" si="69"/>
        <v>91.593984284699317</v>
      </c>
      <c r="X857" s="813"/>
      <c r="Y857" s="813"/>
      <c r="Z857" s="813"/>
      <c r="AA857" s="813"/>
    </row>
    <row r="858" spans="1:27" ht="22.5">
      <c r="A858" s="779"/>
      <c r="B858" s="777">
        <v>8122958</v>
      </c>
      <c r="C858" s="778" t="s">
        <v>2213</v>
      </c>
      <c r="D858" s="757">
        <v>740.92899999999997</v>
      </c>
      <c r="E858" s="758">
        <v>330.92899999999997</v>
      </c>
      <c r="F858" s="758">
        <v>410</v>
      </c>
      <c r="G858" s="758">
        <v>0</v>
      </c>
      <c r="H858" s="758">
        <v>0</v>
      </c>
      <c r="I858" s="758">
        <v>740.92899999999997</v>
      </c>
      <c r="J858" s="758">
        <v>0</v>
      </c>
      <c r="K858" s="758">
        <v>0</v>
      </c>
      <c r="L858" s="758">
        <v>0</v>
      </c>
      <c r="M858" s="758">
        <v>0</v>
      </c>
      <c r="N858" s="759">
        <v>560.55799999999999</v>
      </c>
      <c r="O858" s="757">
        <v>0</v>
      </c>
      <c r="P858" s="757">
        <v>560.55799999999999</v>
      </c>
      <c r="Q858" s="757">
        <v>0</v>
      </c>
      <c r="R858" s="757">
        <v>0</v>
      </c>
      <c r="S858" s="757">
        <v>0</v>
      </c>
      <c r="T858" s="757">
        <v>0</v>
      </c>
      <c r="U858" s="812">
        <f t="shared" si="68"/>
        <v>75.656102001676274</v>
      </c>
      <c r="V858" s="813"/>
      <c r="W858" s="813">
        <f t="shared" si="69"/>
        <v>75.656102001676274</v>
      </c>
      <c r="X858" s="813"/>
      <c r="Y858" s="813"/>
      <c r="Z858" s="813"/>
      <c r="AA858" s="813"/>
    </row>
    <row r="859" spans="1:27" ht="22.5">
      <c r="A859" s="779"/>
      <c r="B859" s="777">
        <v>8122962</v>
      </c>
      <c r="C859" s="778" t="s">
        <v>2214</v>
      </c>
      <c r="D859" s="757">
        <v>1655.4459999999999</v>
      </c>
      <c r="E859" s="758">
        <v>795.44600000000003</v>
      </c>
      <c r="F859" s="758">
        <v>860</v>
      </c>
      <c r="G859" s="758">
        <v>0</v>
      </c>
      <c r="H859" s="758">
        <v>0</v>
      </c>
      <c r="I859" s="758">
        <v>1655.4459999999999</v>
      </c>
      <c r="J859" s="758">
        <v>0</v>
      </c>
      <c r="K859" s="758">
        <v>0</v>
      </c>
      <c r="L859" s="758">
        <v>0</v>
      </c>
      <c r="M859" s="758">
        <v>0</v>
      </c>
      <c r="N859" s="759">
        <v>1193.0809999999999</v>
      </c>
      <c r="O859" s="757">
        <v>0</v>
      </c>
      <c r="P859" s="757">
        <v>1193.0809999999999</v>
      </c>
      <c r="Q859" s="757">
        <v>0</v>
      </c>
      <c r="R859" s="757">
        <v>0</v>
      </c>
      <c r="S859" s="757">
        <v>0</v>
      </c>
      <c r="T859" s="757">
        <v>0</v>
      </c>
      <c r="U859" s="812">
        <f t="shared" si="68"/>
        <v>72.070064502254979</v>
      </c>
      <c r="V859" s="813"/>
      <c r="W859" s="813">
        <f t="shared" si="69"/>
        <v>72.070064502254979</v>
      </c>
      <c r="X859" s="813"/>
      <c r="Y859" s="813"/>
      <c r="Z859" s="813"/>
      <c r="AA859" s="813"/>
    </row>
    <row r="860" spans="1:27" ht="15.75">
      <c r="A860" s="779"/>
      <c r="B860" s="785">
        <v>8161265</v>
      </c>
      <c r="C860" s="778" t="s">
        <v>2215</v>
      </c>
      <c r="D860" s="757">
        <v>786.54600000000005</v>
      </c>
      <c r="E860" s="758">
        <v>186.54599999999999</v>
      </c>
      <c r="F860" s="758">
        <v>600</v>
      </c>
      <c r="G860" s="758">
        <v>0</v>
      </c>
      <c r="H860" s="758">
        <v>0</v>
      </c>
      <c r="I860" s="758">
        <v>787</v>
      </c>
      <c r="J860" s="758">
        <v>0</v>
      </c>
      <c r="K860" s="758">
        <v>0</v>
      </c>
      <c r="L860" s="758">
        <v>0</v>
      </c>
      <c r="M860" s="758">
        <v>0</v>
      </c>
      <c r="N860" s="759">
        <v>0</v>
      </c>
      <c r="O860" s="757">
        <v>0</v>
      </c>
      <c r="P860" s="757">
        <v>0</v>
      </c>
      <c r="Q860" s="757">
        <v>0</v>
      </c>
      <c r="R860" s="757">
        <v>0</v>
      </c>
      <c r="S860" s="757">
        <v>0</v>
      </c>
      <c r="T860" s="757">
        <v>0</v>
      </c>
      <c r="U860" s="812">
        <f t="shared" si="68"/>
        <v>0</v>
      </c>
      <c r="V860" s="813"/>
      <c r="W860" s="813">
        <f t="shared" si="69"/>
        <v>0</v>
      </c>
      <c r="X860" s="813"/>
      <c r="Y860" s="813"/>
      <c r="Z860" s="813"/>
      <c r="AA860" s="813"/>
    </row>
    <row r="861" spans="1:27">
      <c r="A861" s="779"/>
      <c r="B861" s="777">
        <v>8124321</v>
      </c>
      <c r="C861" s="778" t="s">
        <v>2216</v>
      </c>
      <c r="D861" s="757">
        <v>800</v>
      </c>
      <c r="E861" s="758">
        <v>290</v>
      </c>
      <c r="F861" s="758">
        <v>510</v>
      </c>
      <c r="G861" s="758">
        <v>0</v>
      </c>
      <c r="H861" s="758">
        <v>0</v>
      </c>
      <c r="I861" s="758">
        <v>800</v>
      </c>
      <c r="J861" s="758">
        <v>0</v>
      </c>
      <c r="K861" s="758">
        <v>0</v>
      </c>
      <c r="L861" s="758">
        <v>0</v>
      </c>
      <c r="M861" s="758">
        <v>0</v>
      </c>
      <c r="N861" s="759">
        <v>40.228000000000002</v>
      </c>
      <c r="O861" s="757">
        <v>0</v>
      </c>
      <c r="P861" s="757">
        <v>40.228000000000002</v>
      </c>
      <c r="Q861" s="757">
        <v>0</v>
      </c>
      <c r="R861" s="757">
        <v>0</v>
      </c>
      <c r="S861" s="757">
        <v>0</v>
      </c>
      <c r="T861" s="757">
        <v>0</v>
      </c>
      <c r="U861" s="812">
        <f t="shared" si="68"/>
        <v>5.0285000000000002</v>
      </c>
      <c r="V861" s="813"/>
      <c r="W861" s="813">
        <f t="shared" si="69"/>
        <v>5.0285000000000002</v>
      </c>
      <c r="X861" s="813"/>
      <c r="Y861" s="813"/>
      <c r="Z861" s="813"/>
      <c r="AA861" s="813"/>
    </row>
    <row r="862" spans="1:27">
      <c r="A862" s="779"/>
      <c r="B862" s="777">
        <v>8122959</v>
      </c>
      <c r="C862" s="778" t="s">
        <v>2217</v>
      </c>
      <c r="D862" s="757">
        <v>91.975999999999999</v>
      </c>
      <c r="E862" s="758">
        <v>37.954000000000001</v>
      </c>
      <c r="F862" s="758">
        <v>54.021999999999998</v>
      </c>
      <c r="G862" s="758">
        <v>0</v>
      </c>
      <c r="H862" s="758">
        <v>0</v>
      </c>
      <c r="I862" s="758">
        <v>91.975999999999999</v>
      </c>
      <c r="J862" s="758">
        <v>0</v>
      </c>
      <c r="K862" s="758">
        <v>0</v>
      </c>
      <c r="L862" s="758">
        <v>0</v>
      </c>
      <c r="M862" s="758">
        <v>0</v>
      </c>
      <c r="N862" s="759">
        <v>79.212000000000003</v>
      </c>
      <c r="O862" s="757">
        <v>0</v>
      </c>
      <c r="P862" s="757">
        <v>79.212000000000003</v>
      </c>
      <c r="Q862" s="757">
        <v>0</v>
      </c>
      <c r="R862" s="757">
        <v>0</v>
      </c>
      <c r="S862" s="757">
        <v>0</v>
      </c>
      <c r="T862" s="757">
        <v>0</v>
      </c>
      <c r="U862" s="812">
        <f t="shared" si="68"/>
        <v>86.122466730451436</v>
      </c>
      <c r="V862" s="813"/>
      <c r="W862" s="813">
        <f t="shared" si="69"/>
        <v>86.122466730451436</v>
      </c>
      <c r="X862" s="813"/>
      <c r="Y862" s="813"/>
      <c r="Z862" s="813"/>
      <c r="AA862" s="813"/>
    </row>
    <row r="863" spans="1:27">
      <c r="A863" s="779"/>
      <c r="B863" s="777">
        <v>8122960</v>
      </c>
      <c r="C863" s="778" t="s">
        <v>2218</v>
      </c>
      <c r="D863" s="757">
        <v>742.90599999999995</v>
      </c>
      <c r="E863" s="758">
        <v>264.16899999999998</v>
      </c>
      <c r="F863" s="758">
        <v>478.73700000000002</v>
      </c>
      <c r="G863" s="758">
        <v>0</v>
      </c>
      <c r="H863" s="758">
        <v>0</v>
      </c>
      <c r="I863" s="758">
        <v>742.90599999999995</v>
      </c>
      <c r="J863" s="758">
        <v>0</v>
      </c>
      <c r="K863" s="758">
        <v>0</v>
      </c>
      <c r="L863" s="758">
        <v>0</v>
      </c>
      <c r="M863" s="758">
        <v>0</v>
      </c>
      <c r="N863" s="759">
        <v>640.64800000000002</v>
      </c>
      <c r="O863" s="757">
        <v>0</v>
      </c>
      <c r="P863" s="757">
        <v>640.64800000000002</v>
      </c>
      <c r="Q863" s="757">
        <v>0</v>
      </c>
      <c r="R863" s="757">
        <v>0</v>
      </c>
      <c r="S863" s="757">
        <v>0</v>
      </c>
      <c r="T863" s="757">
        <v>0</v>
      </c>
      <c r="U863" s="812">
        <f t="shared" si="68"/>
        <v>86.235405286806142</v>
      </c>
      <c r="V863" s="813"/>
      <c r="W863" s="813">
        <f t="shared" si="69"/>
        <v>86.235405286806142</v>
      </c>
      <c r="X863" s="813"/>
      <c r="Y863" s="813"/>
      <c r="Z863" s="813"/>
      <c r="AA863" s="813"/>
    </row>
    <row r="864" spans="1:27">
      <c r="A864" s="779"/>
      <c r="B864" s="777">
        <v>8124092</v>
      </c>
      <c r="C864" s="778" t="s">
        <v>2219</v>
      </c>
      <c r="D864" s="757">
        <v>600</v>
      </c>
      <c r="E864" s="758">
        <v>220</v>
      </c>
      <c r="F864" s="758">
        <v>380</v>
      </c>
      <c r="G864" s="758">
        <v>0</v>
      </c>
      <c r="H864" s="758">
        <v>0</v>
      </c>
      <c r="I864" s="758">
        <v>600</v>
      </c>
      <c r="J864" s="758">
        <v>0</v>
      </c>
      <c r="K864" s="758">
        <v>0</v>
      </c>
      <c r="L864" s="758">
        <v>0</v>
      </c>
      <c r="M864" s="758">
        <v>0</v>
      </c>
      <c r="N864" s="759">
        <v>33.780999999999999</v>
      </c>
      <c r="O864" s="757">
        <v>0</v>
      </c>
      <c r="P864" s="757">
        <v>33.780999999999999</v>
      </c>
      <c r="Q864" s="757">
        <v>0</v>
      </c>
      <c r="R864" s="757">
        <v>0</v>
      </c>
      <c r="S864" s="757">
        <v>0</v>
      </c>
      <c r="T864" s="757">
        <v>0</v>
      </c>
      <c r="U864" s="812">
        <f t="shared" si="68"/>
        <v>5.6301666666666668</v>
      </c>
      <c r="V864" s="813"/>
      <c r="W864" s="813">
        <f t="shared" si="69"/>
        <v>5.6301666666666668</v>
      </c>
      <c r="X864" s="813"/>
      <c r="Y864" s="813"/>
      <c r="Z864" s="813"/>
      <c r="AA864" s="813"/>
    </row>
    <row r="865" spans="1:27">
      <c r="A865" s="779"/>
      <c r="B865" s="777">
        <v>8046809</v>
      </c>
      <c r="C865" s="778" t="s">
        <v>2220</v>
      </c>
      <c r="D865" s="757">
        <v>6708.63</v>
      </c>
      <c r="E865" s="758">
        <v>0</v>
      </c>
      <c r="F865" s="758">
        <v>6708.63</v>
      </c>
      <c r="G865" s="758">
        <v>0</v>
      </c>
      <c r="H865" s="758">
        <v>0</v>
      </c>
      <c r="I865" s="758">
        <v>6708.63</v>
      </c>
      <c r="J865" s="758">
        <v>0</v>
      </c>
      <c r="K865" s="758">
        <v>0</v>
      </c>
      <c r="L865" s="758">
        <v>0</v>
      </c>
      <c r="M865" s="758">
        <v>0</v>
      </c>
      <c r="N865" s="759">
        <v>4399.2539999999999</v>
      </c>
      <c r="O865" s="757">
        <v>0</v>
      </c>
      <c r="P865" s="757">
        <v>4399.2539999999999</v>
      </c>
      <c r="Q865" s="757">
        <v>0</v>
      </c>
      <c r="R865" s="757">
        <v>0</v>
      </c>
      <c r="S865" s="757">
        <v>0</v>
      </c>
      <c r="T865" s="757">
        <v>0</v>
      </c>
      <c r="U865" s="812">
        <f t="shared" si="68"/>
        <v>65.576041606110337</v>
      </c>
      <c r="V865" s="813"/>
      <c r="W865" s="813">
        <f t="shared" si="69"/>
        <v>65.576041606110337</v>
      </c>
      <c r="X865" s="813"/>
      <c r="Y865" s="813"/>
      <c r="Z865" s="813"/>
      <c r="AA865" s="813"/>
    </row>
    <row r="866" spans="1:27" ht="22.5">
      <c r="A866" s="779"/>
      <c r="B866" s="777">
        <v>7989559</v>
      </c>
      <c r="C866" s="778" t="s">
        <v>2221</v>
      </c>
      <c r="D866" s="757">
        <v>545.10599999999999</v>
      </c>
      <c r="E866" s="758">
        <v>0</v>
      </c>
      <c r="F866" s="758">
        <v>545.10599999999999</v>
      </c>
      <c r="G866" s="758">
        <v>0</v>
      </c>
      <c r="H866" s="758">
        <v>0</v>
      </c>
      <c r="I866" s="758">
        <v>545.10599999999999</v>
      </c>
      <c r="J866" s="758">
        <v>0</v>
      </c>
      <c r="K866" s="758">
        <v>0</v>
      </c>
      <c r="L866" s="758">
        <v>0</v>
      </c>
      <c r="M866" s="758">
        <v>0</v>
      </c>
      <c r="N866" s="759">
        <v>216.43100000000001</v>
      </c>
      <c r="O866" s="757">
        <v>0</v>
      </c>
      <c r="P866" s="757">
        <v>216.43100000000001</v>
      </c>
      <c r="Q866" s="757">
        <v>0</v>
      </c>
      <c r="R866" s="757">
        <v>0</v>
      </c>
      <c r="S866" s="757">
        <v>0</v>
      </c>
      <c r="T866" s="757">
        <v>0</v>
      </c>
      <c r="U866" s="812">
        <f t="shared" si="68"/>
        <v>39.704387770451987</v>
      </c>
      <c r="V866" s="813"/>
      <c r="W866" s="813">
        <f t="shared" si="69"/>
        <v>39.704387770451987</v>
      </c>
      <c r="X866" s="813"/>
      <c r="Y866" s="813"/>
      <c r="Z866" s="813"/>
      <c r="AA866" s="813"/>
    </row>
    <row r="867" spans="1:27" ht="22.5">
      <c r="A867" s="779"/>
      <c r="B867" s="777">
        <v>7986963</v>
      </c>
      <c r="C867" s="778" t="s">
        <v>2222</v>
      </c>
      <c r="D867" s="757">
        <v>309.33</v>
      </c>
      <c r="E867" s="758">
        <v>0</v>
      </c>
      <c r="F867" s="758">
        <v>309.33</v>
      </c>
      <c r="G867" s="758">
        <v>0</v>
      </c>
      <c r="H867" s="758">
        <v>0</v>
      </c>
      <c r="I867" s="758">
        <v>309.33</v>
      </c>
      <c r="J867" s="758">
        <v>0</v>
      </c>
      <c r="K867" s="758">
        <v>0</v>
      </c>
      <c r="L867" s="758">
        <v>0</v>
      </c>
      <c r="M867" s="758">
        <v>0</v>
      </c>
      <c r="N867" s="759">
        <v>281.79300000000001</v>
      </c>
      <c r="O867" s="757">
        <v>0</v>
      </c>
      <c r="P867" s="757">
        <v>281.79300000000001</v>
      </c>
      <c r="Q867" s="757">
        <v>0</v>
      </c>
      <c r="R867" s="757">
        <v>0</v>
      </c>
      <c r="S867" s="757">
        <v>0</v>
      </c>
      <c r="T867" s="757">
        <v>0</v>
      </c>
      <c r="U867" s="812">
        <f t="shared" si="68"/>
        <v>91.097856657938138</v>
      </c>
      <c r="V867" s="813"/>
      <c r="W867" s="813">
        <f t="shared" si="69"/>
        <v>91.097856657938138</v>
      </c>
      <c r="X867" s="813"/>
      <c r="Y867" s="813"/>
      <c r="Z867" s="813"/>
      <c r="AA867" s="813"/>
    </row>
    <row r="868" spans="1:27" ht="22.5">
      <c r="A868" s="779"/>
      <c r="B868" s="777">
        <v>8161104</v>
      </c>
      <c r="C868" s="778" t="s">
        <v>2223</v>
      </c>
      <c r="D868" s="757">
        <v>2500</v>
      </c>
      <c r="E868" s="758">
        <v>2500</v>
      </c>
      <c r="F868" s="758">
        <v>0</v>
      </c>
      <c r="G868" s="758">
        <v>0</v>
      </c>
      <c r="H868" s="758">
        <v>0</v>
      </c>
      <c r="I868" s="758">
        <v>2500</v>
      </c>
      <c r="J868" s="758">
        <v>0</v>
      </c>
      <c r="K868" s="758">
        <v>0</v>
      </c>
      <c r="L868" s="758">
        <v>0</v>
      </c>
      <c r="M868" s="758">
        <v>0</v>
      </c>
      <c r="N868" s="759">
        <v>235.66</v>
      </c>
      <c r="O868" s="757">
        <v>0</v>
      </c>
      <c r="P868" s="757">
        <v>235.66</v>
      </c>
      <c r="Q868" s="757">
        <v>0</v>
      </c>
      <c r="R868" s="757">
        <v>0</v>
      </c>
      <c r="S868" s="757">
        <v>0</v>
      </c>
      <c r="T868" s="757">
        <v>0</v>
      </c>
      <c r="U868" s="812">
        <f t="shared" si="68"/>
        <v>9.4263999999999992</v>
      </c>
      <c r="V868" s="813"/>
      <c r="W868" s="813">
        <f t="shared" si="69"/>
        <v>9.4263999999999992</v>
      </c>
      <c r="X868" s="813"/>
      <c r="Y868" s="813"/>
      <c r="Z868" s="813"/>
      <c r="AA868" s="813"/>
    </row>
    <row r="869" spans="1:27" ht="33.75">
      <c r="A869" s="779"/>
      <c r="B869" s="777" t="s">
        <v>2224</v>
      </c>
      <c r="C869" s="778" t="s">
        <v>2225</v>
      </c>
      <c r="D869" s="757">
        <v>1231.3420000000001</v>
      </c>
      <c r="E869" s="758">
        <v>1231.3420000000001</v>
      </c>
      <c r="F869" s="758">
        <v>0</v>
      </c>
      <c r="G869" s="758">
        <v>0</v>
      </c>
      <c r="H869" s="758">
        <v>0</v>
      </c>
      <c r="I869" s="758">
        <v>1231</v>
      </c>
      <c r="J869" s="758">
        <v>0</v>
      </c>
      <c r="K869" s="758">
        <v>0</v>
      </c>
      <c r="L869" s="758">
        <v>0</v>
      </c>
      <c r="M869" s="758">
        <v>0</v>
      </c>
      <c r="N869" s="759">
        <v>1231.3420000000001</v>
      </c>
      <c r="O869" s="757">
        <v>0</v>
      </c>
      <c r="P869" s="757">
        <v>1231.3420000000001</v>
      </c>
      <c r="Q869" s="757">
        <v>0</v>
      </c>
      <c r="R869" s="757">
        <v>0</v>
      </c>
      <c r="S869" s="757">
        <v>0</v>
      </c>
      <c r="T869" s="757">
        <v>0</v>
      </c>
      <c r="U869" s="812">
        <f t="shared" si="68"/>
        <v>100</v>
      </c>
      <c r="V869" s="813"/>
      <c r="W869" s="813">
        <f t="shared" si="69"/>
        <v>100.02778229082048</v>
      </c>
      <c r="X869" s="813"/>
      <c r="Y869" s="813"/>
      <c r="Z869" s="813"/>
      <c r="AA869" s="813"/>
    </row>
    <row r="870" spans="1:27" ht="22.5">
      <c r="A870" s="779"/>
      <c r="B870" s="777" t="s">
        <v>2226</v>
      </c>
      <c r="C870" s="778" t="s">
        <v>2227</v>
      </c>
      <c r="D870" s="757">
        <v>100</v>
      </c>
      <c r="E870" s="758">
        <v>100</v>
      </c>
      <c r="F870" s="758">
        <v>0</v>
      </c>
      <c r="G870" s="758">
        <v>0</v>
      </c>
      <c r="H870" s="758">
        <v>0</v>
      </c>
      <c r="I870" s="758">
        <v>100</v>
      </c>
      <c r="J870" s="758">
        <v>0</v>
      </c>
      <c r="K870" s="758">
        <v>0</v>
      </c>
      <c r="L870" s="758">
        <v>0</v>
      </c>
      <c r="M870" s="758">
        <v>0</v>
      </c>
      <c r="N870" s="759">
        <v>100</v>
      </c>
      <c r="O870" s="757">
        <v>0</v>
      </c>
      <c r="P870" s="757">
        <v>100</v>
      </c>
      <c r="Q870" s="757">
        <v>0</v>
      </c>
      <c r="R870" s="757">
        <v>0</v>
      </c>
      <c r="S870" s="757">
        <v>0</v>
      </c>
      <c r="T870" s="757">
        <v>0</v>
      </c>
      <c r="U870" s="812">
        <f t="shared" si="68"/>
        <v>100</v>
      </c>
      <c r="V870" s="813"/>
      <c r="W870" s="813">
        <f t="shared" si="69"/>
        <v>100</v>
      </c>
      <c r="X870" s="813"/>
      <c r="Y870" s="813"/>
      <c r="Z870" s="813"/>
      <c r="AA870" s="813"/>
    </row>
    <row r="871" spans="1:27" ht="22.5">
      <c r="A871" s="779"/>
      <c r="B871" s="777">
        <v>8164814</v>
      </c>
      <c r="C871" s="778" t="s">
        <v>2228</v>
      </c>
      <c r="D871" s="757">
        <v>9000</v>
      </c>
      <c r="E871" s="758">
        <v>6268.2723660000001</v>
      </c>
      <c r="F871" s="758">
        <v>2731.7276339999999</v>
      </c>
      <c r="G871" s="758">
        <v>0</v>
      </c>
      <c r="H871" s="758">
        <v>0</v>
      </c>
      <c r="I871" s="758">
        <v>9000</v>
      </c>
      <c r="J871" s="758">
        <v>0</v>
      </c>
      <c r="K871" s="758">
        <v>0</v>
      </c>
      <c r="L871" s="758">
        <v>0</v>
      </c>
      <c r="M871" s="758">
        <v>0</v>
      </c>
      <c r="N871" s="759">
        <v>452.42099999999999</v>
      </c>
      <c r="O871" s="757">
        <v>0</v>
      </c>
      <c r="P871" s="757">
        <v>452.42099999999999</v>
      </c>
      <c r="Q871" s="757">
        <v>0</v>
      </c>
      <c r="R871" s="757">
        <v>0</v>
      </c>
      <c r="S871" s="757">
        <v>0</v>
      </c>
      <c r="T871" s="757">
        <v>0</v>
      </c>
      <c r="U871" s="812">
        <f t="shared" si="68"/>
        <v>5.0269000000000004</v>
      </c>
      <c r="V871" s="813"/>
      <c r="W871" s="813">
        <f t="shared" si="69"/>
        <v>5.0269000000000004</v>
      </c>
      <c r="X871" s="813"/>
      <c r="Y871" s="813"/>
      <c r="Z871" s="813"/>
      <c r="AA871" s="813"/>
    </row>
    <row r="872" spans="1:27" ht="33.75">
      <c r="A872" s="779"/>
      <c r="B872" s="777">
        <v>7946583</v>
      </c>
      <c r="C872" s="778" t="s">
        <v>2229</v>
      </c>
      <c r="D872" s="757">
        <v>75</v>
      </c>
      <c r="E872" s="758">
        <v>75</v>
      </c>
      <c r="F872" s="758">
        <v>0</v>
      </c>
      <c r="G872" s="758">
        <v>0</v>
      </c>
      <c r="H872" s="758">
        <v>0</v>
      </c>
      <c r="I872" s="758">
        <v>75</v>
      </c>
      <c r="J872" s="758">
        <v>0</v>
      </c>
      <c r="K872" s="758">
        <v>0</v>
      </c>
      <c r="L872" s="758">
        <v>0</v>
      </c>
      <c r="M872" s="758">
        <v>0</v>
      </c>
      <c r="N872" s="759">
        <v>75</v>
      </c>
      <c r="O872" s="757">
        <v>0</v>
      </c>
      <c r="P872" s="757">
        <v>75</v>
      </c>
      <c r="Q872" s="757">
        <v>0</v>
      </c>
      <c r="R872" s="757">
        <v>0</v>
      </c>
      <c r="S872" s="757">
        <v>0</v>
      </c>
      <c r="T872" s="757">
        <v>0</v>
      </c>
      <c r="U872" s="812">
        <f t="shared" si="68"/>
        <v>100</v>
      </c>
      <c r="V872" s="813"/>
      <c r="W872" s="813">
        <f t="shared" si="69"/>
        <v>100</v>
      </c>
      <c r="X872" s="813"/>
      <c r="Y872" s="813"/>
      <c r="Z872" s="813"/>
      <c r="AA872" s="813"/>
    </row>
    <row r="873" spans="1:27">
      <c r="A873" s="779"/>
      <c r="B873" s="777" t="s">
        <v>2230</v>
      </c>
      <c r="C873" s="778" t="s">
        <v>2231</v>
      </c>
      <c r="D873" s="757">
        <v>100</v>
      </c>
      <c r="E873" s="758">
        <v>100</v>
      </c>
      <c r="F873" s="758">
        <v>0</v>
      </c>
      <c r="G873" s="758">
        <v>0</v>
      </c>
      <c r="H873" s="758">
        <v>0</v>
      </c>
      <c r="I873" s="758">
        <v>100</v>
      </c>
      <c r="J873" s="758">
        <v>0</v>
      </c>
      <c r="K873" s="758">
        <v>0</v>
      </c>
      <c r="L873" s="758">
        <v>0</v>
      </c>
      <c r="M873" s="758">
        <v>0</v>
      </c>
      <c r="N873" s="759">
        <v>100</v>
      </c>
      <c r="O873" s="757">
        <v>0</v>
      </c>
      <c r="P873" s="757">
        <v>100</v>
      </c>
      <c r="Q873" s="757">
        <v>0</v>
      </c>
      <c r="R873" s="757">
        <v>0</v>
      </c>
      <c r="S873" s="757">
        <v>0</v>
      </c>
      <c r="T873" s="757">
        <v>0</v>
      </c>
      <c r="U873" s="812">
        <f t="shared" si="68"/>
        <v>100</v>
      </c>
      <c r="V873" s="813"/>
      <c r="W873" s="813">
        <f t="shared" si="69"/>
        <v>100</v>
      </c>
      <c r="X873" s="813"/>
      <c r="Y873" s="813"/>
      <c r="Z873" s="813"/>
      <c r="AA873" s="813"/>
    </row>
    <row r="874" spans="1:27">
      <c r="A874" s="779"/>
      <c r="B874" s="777" t="s">
        <v>2232</v>
      </c>
      <c r="C874" s="778" t="s">
        <v>2233</v>
      </c>
      <c r="D874" s="757">
        <v>88.727999999999994</v>
      </c>
      <c r="E874" s="758">
        <v>88.727999999999994</v>
      </c>
      <c r="F874" s="758">
        <v>0</v>
      </c>
      <c r="G874" s="758">
        <v>0</v>
      </c>
      <c r="H874" s="758">
        <v>0</v>
      </c>
      <c r="I874" s="758">
        <v>89</v>
      </c>
      <c r="J874" s="758">
        <v>0</v>
      </c>
      <c r="K874" s="758">
        <v>0</v>
      </c>
      <c r="L874" s="758">
        <v>0</v>
      </c>
      <c r="M874" s="758">
        <v>0</v>
      </c>
      <c r="N874" s="759">
        <v>88.727999999999994</v>
      </c>
      <c r="O874" s="757">
        <v>0</v>
      </c>
      <c r="P874" s="757">
        <v>88.727999999999994</v>
      </c>
      <c r="Q874" s="757">
        <v>0</v>
      </c>
      <c r="R874" s="757">
        <v>0</v>
      </c>
      <c r="S874" s="757">
        <v>0</v>
      </c>
      <c r="T874" s="757">
        <v>0</v>
      </c>
      <c r="U874" s="812">
        <f t="shared" si="68"/>
        <v>100</v>
      </c>
      <c r="V874" s="813"/>
      <c r="W874" s="813">
        <f t="shared" si="69"/>
        <v>99.694382022471899</v>
      </c>
      <c r="X874" s="813"/>
      <c r="Y874" s="813"/>
      <c r="Z874" s="813"/>
      <c r="AA874" s="813"/>
    </row>
    <row r="875" spans="1:27" ht="22.5">
      <c r="A875" s="779"/>
      <c r="B875" s="777">
        <v>7959149</v>
      </c>
      <c r="C875" s="778" t="s">
        <v>2234</v>
      </c>
      <c r="D875" s="757">
        <v>1623.307</v>
      </c>
      <c r="E875" s="758">
        <v>0</v>
      </c>
      <c r="F875" s="758">
        <v>1623.307</v>
      </c>
      <c r="G875" s="758">
        <v>0</v>
      </c>
      <c r="H875" s="758">
        <v>0</v>
      </c>
      <c r="I875" s="758">
        <v>1623.307</v>
      </c>
      <c r="J875" s="758">
        <v>0</v>
      </c>
      <c r="K875" s="758">
        <v>0</v>
      </c>
      <c r="L875" s="758">
        <v>0</v>
      </c>
      <c r="M875" s="758">
        <v>0</v>
      </c>
      <c r="N875" s="759">
        <v>1222.3340000000001</v>
      </c>
      <c r="O875" s="757">
        <v>0</v>
      </c>
      <c r="P875" s="757">
        <v>1222.3340000000001</v>
      </c>
      <c r="Q875" s="757">
        <v>0</v>
      </c>
      <c r="R875" s="757">
        <v>0</v>
      </c>
      <c r="S875" s="757">
        <v>0</v>
      </c>
      <c r="T875" s="757">
        <v>0</v>
      </c>
      <c r="U875" s="812">
        <f t="shared" si="68"/>
        <v>75.299003823675989</v>
      </c>
      <c r="V875" s="813"/>
      <c r="W875" s="813">
        <f t="shared" si="69"/>
        <v>75.299003823675989</v>
      </c>
      <c r="X875" s="813"/>
      <c r="Y875" s="813"/>
      <c r="Z875" s="813"/>
      <c r="AA875" s="813"/>
    </row>
    <row r="876" spans="1:27" ht="33.75">
      <c r="A876" s="779"/>
      <c r="B876" s="777">
        <v>7966736</v>
      </c>
      <c r="C876" s="778" t="s">
        <v>2235</v>
      </c>
      <c r="D876" s="757">
        <v>1847.605</v>
      </c>
      <c r="E876" s="758">
        <v>0</v>
      </c>
      <c r="F876" s="758">
        <v>1847.605</v>
      </c>
      <c r="G876" s="758">
        <v>0</v>
      </c>
      <c r="H876" s="758">
        <v>0</v>
      </c>
      <c r="I876" s="758">
        <v>1847.605</v>
      </c>
      <c r="J876" s="758">
        <v>0</v>
      </c>
      <c r="K876" s="758">
        <v>0</v>
      </c>
      <c r="L876" s="758">
        <v>0</v>
      </c>
      <c r="M876" s="758">
        <v>0</v>
      </c>
      <c r="N876" s="759">
        <v>355.68299999999999</v>
      </c>
      <c r="O876" s="757">
        <v>0</v>
      </c>
      <c r="P876" s="757">
        <v>355.68299999999999</v>
      </c>
      <c r="Q876" s="757">
        <v>0</v>
      </c>
      <c r="R876" s="757">
        <v>0</v>
      </c>
      <c r="S876" s="757">
        <v>0</v>
      </c>
      <c r="T876" s="757">
        <v>0</v>
      </c>
      <c r="U876" s="812">
        <f t="shared" si="68"/>
        <v>19.251030387988774</v>
      </c>
      <c r="V876" s="813"/>
      <c r="W876" s="813">
        <f t="shared" si="69"/>
        <v>19.251030387988774</v>
      </c>
      <c r="X876" s="813"/>
      <c r="Y876" s="813"/>
      <c r="Z876" s="813"/>
      <c r="AA876" s="813"/>
    </row>
    <row r="877" spans="1:27" ht="22.5">
      <c r="A877" s="779"/>
      <c r="B877" s="777">
        <v>7959145</v>
      </c>
      <c r="C877" s="778" t="s">
        <v>2236</v>
      </c>
      <c r="D877" s="757">
        <v>318.81400000000002</v>
      </c>
      <c r="E877" s="758">
        <v>0</v>
      </c>
      <c r="F877" s="758">
        <v>318.81400000000002</v>
      </c>
      <c r="G877" s="758">
        <v>0</v>
      </c>
      <c r="H877" s="758">
        <v>0</v>
      </c>
      <c r="I877" s="758">
        <v>319.28100000000001</v>
      </c>
      <c r="J877" s="758">
        <v>0</v>
      </c>
      <c r="K877" s="758">
        <v>0</v>
      </c>
      <c r="L877" s="758">
        <v>0</v>
      </c>
      <c r="M877" s="758">
        <v>0</v>
      </c>
      <c r="N877" s="759">
        <v>318.81400000000002</v>
      </c>
      <c r="O877" s="757">
        <v>0</v>
      </c>
      <c r="P877" s="757">
        <v>318.81400000000002</v>
      </c>
      <c r="Q877" s="757">
        <v>0</v>
      </c>
      <c r="R877" s="757">
        <v>0</v>
      </c>
      <c r="S877" s="757">
        <v>0</v>
      </c>
      <c r="T877" s="757">
        <v>0</v>
      </c>
      <c r="U877" s="812">
        <f t="shared" si="68"/>
        <v>100</v>
      </c>
      <c r="V877" s="813"/>
      <c r="W877" s="813">
        <f t="shared" si="69"/>
        <v>99.8537338582628</v>
      </c>
      <c r="X877" s="813"/>
      <c r="Y877" s="813"/>
      <c r="Z877" s="813"/>
      <c r="AA877" s="813"/>
    </row>
    <row r="878" spans="1:27">
      <c r="A878" s="779"/>
      <c r="B878" s="777">
        <v>7961923</v>
      </c>
      <c r="C878" s="778" t="s">
        <v>2237</v>
      </c>
      <c r="D878" s="757">
        <v>572.25099999999998</v>
      </c>
      <c r="E878" s="758">
        <v>0</v>
      </c>
      <c r="F878" s="758">
        <v>572.25099999999998</v>
      </c>
      <c r="G878" s="758">
        <v>0</v>
      </c>
      <c r="H878" s="758">
        <v>0</v>
      </c>
      <c r="I878" s="758">
        <v>572.25099999999998</v>
      </c>
      <c r="J878" s="758">
        <v>0</v>
      </c>
      <c r="K878" s="758">
        <v>0</v>
      </c>
      <c r="L878" s="758">
        <v>0</v>
      </c>
      <c r="M878" s="758">
        <v>0</v>
      </c>
      <c r="N878" s="759">
        <v>414.39</v>
      </c>
      <c r="O878" s="757">
        <v>0</v>
      </c>
      <c r="P878" s="757">
        <v>414.39</v>
      </c>
      <c r="Q878" s="757">
        <v>0</v>
      </c>
      <c r="R878" s="757">
        <v>0</v>
      </c>
      <c r="S878" s="757">
        <v>0</v>
      </c>
      <c r="T878" s="757">
        <v>0</v>
      </c>
      <c r="U878" s="812">
        <f t="shared" si="68"/>
        <v>72.414028110042622</v>
      </c>
      <c r="V878" s="813"/>
      <c r="W878" s="813">
        <f t="shared" si="69"/>
        <v>72.414028110042622</v>
      </c>
      <c r="X878" s="813"/>
      <c r="Y878" s="813"/>
      <c r="Z878" s="813"/>
      <c r="AA878" s="813"/>
    </row>
    <row r="879" spans="1:27" ht="22.5">
      <c r="A879" s="779"/>
      <c r="B879" s="777">
        <v>7957026</v>
      </c>
      <c r="C879" s="778" t="s">
        <v>2238</v>
      </c>
      <c r="D879" s="757">
        <v>1233.0160000000001</v>
      </c>
      <c r="E879" s="758">
        <v>0</v>
      </c>
      <c r="F879" s="758">
        <v>1233.0160000000001</v>
      </c>
      <c r="G879" s="758">
        <v>0</v>
      </c>
      <c r="H879" s="758">
        <v>0</v>
      </c>
      <c r="I879" s="758">
        <v>1233.0160000000001</v>
      </c>
      <c r="J879" s="758">
        <v>0</v>
      </c>
      <c r="K879" s="758">
        <v>0</v>
      </c>
      <c r="L879" s="758">
        <v>0</v>
      </c>
      <c r="M879" s="758">
        <v>0</v>
      </c>
      <c r="N879" s="759">
        <v>1066.4929999999999</v>
      </c>
      <c r="O879" s="757">
        <v>0</v>
      </c>
      <c r="P879" s="757">
        <v>1066.4929999999999</v>
      </c>
      <c r="Q879" s="757">
        <v>0</v>
      </c>
      <c r="R879" s="757">
        <v>0</v>
      </c>
      <c r="S879" s="757">
        <v>0</v>
      </c>
      <c r="T879" s="757">
        <v>0</v>
      </c>
      <c r="U879" s="812">
        <f t="shared" si="68"/>
        <v>86.494660247717775</v>
      </c>
      <c r="V879" s="813"/>
      <c r="W879" s="813">
        <f t="shared" si="69"/>
        <v>86.494660247717775</v>
      </c>
      <c r="X879" s="813"/>
      <c r="Y879" s="813"/>
      <c r="Z879" s="813"/>
      <c r="AA879" s="813"/>
    </row>
    <row r="880" spans="1:27" ht="22.5">
      <c r="A880" s="779"/>
      <c r="B880" s="777">
        <v>7956114</v>
      </c>
      <c r="C880" s="778" t="s">
        <v>2239</v>
      </c>
      <c r="D880" s="757">
        <v>822.93</v>
      </c>
      <c r="E880" s="758">
        <v>0</v>
      </c>
      <c r="F880" s="758">
        <v>822.93</v>
      </c>
      <c r="G880" s="758">
        <v>0</v>
      </c>
      <c r="H880" s="758">
        <v>0</v>
      </c>
      <c r="I880" s="758">
        <v>822.93</v>
      </c>
      <c r="J880" s="758">
        <v>0</v>
      </c>
      <c r="K880" s="758">
        <v>0</v>
      </c>
      <c r="L880" s="758">
        <v>0</v>
      </c>
      <c r="M880" s="758">
        <v>0</v>
      </c>
      <c r="N880" s="759">
        <v>582.32600000000002</v>
      </c>
      <c r="O880" s="757">
        <v>0</v>
      </c>
      <c r="P880" s="757">
        <v>582.32600000000002</v>
      </c>
      <c r="Q880" s="757">
        <v>0</v>
      </c>
      <c r="R880" s="757">
        <v>0</v>
      </c>
      <c r="S880" s="757">
        <v>0</v>
      </c>
      <c r="T880" s="757">
        <v>0</v>
      </c>
      <c r="U880" s="812">
        <f t="shared" si="68"/>
        <v>70.762519290826688</v>
      </c>
      <c r="V880" s="813"/>
      <c r="W880" s="813">
        <f t="shared" si="69"/>
        <v>70.762519290826688</v>
      </c>
      <c r="X880" s="813"/>
      <c r="Y880" s="813"/>
      <c r="Z880" s="813"/>
      <c r="AA880" s="813"/>
    </row>
    <row r="881" spans="1:27" ht="22.5">
      <c r="A881" s="779"/>
      <c r="B881" s="777">
        <v>7956115</v>
      </c>
      <c r="C881" s="778" t="s">
        <v>2240</v>
      </c>
      <c r="D881" s="757">
        <v>3.8180000000000001</v>
      </c>
      <c r="E881" s="758">
        <v>0</v>
      </c>
      <c r="F881" s="758">
        <v>3.8180000000000001</v>
      </c>
      <c r="G881" s="758">
        <v>0</v>
      </c>
      <c r="H881" s="758">
        <v>0</v>
      </c>
      <c r="I881" s="758">
        <v>3.8180000000000001</v>
      </c>
      <c r="J881" s="758">
        <v>0</v>
      </c>
      <c r="K881" s="758">
        <v>0</v>
      </c>
      <c r="L881" s="758">
        <v>0</v>
      </c>
      <c r="M881" s="758">
        <v>0</v>
      </c>
      <c r="N881" s="759">
        <v>0</v>
      </c>
      <c r="O881" s="757">
        <v>0</v>
      </c>
      <c r="P881" s="757">
        <v>0</v>
      </c>
      <c r="Q881" s="757">
        <v>0</v>
      </c>
      <c r="R881" s="757">
        <v>0</v>
      </c>
      <c r="S881" s="757">
        <v>0</v>
      </c>
      <c r="T881" s="757">
        <v>0</v>
      </c>
      <c r="U881" s="812">
        <f t="shared" si="68"/>
        <v>0</v>
      </c>
      <c r="V881" s="813"/>
      <c r="W881" s="813">
        <f t="shared" si="69"/>
        <v>0</v>
      </c>
      <c r="X881" s="813"/>
      <c r="Y881" s="813"/>
      <c r="Z881" s="813"/>
      <c r="AA881" s="813"/>
    </row>
    <row r="882" spans="1:27" ht="22.5">
      <c r="A882" s="779"/>
      <c r="B882" s="777">
        <v>7960363</v>
      </c>
      <c r="C882" s="778" t="s">
        <v>2241</v>
      </c>
      <c r="D882" s="757">
        <v>1.609</v>
      </c>
      <c r="E882" s="758">
        <v>0</v>
      </c>
      <c r="F882" s="758">
        <v>1.609</v>
      </c>
      <c r="G882" s="758">
        <v>0</v>
      </c>
      <c r="H882" s="758">
        <v>0</v>
      </c>
      <c r="I882" s="758">
        <v>1.609</v>
      </c>
      <c r="J882" s="758">
        <v>0</v>
      </c>
      <c r="K882" s="758">
        <v>0</v>
      </c>
      <c r="L882" s="758">
        <v>0</v>
      </c>
      <c r="M882" s="758">
        <v>0</v>
      </c>
      <c r="N882" s="759">
        <v>0</v>
      </c>
      <c r="O882" s="757">
        <v>0</v>
      </c>
      <c r="P882" s="757">
        <v>0</v>
      </c>
      <c r="Q882" s="757">
        <v>0</v>
      </c>
      <c r="R882" s="757">
        <v>0</v>
      </c>
      <c r="S882" s="757">
        <v>0</v>
      </c>
      <c r="T882" s="757">
        <v>0</v>
      </c>
      <c r="U882" s="812">
        <f t="shared" si="68"/>
        <v>0</v>
      </c>
      <c r="V882" s="813"/>
      <c r="W882" s="813">
        <f t="shared" si="69"/>
        <v>0</v>
      </c>
      <c r="X882" s="813"/>
      <c r="Y882" s="813"/>
      <c r="Z882" s="813"/>
      <c r="AA882" s="813"/>
    </row>
    <row r="883" spans="1:27" ht="22.5">
      <c r="A883" s="779"/>
      <c r="B883" s="777">
        <v>7961055</v>
      </c>
      <c r="C883" s="778" t="s">
        <v>2242</v>
      </c>
      <c r="D883" s="757">
        <v>0.751</v>
      </c>
      <c r="E883" s="758">
        <v>0</v>
      </c>
      <c r="F883" s="758">
        <v>0.751</v>
      </c>
      <c r="G883" s="758">
        <v>0</v>
      </c>
      <c r="H883" s="758">
        <v>0</v>
      </c>
      <c r="I883" s="758">
        <v>0.751</v>
      </c>
      <c r="J883" s="758">
        <v>0</v>
      </c>
      <c r="K883" s="758">
        <v>0</v>
      </c>
      <c r="L883" s="758">
        <v>0</v>
      </c>
      <c r="M883" s="758">
        <v>0</v>
      </c>
      <c r="N883" s="759">
        <v>0</v>
      </c>
      <c r="O883" s="757">
        <v>0</v>
      </c>
      <c r="P883" s="757">
        <v>0</v>
      </c>
      <c r="Q883" s="757">
        <v>0</v>
      </c>
      <c r="R883" s="757">
        <v>0</v>
      </c>
      <c r="S883" s="757">
        <v>0</v>
      </c>
      <c r="T883" s="757">
        <v>0</v>
      </c>
      <c r="U883" s="812">
        <f t="shared" si="68"/>
        <v>0</v>
      </c>
      <c r="V883" s="813"/>
      <c r="W883" s="813">
        <f t="shared" si="69"/>
        <v>0</v>
      </c>
      <c r="X883" s="813"/>
      <c r="Y883" s="813"/>
      <c r="Z883" s="813"/>
      <c r="AA883" s="813"/>
    </row>
    <row r="884" spans="1:27" ht="22.5">
      <c r="A884" s="779"/>
      <c r="B884" s="777">
        <v>7961056</v>
      </c>
      <c r="C884" s="778" t="s">
        <v>2243</v>
      </c>
      <c r="D884" s="757">
        <v>0.79600000000000004</v>
      </c>
      <c r="E884" s="758">
        <v>0</v>
      </c>
      <c r="F884" s="758">
        <v>0.79600000000000004</v>
      </c>
      <c r="G884" s="758">
        <v>0</v>
      </c>
      <c r="H884" s="758">
        <v>0</v>
      </c>
      <c r="I884" s="758">
        <v>0.79600000000000004</v>
      </c>
      <c r="J884" s="758">
        <v>0</v>
      </c>
      <c r="K884" s="758">
        <v>0</v>
      </c>
      <c r="L884" s="758">
        <v>0</v>
      </c>
      <c r="M884" s="758">
        <v>0</v>
      </c>
      <c r="N884" s="759">
        <v>0</v>
      </c>
      <c r="O884" s="757">
        <v>0</v>
      </c>
      <c r="P884" s="757">
        <v>0</v>
      </c>
      <c r="Q884" s="757">
        <v>0</v>
      </c>
      <c r="R884" s="757">
        <v>0</v>
      </c>
      <c r="S884" s="757">
        <v>0</v>
      </c>
      <c r="T884" s="757">
        <v>0</v>
      </c>
      <c r="U884" s="812">
        <f t="shared" si="68"/>
        <v>0</v>
      </c>
      <c r="V884" s="813"/>
      <c r="W884" s="813">
        <f t="shared" si="69"/>
        <v>0</v>
      </c>
      <c r="X884" s="813"/>
      <c r="Y884" s="813"/>
      <c r="Z884" s="813"/>
      <c r="AA884" s="813"/>
    </row>
    <row r="885" spans="1:27" ht="22.5">
      <c r="A885" s="779"/>
      <c r="B885" s="777">
        <v>7966735</v>
      </c>
      <c r="C885" s="778" t="s">
        <v>2244</v>
      </c>
      <c r="D885" s="757">
        <v>374.16899999999998</v>
      </c>
      <c r="E885" s="758">
        <v>0</v>
      </c>
      <c r="F885" s="758">
        <v>374.16899999999998</v>
      </c>
      <c r="G885" s="758">
        <v>0</v>
      </c>
      <c r="H885" s="758">
        <v>0</v>
      </c>
      <c r="I885" s="758">
        <v>374.16899999999998</v>
      </c>
      <c r="J885" s="758">
        <v>0</v>
      </c>
      <c r="K885" s="758">
        <v>0</v>
      </c>
      <c r="L885" s="758">
        <v>0</v>
      </c>
      <c r="M885" s="758">
        <v>0</v>
      </c>
      <c r="N885" s="759">
        <v>233.06700000000001</v>
      </c>
      <c r="O885" s="757">
        <v>0</v>
      </c>
      <c r="P885" s="757">
        <v>233.06700000000001</v>
      </c>
      <c r="Q885" s="757">
        <v>0</v>
      </c>
      <c r="R885" s="757">
        <v>0</v>
      </c>
      <c r="S885" s="757">
        <v>0</v>
      </c>
      <c r="T885" s="757">
        <v>0</v>
      </c>
      <c r="U885" s="812">
        <f t="shared" si="68"/>
        <v>62.289232940195483</v>
      </c>
      <c r="V885" s="813"/>
      <c r="W885" s="813">
        <f t="shared" si="69"/>
        <v>62.289232940195483</v>
      </c>
      <c r="X885" s="813"/>
      <c r="Y885" s="813"/>
      <c r="Z885" s="813"/>
      <c r="AA885" s="813"/>
    </row>
    <row r="886" spans="1:27" ht="22.5">
      <c r="A886" s="779"/>
      <c r="B886" s="777">
        <v>7959151</v>
      </c>
      <c r="C886" s="778" t="s">
        <v>2245</v>
      </c>
      <c r="D886" s="757">
        <v>160.66300000000001</v>
      </c>
      <c r="E886" s="758">
        <v>0</v>
      </c>
      <c r="F886" s="758">
        <v>160.66300000000001</v>
      </c>
      <c r="G886" s="758">
        <v>0</v>
      </c>
      <c r="H886" s="758">
        <v>0</v>
      </c>
      <c r="I886" s="758">
        <v>160.66300000000001</v>
      </c>
      <c r="J886" s="758">
        <v>0</v>
      </c>
      <c r="K886" s="758">
        <v>0</v>
      </c>
      <c r="L886" s="758">
        <v>0</v>
      </c>
      <c r="M886" s="758">
        <v>0</v>
      </c>
      <c r="N886" s="759">
        <v>121.045</v>
      </c>
      <c r="O886" s="757">
        <v>0</v>
      </c>
      <c r="P886" s="757">
        <v>121.045</v>
      </c>
      <c r="Q886" s="757">
        <v>0</v>
      </c>
      <c r="R886" s="757">
        <v>0</v>
      </c>
      <c r="S886" s="757">
        <v>0</v>
      </c>
      <c r="T886" s="757">
        <v>0</v>
      </c>
      <c r="U886" s="812">
        <f t="shared" si="68"/>
        <v>75.340931017097901</v>
      </c>
      <c r="V886" s="813"/>
      <c r="W886" s="813">
        <f t="shared" si="69"/>
        <v>75.340931017097901</v>
      </c>
      <c r="X886" s="813"/>
      <c r="Y886" s="813"/>
      <c r="Z886" s="813"/>
      <c r="AA886" s="813"/>
    </row>
    <row r="887" spans="1:27" ht="22.5">
      <c r="A887" s="779"/>
      <c r="B887" s="777">
        <v>7960362</v>
      </c>
      <c r="C887" s="778" t="s">
        <v>2083</v>
      </c>
      <c r="D887" s="757">
        <v>395.00200000000001</v>
      </c>
      <c r="E887" s="758">
        <v>0</v>
      </c>
      <c r="F887" s="758">
        <v>395.00200000000001</v>
      </c>
      <c r="G887" s="758">
        <v>0</v>
      </c>
      <c r="H887" s="758">
        <v>0</v>
      </c>
      <c r="I887" s="758">
        <v>395.00200000000001</v>
      </c>
      <c r="J887" s="758">
        <v>0</v>
      </c>
      <c r="K887" s="758">
        <v>0</v>
      </c>
      <c r="L887" s="758">
        <v>0</v>
      </c>
      <c r="M887" s="758">
        <v>0</v>
      </c>
      <c r="N887" s="759">
        <v>344.10399999999998</v>
      </c>
      <c r="O887" s="757">
        <v>0</v>
      </c>
      <c r="P887" s="757">
        <v>344.10399999999998</v>
      </c>
      <c r="Q887" s="757">
        <v>0</v>
      </c>
      <c r="R887" s="757">
        <v>0</v>
      </c>
      <c r="S887" s="757">
        <v>0</v>
      </c>
      <c r="T887" s="757">
        <v>0</v>
      </c>
      <c r="U887" s="812">
        <f t="shared" si="68"/>
        <v>87.11449562280697</v>
      </c>
      <c r="V887" s="813"/>
      <c r="W887" s="813">
        <f t="shared" si="69"/>
        <v>87.11449562280697</v>
      </c>
      <c r="X887" s="813"/>
      <c r="Y887" s="813"/>
      <c r="Z887" s="813"/>
      <c r="AA887" s="813"/>
    </row>
    <row r="888" spans="1:27" ht="22.5">
      <c r="A888" s="779"/>
      <c r="B888" s="777">
        <v>7896661</v>
      </c>
      <c r="C888" s="778" t="s">
        <v>2246</v>
      </c>
      <c r="D888" s="757">
        <v>17.541</v>
      </c>
      <c r="E888" s="758">
        <v>17.541</v>
      </c>
      <c r="F888" s="758">
        <v>0</v>
      </c>
      <c r="G888" s="758">
        <v>0</v>
      </c>
      <c r="H888" s="758">
        <v>0</v>
      </c>
      <c r="I888" s="758">
        <v>18</v>
      </c>
      <c r="J888" s="758">
        <v>0</v>
      </c>
      <c r="K888" s="758">
        <v>0</v>
      </c>
      <c r="L888" s="758">
        <v>0</v>
      </c>
      <c r="M888" s="758">
        <v>0</v>
      </c>
      <c r="N888" s="759">
        <v>17.541</v>
      </c>
      <c r="O888" s="757">
        <v>0</v>
      </c>
      <c r="P888" s="757">
        <v>17.541</v>
      </c>
      <c r="Q888" s="757">
        <v>0</v>
      </c>
      <c r="R888" s="757">
        <v>0</v>
      </c>
      <c r="S888" s="757">
        <v>0</v>
      </c>
      <c r="T888" s="757">
        <v>0</v>
      </c>
      <c r="U888" s="812">
        <f t="shared" si="68"/>
        <v>100</v>
      </c>
      <c r="V888" s="813"/>
      <c r="W888" s="813">
        <f t="shared" si="69"/>
        <v>97.45</v>
      </c>
      <c r="X888" s="813"/>
      <c r="Y888" s="813"/>
      <c r="Z888" s="813"/>
      <c r="AA888" s="813"/>
    </row>
    <row r="889" spans="1:27" ht="33.75">
      <c r="A889" s="779"/>
      <c r="B889" s="777">
        <v>8084275</v>
      </c>
      <c r="C889" s="778" t="s">
        <v>2247</v>
      </c>
      <c r="D889" s="757">
        <v>100</v>
      </c>
      <c r="E889" s="758">
        <v>100</v>
      </c>
      <c r="F889" s="758">
        <v>0</v>
      </c>
      <c r="G889" s="758">
        <v>0</v>
      </c>
      <c r="H889" s="758">
        <v>0</v>
      </c>
      <c r="I889" s="758">
        <v>100</v>
      </c>
      <c r="J889" s="758">
        <v>0</v>
      </c>
      <c r="K889" s="758">
        <v>0</v>
      </c>
      <c r="L889" s="758">
        <v>0</v>
      </c>
      <c r="M889" s="758">
        <v>0</v>
      </c>
      <c r="N889" s="759">
        <v>100</v>
      </c>
      <c r="O889" s="757">
        <v>0</v>
      </c>
      <c r="P889" s="757">
        <v>100</v>
      </c>
      <c r="Q889" s="757">
        <v>0</v>
      </c>
      <c r="R889" s="757">
        <v>0</v>
      </c>
      <c r="S889" s="757">
        <v>0</v>
      </c>
      <c r="T889" s="757">
        <v>0</v>
      </c>
      <c r="U889" s="812">
        <f t="shared" si="68"/>
        <v>100</v>
      </c>
      <c r="V889" s="813"/>
      <c r="W889" s="813">
        <f t="shared" si="69"/>
        <v>100</v>
      </c>
      <c r="X889" s="813"/>
      <c r="Y889" s="813"/>
      <c r="Z889" s="813"/>
      <c r="AA889" s="813"/>
    </row>
    <row r="890" spans="1:27" ht="22.5">
      <c r="A890" s="779"/>
      <c r="B890" s="777">
        <v>7956120</v>
      </c>
      <c r="C890" s="778" t="s">
        <v>2248</v>
      </c>
      <c r="D890" s="757">
        <v>20</v>
      </c>
      <c r="E890" s="758">
        <v>0</v>
      </c>
      <c r="F890" s="758">
        <v>20</v>
      </c>
      <c r="G890" s="758">
        <v>0</v>
      </c>
      <c r="H890" s="758">
        <v>0</v>
      </c>
      <c r="I890" s="758">
        <v>20</v>
      </c>
      <c r="J890" s="758">
        <v>0</v>
      </c>
      <c r="K890" s="758">
        <v>0</v>
      </c>
      <c r="L890" s="758">
        <v>0</v>
      </c>
      <c r="M890" s="758">
        <v>0</v>
      </c>
      <c r="N890" s="759">
        <v>18.367000000000001</v>
      </c>
      <c r="O890" s="757">
        <v>0</v>
      </c>
      <c r="P890" s="757">
        <v>18.367000000000001</v>
      </c>
      <c r="Q890" s="757">
        <v>0</v>
      </c>
      <c r="R890" s="757">
        <v>0</v>
      </c>
      <c r="S890" s="757">
        <v>0</v>
      </c>
      <c r="T890" s="757">
        <v>0</v>
      </c>
      <c r="U890" s="812">
        <f t="shared" si="68"/>
        <v>91.834999999999994</v>
      </c>
      <c r="V890" s="813"/>
      <c r="W890" s="813">
        <f t="shared" si="69"/>
        <v>91.834999999999994</v>
      </c>
      <c r="X890" s="813"/>
      <c r="Y890" s="813"/>
      <c r="Z890" s="813"/>
      <c r="AA890" s="813"/>
    </row>
    <row r="891" spans="1:27" ht="45">
      <c r="A891" s="779"/>
      <c r="B891" s="777">
        <v>7955150</v>
      </c>
      <c r="C891" s="778" t="s">
        <v>2249</v>
      </c>
      <c r="D891" s="757">
        <v>1220.7877209999999</v>
      </c>
      <c r="E891" s="758">
        <v>0</v>
      </c>
      <c r="F891" s="758">
        <v>1220.7877209999999</v>
      </c>
      <c r="G891" s="758">
        <v>0</v>
      </c>
      <c r="H891" s="758">
        <v>0</v>
      </c>
      <c r="I891" s="758">
        <v>1220.7877209999999</v>
      </c>
      <c r="J891" s="758">
        <v>0</v>
      </c>
      <c r="K891" s="758">
        <v>0</v>
      </c>
      <c r="L891" s="758">
        <v>0</v>
      </c>
      <c r="M891" s="758">
        <v>0</v>
      </c>
      <c r="N891" s="759">
        <v>16.207000000000001</v>
      </c>
      <c r="O891" s="757">
        <v>0</v>
      </c>
      <c r="P891" s="757">
        <v>16.207000000000001</v>
      </c>
      <c r="Q891" s="757">
        <v>0</v>
      </c>
      <c r="R891" s="757">
        <v>0</v>
      </c>
      <c r="S891" s="757">
        <v>0</v>
      </c>
      <c r="T891" s="757">
        <v>0</v>
      </c>
      <c r="U891" s="812">
        <f t="shared" si="68"/>
        <v>1.3275854369442828</v>
      </c>
      <c r="V891" s="813"/>
      <c r="W891" s="813">
        <f t="shared" si="69"/>
        <v>1.3275854369442828</v>
      </c>
      <c r="X891" s="813"/>
      <c r="Y891" s="813"/>
      <c r="Z891" s="813"/>
      <c r="AA891" s="813"/>
    </row>
    <row r="892" spans="1:27" ht="22.5">
      <c r="A892" s="779"/>
      <c r="B892" s="777">
        <v>8106514</v>
      </c>
      <c r="C892" s="778" t="s">
        <v>2250</v>
      </c>
      <c r="D892" s="757">
        <v>2147.4210000000003</v>
      </c>
      <c r="E892" s="758">
        <v>1039.6010000000001</v>
      </c>
      <c r="F892" s="758">
        <v>1107.82</v>
      </c>
      <c r="G892" s="758">
        <v>0</v>
      </c>
      <c r="H892" s="758">
        <v>0</v>
      </c>
      <c r="I892" s="758">
        <v>2147.4209999999998</v>
      </c>
      <c r="J892" s="758">
        <v>0</v>
      </c>
      <c r="K892" s="758">
        <v>0</v>
      </c>
      <c r="L892" s="758">
        <v>0</v>
      </c>
      <c r="M892" s="758">
        <v>0</v>
      </c>
      <c r="N892" s="759">
        <v>1426.794328</v>
      </c>
      <c r="O892" s="757">
        <v>0</v>
      </c>
      <c r="P892" s="757">
        <v>1426.794328</v>
      </c>
      <c r="Q892" s="757">
        <v>0</v>
      </c>
      <c r="R892" s="757">
        <v>0</v>
      </c>
      <c r="S892" s="757">
        <v>0</v>
      </c>
      <c r="T892" s="757">
        <v>0</v>
      </c>
      <c r="U892" s="812">
        <f t="shared" si="68"/>
        <v>66.442226652342498</v>
      </c>
      <c r="V892" s="813"/>
      <c r="W892" s="813">
        <f t="shared" si="69"/>
        <v>66.442226652342512</v>
      </c>
      <c r="X892" s="813"/>
      <c r="Y892" s="813"/>
      <c r="Z892" s="813"/>
      <c r="AA892" s="813"/>
    </row>
    <row r="893" spans="1:27" ht="22.5">
      <c r="A893" s="779"/>
      <c r="B893" s="777">
        <v>8101152</v>
      </c>
      <c r="C893" s="778" t="s">
        <v>2251</v>
      </c>
      <c r="D893" s="757">
        <v>2591.6930000000002</v>
      </c>
      <c r="E893" s="758">
        <v>2591.6930000000002</v>
      </c>
      <c r="F893" s="758">
        <v>0</v>
      </c>
      <c r="G893" s="758">
        <v>0</v>
      </c>
      <c r="H893" s="758">
        <v>0</v>
      </c>
      <c r="I893" s="758">
        <v>2591.6930000000002</v>
      </c>
      <c r="J893" s="758">
        <v>0</v>
      </c>
      <c r="K893" s="758">
        <v>0</v>
      </c>
      <c r="L893" s="758">
        <v>0</v>
      </c>
      <c r="M893" s="758">
        <v>0</v>
      </c>
      <c r="N893" s="759">
        <v>1987.39</v>
      </c>
      <c r="O893" s="757">
        <v>0</v>
      </c>
      <c r="P893" s="757">
        <v>1987.39</v>
      </c>
      <c r="Q893" s="757">
        <v>0</v>
      </c>
      <c r="R893" s="757">
        <v>0</v>
      </c>
      <c r="S893" s="757">
        <v>0</v>
      </c>
      <c r="T893" s="757">
        <v>0</v>
      </c>
      <c r="U893" s="812">
        <f t="shared" si="68"/>
        <v>76.683079361637354</v>
      </c>
      <c r="V893" s="813"/>
      <c r="W893" s="813">
        <f t="shared" si="69"/>
        <v>76.683079361637354</v>
      </c>
      <c r="X893" s="813"/>
      <c r="Y893" s="813"/>
      <c r="Z893" s="813"/>
      <c r="AA893" s="813"/>
    </row>
    <row r="894" spans="1:27" ht="22.5">
      <c r="A894" s="779"/>
      <c r="B894" s="777">
        <v>8027657</v>
      </c>
      <c r="C894" s="778" t="s">
        <v>2252</v>
      </c>
      <c r="D894" s="757">
        <v>1610.3890000000001</v>
      </c>
      <c r="E894" s="758">
        <v>1000</v>
      </c>
      <c r="F894" s="758">
        <v>610.38900000000001</v>
      </c>
      <c r="G894" s="758">
        <v>0</v>
      </c>
      <c r="H894" s="758">
        <v>0</v>
      </c>
      <c r="I894" s="758">
        <v>1610.3889999999999</v>
      </c>
      <c r="J894" s="758">
        <v>0</v>
      </c>
      <c r="K894" s="758">
        <v>0</v>
      </c>
      <c r="L894" s="758">
        <v>0</v>
      </c>
      <c r="M894" s="758">
        <v>0</v>
      </c>
      <c r="N894" s="759">
        <v>167.83500000000001</v>
      </c>
      <c r="O894" s="757">
        <v>0</v>
      </c>
      <c r="P894" s="757">
        <v>167.83500000000001</v>
      </c>
      <c r="Q894" s="757">
        <v>0</v>
      </c>
      <c r="R894" s="757">
        <v>0</v>
      </c>
      <c r="S894" s="757">
        <v>0</v>
      </c>
      <c r="T894" s="757">
        <v>0</v>
      </c>
      <c r="U894" s="812">
        <f t="shared" si="68"/>
        <v>10.42201604705447</v>
      </c>
      <c r="V894" s="813"/>
      <c r="W894" s="813">
        <f t="shared" si="69"/>
        <v>10.42201604705447</v>
      </c>
      <c r="X894" s="813"/>
      <c r="Y894" s="813"/>
      <c r="Z894" s="813"/>
      <c r="AA894" s="813"/>
    </row>
    <row r="895" spans="1:27" ht="22.5">
      <c r="A895" s="779"/>
      <c r="B895" s="777">
        <v>8046104</v>
      </c>
      <c r="C895" s="778" t="s">
        <v>2253</v>
      </c>
      <c r="D895" s="757">
        <v>2622.1970000000001</v>
      </c>
      <c r="E895" s="758">
        <v>938.63599999999997</v>
      </c>
      <c r="F895" s="758">
        <v>1683.5610000000001</v>
      </c>
      <c r="G895" s="758">
        <v>0</v>
      </c>
      <c r="H895" s="758">
        <v>0</v>
      </c>
      <c r="I895" s="758">
        <v>2622.1970000000001</v>
      </c>
      <c r="J895" s="758">
        <v>0</v>
      </c>
      <c r="K895" s="758">
        <v>0</v>
      </c>
      <c r="L895" s="758">
        <v>0</v>
      </c>
      <c r="M895" s="758">
        <v>0</v>
      </c>
      <c r="N895" s="759">
        <v>2622.1970000000001</v>
      </c>
      <c r="O895" s="757">
        <v>0</v>
      </c>
      <c r="P895" s="757">
        <v>2622.1970000000001</v>
      </c>
      <c r="Q895" s="757">
        <v>0</v>
      </c>
      <c r="R895" s="757">
        <v>0</v>
      </c>
      <c r="S895" s="757">
        <v>0</v>
      </c>
      <c r="T895" s="757">
        <v>0</v>
      </c>
      <c r="U895" s="812">
        <f t="shared" si="68"/>
        <v>100</v>
      </c>
      <c r="V895" s="813"/>
      <c r="W895" s="813">
        <f t="shared" si="69"/>
        <v>100</v>
      </c>
      <c r="X895" s="813"/>
      <c r="Y895" s="813"/>
      <c r="Z895" s="813"/>
      <c r="AA895" s="813"/>
    </row>
    <row r="896" spans="1:27" ht="22.5">
      <c r="A896" s="779"/>
      <c r="B896" s="777">
        <v>7964576</v>
      </c>
      <c r="C896" s="778" t="s">
        <v>2254</v>
      </c>
      <c r="D896" s="757">
        <v>442.79021499999999</v>
      </c>
      <c r="E896" s="758">
        <v>0</v>
      </c>
      <c r="F896" s="758">
        <v>442.79021499999999</v>
      </c>
      <c r="G896" s="758">
        <v>0</v>
      </c>
      <c r="H896" s="758">
        <v>0</v>
      </c>
      <c r="I896" s="758">
        <v>442.79021499999999</v>
      </c>
      <c r="J896" s="758">
        <v>0</v>
      </c>
      <c r="K896" s="758">
        <v>0</v>
      </c>
      <c r="L896" s="758">
        <v>0</v>
      </c>
      <c r="M896" s="758">
        <v>0</v>
      </c>
      <c r="N896" s="759">
        <v>442.79021499999999</v>
      </c>
      <c r="O896" s="757">
        <v>0</v>
      </c>
      <c r="P896" s="757">
        <v>442.79021499999999</v>
      </c>
      <c r="Q896" s="757">
        <v>0</v>
      </c>
      <c r="R896" s="757">
        <v>0</v>
      </c>
      <c r="S896" s="757">
        <v>0</v>
      </c>
      <c r="T896" s="757">
        <v>0</v>
      </c>
      <c r="U896" s="812">
        <f t="shared" si="68"/>
        <v>100</v>
      </c>
      <c r="V896" s="813"/>
      <c r="W896" s="813">
        <f t="shared" si="69"/>
        <v>100</v>
      </c>
      <c r="X896" s="813"/>
      <c r="Y896" s="813"/>
      <c r="Z896" s="813"/>
      <c r="AA896" s="813"/>
    </row>
    <row r="897" spans="1:27" ht="22.5">
      <c r="A897" s="779"/>
      <c r="B897" s="777">
        <v>7964100</v>
      </c>
      <c r="C897" s="778" t="s">
        <v>2255</v>
      </c>
      <c r="D897" s="757">
        <v>876.56631000000004</v>
      </c>
      <c r="E897" s="758">
        <v>0</v>
      </c>
      <c r="F897" s="758">
        <v>876.56631000000004</v>
      </c>
      <c r="G897" s="758">
        <v>0</v>
      </c>
      <c r="H897" s="758">
        <v>0</v>
      </c>
      <c r="I897" s="758">
        <v>876.56631000000004</v>
      </c>
      <c r="J897" s="758">
        <v>0</v>
      </c>
      <c r="K897" s="758">
        <v>0</v>
      </c>
      <c r="L897" s="758">
        <v>0</v>
      </c>
      <c r="M897" s="758">
        <v>0</v>
      </c>
      <c r="N897" s="759">
        <v>868.28130999999996</v>
      </c>
      <c r="O897" s="757">
        <v>0</v>
      </c>
      <c r="P897" s="757">
        <v>868.28130999999996</v>
      </c>
      <c r="Q897" s="757">
        <v>0</v>
      </c>
      <c r="R897" s="757">
        <v>0</v>
      </c>
      <c r="S897" s="757">
        <v>0</v>
      </c>
      <c r="T897" s="757">
        <v>0</v>
      </c>
      <c r="U897" s="812">
        <f t="shared" si="68"/>
        <v>99.054834767719953</v>
      </c>
      <c r="V897" s="813"/>
      <c r="W897" s="813">
        <f t="shared" si="69"/>
        <v>99.054834767719953</v>
      </c>
      <c r="X897" s="813"/>
      <c r="Y897" s="813"/>
      <c r="Z897" s="813"/>
      <c r="AA897" s="813"/>
    </row>
    <row r="898" spans="1:27" ht="22.5">
      <c r="A898" s="779"/>
      <c r="B898" s="777">
        <v>7965296</v>
      </c>
      <c r="C898" s="778" t="s">
        <v>2256</v>
      </c>
      <c r="D898" s="757">
        <v>3377.2308640000001</v>
      </c>
      <c r="E898" s="758">
        <v>0</v>
      </c>
      <c r="F898" s="758">
        <v>3377.2308640000001</v>
      </c>
      <c r="G898" s="758">
        <v>0</v>
      </c>
      <c r="H898" s="758">
        <v>0</v>
      </c>
      <c r="I898" s="758">
        <v>3377.2308640000001</v>
      </c>
      <c r="J898" s="758">
        <v>0</v>
      </c>
      <c r="K898" s="758">
        <v>0</v>
      </c>
      <c r="L898" s="758">
        <v>0</v>
      </c>
      <c r="M898" s="758">
        <v>0</v>
      </c>
      <c r="N898" s="759">
        <v>2624.0160000000001</v>
      </c>
      <c r="O898" s="757">
        <v>0</v>
      </c>
      <c r="P898" s="757">
        <v>2624.0160000000001</v>
      </c>
      <c r="Q898" s="757">
        <v>0</v>
      </c>
      <c r="R898" s="757">
        <v>0</v>
      </c>
      <c r="S898" s="757">
        <v>0</v>
      </c>
      <c r="T898" s="757">
        <v>0</v>
      </c>
      <c r="U898" s="812">
        <f t="shared" si="68"/>
        <v>77.697264583568014</v>
      </c>
      <c r="V898" s="813"/>
      <c r="W898" s="813">
        <f t="shared" si="69"/>
        <v>77.697264583568014</v>
      </c>
      <c r="X898" s="813"/>
      <c r="Y898" s="813"/>
      <c r="Z898" s="813"/>
      <c r="AA898" s="813"/>
    </row>
    <row r="899" spans="1:27" ht="22.5">
      <c r="A899" s="779"/>
      <c r="B899" s="777">
        <v>7959150</v>
      </c>
      <c r="C899" s="778" t="s">
        <v>2257</v>
      </c>
      <c r="D899" s="757">
        <v>0.34899999999999998</v>
      </c>
      <c r="E899" s="758">
        <v>0</v>
      </c>
      <c r="F899" s="758">
        <v>0.34899999999999998</v>
      </c>
      <c r="G899" s="758">
        <v>0</v>
      </c>
      <c r="H899" s="758">
        <v>0</v>
      </c>
      <c r="I899" s="758">
        <v>0.34899999999999998</v>
      </c>
      <c r="J899" s="758">
        <v>0</v>
      </c>
      <c r="K899" s="758">
        <v>0</v>
      </c>
      <c r="L899" s="758">
        <v>0</v>
      </c>
      <c r="M899" s="758">
        <v>0</v>
      </c>
      <c r="N899" s="759">
        <v>0</v>
      </c>
      <c r="O899" s="757">
        <v>0</v>
      </c>
      <c r="P899" s="757">
        <v>0</v>
      </c>
      <c r="Q899" s="757">
        <v>0</v>
      </c>
      <c r="R899" s="757">
        <v>0</v>
      </c>
      <c r="S899" s="757">
        <v>0</v>
      </c>
      <c r="T899" s="757">
        <v>0</v>
      </c>
      <c r="U899" s="812">
        <f t="shared" si="68"/>
        <v>0</v>
      </c>
      <c r="V899" s="813"/>
      <c r="W899" s="813">
        <f t="shared" si="69"/>
        <v>0</v>
      </c>
      <c r="X899" s="813"/>
      <c r="Y899" s="813"/>
      <c r="Z899" s="813"/>
      <c r="AA899" s="813"/>
    </row>
    <row r="900" spans="1:27" ht="22.5">
      <c r="A900" s="779"/>
      <c r="B900" s="777">
        <v>7980158</v>
      </c>
      <c r="C900" s="778" t="s">
        <v>2258</v>
      </c>
      <c r="D900" s="757">
        <v>0.375</v>
      </c>
      <c r="E900" s="758">
        <v>0</v>
      </c>
      <c r="F900" s="758">
        <v>0.375</v>
      </c>
      <c r="G900" s="758">
        <v>0</v>
      </c>
      <c r="H900" s="758">
        <v>0</v>
      </c>
      <c r="I900" s="758">
        <v>0</v>
      </c>
      <c r="J900" s="758">
        <v>0</v>
      </c>
      <c r="K900" s="758">
        <v>0</v>
      </c>
      <c r="L900" s="758">
        <v>0</v>
      </c>
      <c r="M900" s="758">
        <v>0</v>
      </c>
      <c r="N900" s="759">
        <v>0</v>
      </c>
      <c r="O900" s="757">
        <v>0</v>
      </c>
      <c r="P900" s="757">
        <v>0</v>
      </c>
      <c r="Q900" s="757">
        <v>0</v>
      </c>
      <c r="R900" s="757">
        <v>0</v>
      </c>
      <c r="S900" s="757">
        <v>0</v>
      </c>
      <c r="T900" s="757">
        <v>0</v>
      </c>
      <c r="U900" s="812">
        <f t="shared" si="68"/>
        <v>0</v>
      </c>
      <c r="V900" s="813"/>
      <c r="W900" s="813"/>
      <c r="X900" s="813"/>
      <c r="Y900" s="813"/>
      <c r="Z900" s="813"/>
      <c r="AA900" s="813"/>
    </row>
    <row r="901" spans="1:27" ht="22.5">
      <c r="A901" s="779"/>
      <c r="B901" s="777">
        <v>7968097</v>
      </c>
      <c r="C901" s="778" t="s">
        <v>2259</v>
      </c>
      <c r="D901" s="757">
        <v>2191.19</v>
      </c>
      <c r="E901" s="758">
        <v>0</v>
      </c>
      <c r="F901" s="758">
        <v>2191.19</v>
      </c>
      <c r="G901" s="758">
        <v>0</v>
      </c>
      <c r="H901" s="758">
        <v>0</v>
      </c>
      <c r="I901" s="758">
        <v>2191.19</v>
      </c>
      <c r="J901" s="758">
        <v>0</v>
      </c>
      <c r="K901" s="758">
        <v>0</v>
      </c>
      <c r="L901" s="758">
        <v>0</v>
      </c>
      <c r="M901" s="758">
        <v>0</v>
      </c>
      <c r="N901" s="759">
        <v>1802.4839999999999</v>
      </c>
      <c r="O901" s="757">
        <v>0</v>
      </c>
      <c r="P901" s="757">
        <v>1802.4839999999999</v>
      </c>
      <c r="Q901" s="757">
        <v>0</v>
      </c>
      <c r="R901" s="757">
        <v>0</v>
      </c>
      <c r="S901" s="757">
        <v>0</v>
      </c>
      <c r="T901" s="757">
        <v>0</v>
      </c>
      <c r="U901" s="812">
        <f t="shared" si="68"/>
        <v>82.260506847877181</v>
      </c>
      <c r="V901" s="813"/>
      <c r="W901" s="813">
        <f t="shared" si="69"/>
        <v>82.260506847877181</v>
      </c>
      <c r="X901" s="813"/>
      <c r="Y901" s="813"/>
      <c r="Z901" s="813"/>
      <c r="AA901" s="813"/>
    </row>
    <row r="902" spans="1:27" ht="22.5">
      <c r="A902" s="779"/>
      <c r="B902" s="777">
        <v>7966737</v>
      </c>
      <c r="C902" s="778" t="s">
        <v>2260</v>
      </c>
      <c r="D902" s="757">
        <v>2164.0209999999997</v>
      </c>
      <c r="E902" s="758">
        <v>0</v>
      </c>
      <c r="F902" s="758">
        <v>1680.0349999999999</v>
      </c>
      <c r="G902" s="758">
        <v>483.98599999999999</v>
      </c>
      <c r="H902" s="758">
        <v>0</v>
      </c>
      <c r="I902" s="758">
        <v>2164.0210000000002</v>
      </c>
      <c r="J902" s="758">
        <v>0</v>
      </c>
      <c r="K902" s="758">
        <v>0</v>
      </c>
      <c r="L902" s="758">
        <v>0</v>
      </c>
      <c r="M902" s="758">
        <v>0</v>
      </c>
      <c r="N902" s="759">
        <v>1294.0329999999999</v>
      </c>
      <c r="O902" s="757">
        <v>0</v>
      </c>
      <c r="P902" s="757">
        <v>1294.0329999999999</v>
      </c>
      <c r="Q902" s="757">
        <v>0</v>
      </c>
      <c r="R902" s="757">
        <v>0</v>
      </c>
      <c r="S902" s="757">
        <v>0</v>
      </c>
      <c r="T902" s="757">
        <v>0</v>
      </c>
      <c r="U902" s="812">
        <f t="shared" si="68"/>
        <v>59.797617490772971</v>
      </c>
      <c r="V902" s="813"/>
      <c r="W902" s="813">
        <f t="shared" si="69"/>
        <v>59.797617490772957</v>
      </c>
      <c r="X902" s="813"/>
      <c r="Y902" s="813"/>
      <c r="Z902" s="813"/>
      <c r="AA902" s="813"/>
    </row>
    <row r="903" spans="1:27" ht="22.5">
      <c r="A903" s="779"/>
      <c r="B903" s="777">
        <v>7967003</v>
      </c>
      <c r="C903" s="778" t="s">
        <v>2261</v>
      </c>
      <c r="D903" s="757">
        <v>1234.174</v>
      </c>
      <c r="E903" s="758">
        <v>0</v>
      </c>
      <c r="F903" s="758">
        <v>1234.174</v>
      </c>
      <c r="G903" s="758">
        <v>0</v>
      </c>
      <c r="H903" s="758">
        <v>0</v>
      </c>
      <c r="I903" s="758">
        <v>1234.174</v>
      </c>
      <c r="J903" s="758">
        <v>0</v>
      </c>
      <c r="K903" s="758">
        <v>0</v>
      </c>
      <c r="L903" s="758">
        <v>0</v>
      </c>
      <c r="M903" s="758">
        <v>0</v>
      </c>
      <c r="N903" s="759">
        <v>1230.0920000000001</v>
      </c>
      <c r="O903" s="757">
        <v>0</v>
      </c>
      <c r="P903" s="757">
        <v>1230.0920000000001</v>
      </c>
      <c r="Q903" s="757">
        <v>0</v>
      </c>
      <c r="R903" s="757">
        <v>0</v>
      </c>
      <c r="S903" s="757">
        <v>0</v>
      </c>
      <c r="T903" s="757">
        <v>0</v>
      </c>
      <c r="U903" s="812">
        <f t="shared" si="68"/>
        <v>99.669252471693625</v>
      </c>
      <c r="V903" s="813"/>
      <c r="W903" s="813">
        <f t="shared" si="69"/>
        <v>99.669252471693625</v>
      </c>
      <c r="X903" s="813"/>
      <c r="Y903" s="813"/>
      <c r="Z903" s="813"/>
      <c r="AA903" s="813"/>
    </row>
    <row r="904" spans="1:27">
      <c r="A904" s="779"/>
      <c r="B904" s="777">
        <v>8040665</v>
      </c>
      <c r="C904" s="778" t="s">
        <v>2262</v>
      </c>
      <c r="D904" s="757">
        <v>960.75</v>
      </c>
      <c r="E904" s="758">
        <v>0</v>
      </c>
      <c r="F904" s="758">
        <v>960.75</v>
      </c>
      <c r="G904" s="758">
        <v>0</v>
      </c>
      <c r="H904" s="758">
        <v>0</v>
      </c>
      <c r="I904" s="758">
        <v>960.75</v>
      </c>
      <c r="J904" s="758">
        <v>0</v>
      </c>
      <c r="K904" s="758">
        <v>0</v>
      </c>
      <c r="L904" s="758">
        <v>0</v>
      </c>
      <c r="M904" s="758">
        <v>0</v>
      </c>
      <c r="N904" s="759">
        <v>502.13</v>
      </c>
      <c r="O904" s="757">
        <v>0</v>
      </c>
      <c r="P904" s="757">
        <v>502.13</v>
      </c>
      <c r="Q904" s="757">
        <v>0</v>
      </c>
      <c r="R904" s="757">
        <v>0</v>
      </c>
      <c r="S904" s="757">
        <v>0</v>
      </c>
      <c r="T904" s="757">
        <v>0</v>
      </c>
      <c r="U904" s="812">
        <f t="shared" si="68"/>
        <v>52.264376788966949</v>
      </c>
      <c r="V904" s="813"/>
      <c r="W904" s="813">
        <f t="shared" si="69"/>
        <v>52.264376788966949</v>
      </c>
      <c r="X904" s="813"/>
      <c r="Y904" s="813"/>
      <c r="Z904" s="813"/>
      <c r="AA904" s="813"/>
    </row>
    <row r="905" spans="1:27" ht="22.5">
      <c r="A905" s="779"/>
      <c r="B905" s="777">
        <v>8042671</v>
      </c>
      <c r="C905" s="778" t="s">
        <v>2263</v>
      </c>
      <c r="D905" s="757">
        <v>2764.87</v>
      </c>
      <c r="E905" s="758">
        <v>0</v>
      </c>
      <c r="F905" s="758">
        <v>2764.87</v>
      </c>
      <c r="G905" s="758">
        <v>0</v>
      </c>
      <c r="H905" s="758">
        <v>0</v>
      </c>
      <c r="I905" s="758">
        <v>2764.87</v>
      </c>
      <c r="J905" s="758">
        <v>0</v>
      </c>
      <c r="K905" s="758">
        <v>0</v>
      </c>
      <c r="L905" s="758">
        <v>0</v>
      </c>
      <c r="M905" s="758">
        <v>0</v>
      </c>
      <c r="N905" s="759">
        <v>41.063000000000002</v>
      </c>
      <c r="O905" s="757">
        <v>0</v>
      </c>
      <c r="P905" s="757">
        <v>41.063000000000002</v>
      </c>
      <c r="Q905" s="757">
        <v>0</v>
      </c>
      <c r="R905" s="757">
        <v>0</v>
      </c>
      <c r="S905" s="757">
        <v>0</v>
      </c>
      <c r="T905" s="757">
        <v>0</v>
      </c>
      <c r="U905" s="812">
        <f t="shared" si="68"/>
        <v>1.4851692846318274</v>
      </c>
      <c r="V905" s="813"/>
      <c r="W905" s="813">
        <f t="shared" si="69"/>
        <v>1.4851692846318274</v>
      </c>
      <c r="X905" s="813"/>
      <c r="Y905" s="813"/>
      <c r="Z905" s="813"/>
      <c r="AA905" s="813"/>
    </row>
    <row r="906" spans="1:27" ht="22.5">
      <c r="A906" s="779"/>
      <c r="B906" s="777">
        <v>8084856</v>
      </c>
      <c r="C906" s="778" t="s">
        <v>2264</v>
      </c>
      <c r="D906" s="757">
        <v>813.72537999999997</v>
      </c>
      <c r="E906" s="758">
        <v>0</v>
      </c>
      <c r="F906" s="758">
        <v>813.72537999999997</v>
      </c>
      <c r="G906" s="758">
        <v>0</v>
      </c>
      <c r="H906" s="758">
        <v>0</v>
      </c>
      <c r="I906" s="758">
        <v>813.36144999999999</v>
      </c>
      <c r="J906" s="758">
        <v>0</v>
      </c>
      <c r="K906" s="758">
        <v>0</v>
      </c>
      <c r="L906" s="758">
        <v>0</v>
      </c>
      <c r="M906" s="758">
        <v>0</v>
      </c>
      <c r="N906" s="759">
        <v>812.95799999999997</v>
      </c>
      <c r="O906" s="757">
        <v>0</v>
      </c>
      <c r="P906" s="757">
        <v>812.95799999999997</v>
      </c>
      <c r="Q906" s="757">
        <v>0</v>
      </c>
      <c r="R906" s="757">
        <v>0</v>
      </c>
      <c r="S906" s="757">
        <v>0</v>
      </c>
      <c r="T906" s="757">
        <v>0</v>
      </c>
      <c r="U906" s="812">
        <f t="shared" si="68"/>
        <v>99.905695457108635</v>
      </c>
      <c r="V906" s="813"/>
      <c r="W906" s="813">
        <f t="shared" si="69"/>
        <v>99.950397206555579</v>
      </c>
      <c r="X906" s="813"/>
      <c r="Y906" s="813"/>
      <c r="Z906" s="813"/>
      <c r="AA906" s="813"/>
    </row>
    <row r="907" spans="1:27">
      <c r="A907" s="779"/>
      <c r="B907" s="777">
        <v>7905349</v>
      </c>
      <c r="C907" s="778" t="s">
        <v>2265</v>
      </c>
      <c r="D907" s="757">
        <v>71.837000000000003</v>
      </c>
      <c r="E907" s="758">
        <v>71.837000000000003</v>
      </c>
      <c r="F907" s="758">
        <v>0</v>
      </c>
      <c r="G907" s="758">
        <v>0</v>
      </c>
      <c r="H907" s="758">
        <v>0</v>
      </c>
      <c r="I907" s="758">
        <v>0</v>
      </c>
      <c r="J907" s="758">
        <v>0</v>
      </c>
      <c r="K907" s="758">
        <v>0</v>
      </c>
      <c r="L907" s="758">
        <v>0</v>
      </c>
      <c r="M907" s="758">
        <v>71.837000000000003</v>
      </c>
      <c r="N907" s="759">
        <v>71.837000000000003</v>
      </c>
      <c r="O907" s="757">
        <v>0</v>
      </c>
      <c r="P907" s="757">
        <v>0</v>
      </c>
      <c r="Q907" s="757">
        <v>0</v>
      </c>
      <c r="R907" s="757">
        <v>0</v>
      </c>
      <c r="S907" s="757">
        <v>0</v>
      </c>
      <c r="T907" s="757">
        <v>71.837000000000003</v>
      </c>
      <c r="U907" s="812">
        <f t="shared" si="68"/>
        <v>100</v>
      </c>
      <c r="V907" s="813"/>
      <c r="W907" s="813"/>
      <c r="X907" s="813"/>
      <c r="Y907" s="813"/>
      <c r="Z907" s="813"/>
      <c r="AA907" s="813">
        <f t="shared" ref="AA907:AA911" si="70">T907/M907*100</f>
        <v>100</v>
      </c>
    </row>
    <row r="908" spans="1:27" ht="33.75">
      <c r="A908" s="779"/>
      <c r="B908" s="777">
        <v>7905457</v>
      </c>
      <c r="C908" s="778" t="s">
        <v>2266</v>
      </c>
      <c r="D908" s="757">
        <v>170.245</v>
      </c>
      <c r="E908" s="758">
        <v>170.245</v>
      </c>
      <c r="F908" s="758">
        <v>0</v>
      </c>
      <c r="G908" s="758">
        <v>0</v>
      </c>
      <c r="H908" s="758">
        <v>0</v>
      </c>
      <c r="I908" s="758">
        <v>0</v>
      </c>
      <c r="J908" s="758">
        <v>0</v>
      </c>
      <c r="K908" s="758">
        <v>0</v>
      </c>
      <c r="L908" s="758">
        <v>0</v>
      </c>
      <c r="M908" s="758">
        <v>170.245</v>
      </c>
      <c r="N908" s="759">
        <v>170.245</v>
      </c>
      <c r="O908" s="757">
        <v>0</v>
      </c>
      <c r="P908" s="757">
        <v>0</v>
      </c>
      <c r="Q908" s="757">
        <v>0</v>
      </c>
      <c r="R908" s="757">
        <v>0</v>
      </c>
      <c r="S908" s="757">
        <v>0</v>
      </c>
      <c r="T908" s="757">
        <v>170.245</v>
      </c>
      <c r="U908" s="812">
        <f t="shared" si="68"/>
        <v>100</v>
      </c>
      <c r="V908" s="813"/>
      <c r="W908" s="813"/>
      <c r="X908" s="813"/>
      <c r="Y908" s="813"/>
      <c r="Z908" s="813"/>
      <c r="AA908" s="813">
        <f t="shared" si="70"/>
        <v>100</v>
      </c>
    </row>
    <row r="909" spans="1:27" ht="22.5">
      <c r="A909" s="779"/>
      <c r="B909" s="777">
        <v>7905462</v>
      </c>
      <c r="C909" s="778" t="s">
        <v>2267</v>
      </c>
      <c r="D909" s="757">
        <v>48.024000000000001</v>
      </c>
      <c r="E909" s="758">
        <v>48.024000000000001</v>
      </c>
      <c r="F909" s="758">
        <v>0</v>
      </c>
      <c r="G909" s="758">
        <v>0</v>
      </c>
      <c r="H909" s="758">
        <v>0</v>
      </c>
      <c r="I909" s="758">
        <v>0</v>
      </c>
      <c r="J909" s="758">
        <v>0</v>
      </c>
      <c r="K909" s="758">
        <v>0</v>
      </c>
      <c r="L909" s="758">
        <v>0</v>
      </c>
      <c r="M909" s="758">
        <v>48.024000000000001</v>
      </c>
      <c r="N909" s="759">
        <v>48.024000000000001</v>
      </c>
      <c r="O909" s="757">
        <v>0</v>
      </c>
      <c r="P909" s="757">
        <v>0</v>
      </c>
      <c r="Q909" s="757">
        <v>0</v>
      </c>
      <c r="R909" s="757">
        <v>0</v>
      </c>
      <c r="S909" s="757">
        <v>0</v>
      </c>
      <c r="T909" s="757">
        <v>48.024000000000001</v>
      </c>
      <c r="U909" s="812">
        <f t="shared" si="68"/>
        <v>100</v>
      </c>
      <c r="V909" s="813"/>
      <c r="W909" s="813"/>
      <c r="X909" s="813"/>
      <c r="Y909" s="813"/>
      <c r="Z909" s="813"/>
      <c r="AA909" s="813">
        <f t="shared" si="70"/>
        <v>100</v>
      </c>
    </row>
    <row r="910" spans="1:27" ht="33.75">
      <c r="A910" s="779"/>
      <c r="B910" s="777">
        <v>7908266</v>
      </c>
      <c r="C910" s="778" t="s">
        <v>2268</v>
      </c>
      <c r="D910" s="757">
        <v>303.31099999999998</v>
      </c>
      <c r="E910" s="758">
        <v>303.31099999999998</v>
      </c>
      <c r="F910" s="758">
        <v>0</v>
      </c>
      <c r="G910" s="758">
        <v>0</v>
      </c>
      <c r="H910" s="758">
        <v>0</v>
      </c>
      <c r="I910" s="758">
        <v>0</v>
      </c>
      <c r="J910" s="758">
        <v>0</v>
      </c>
      <c r="K910" s="758">
        <v>0</v>
      </c>
      <c r="L910" s="758">
        <v>0</v>
      </c>
      <c r="M910" s="758">
        <v>303.31099999999998</v>
      </c>
      <c r="N910" s="759">
        <v>303.31099999999998</v>
      </c>
      <c r="O910" s="757">
        <v>0</v>
      </c>
      <c r="P910" s="757">
        <v>0</v>
      </c>
      <c r="Q910" s="757">
        <v>0</v>
      </c>
      <c r="R910" s="757">
        <v>0</v>
      </c>
      <c r="S910" s="757">
        <v>0</v>
      </c>
      <c r="T910" s="757">
        <v>303.31099999999998</v>
      </c>
      <c r="U910" s="812">
        <f t="shared" si="68"/>
        <v>100</v>
      </c>
      <c r="V910" s="813"/>
      <c r="W910" s="813"/>
      <c r="X910" s="813"/>
      <c r="Y910" s="813"/>
      <c r="Z910" s="813"/>
      <c r="AA910" s="813">
        <f t="shared" si="70"/>
        <v>100</v>
      </c>
    </row>
    <row r="911" spans="1:27" ht="33.75">
      <c r="A911" s="779"/>
      <c r="B911" s="777">
        <v>7908574</v>
      </c>
      <c r="C911" s="778" t="s">
        <v>2269</v>
      </c>
      <c r="D911" s="757">
        <v>204.31</v>
      </c>
      <c r="E911" s="758">
        <v>204.31</v>
      </c>
      <c r="F911" s="758">
        <v>0</v>
      </c>
      <c r="G911" s="758">
        <v>0</v>
      </c>
      <c r="H911" s="758">
        <v>0</v>
      </c>
      <c r="I911" s="758">
        <v>0</v>
      </c>
      <c r="J911" s="758">
        <v>0</v>
      </c>
      <c r="K911" s="758">
        <v>0</v>
      </c>
      <c r="L911" s="758">
        <v>0</v>
      </c>
      <c r="M911" s="758">
        <v>204.499</v>
      </c>
      <c r="N911" s="759">
        <v>144.49897300000001</v>
      </c>
      <c r="O911" s="757">
        <v>0</v>
      </c>
      <c r="P911" s="757">
        <v>0</v>
      </c>
      <c r="Q911" s="757">
        <v>0</v>
      </c>
      <c r="R911" s="757">
        <v>0</v>
      </c>
      <c r="S911" s="757">
        <v>0</v>
      </c>
      <c r="T911" s="757">
        <v>144.49897300000001</v>
      </c>
      <c r="U911" s="812">
        <f t="shared" si="68"/>
        <v>70.725355097645732</v>
      </c>
      <c r="V911" s="813"/>
      <c r="W911" s="813"/>
      <c r="X911" s="813"/>
      <c r="Y911" s="813"/>
      <c r="Z911" s="813"/>
      <c r="AA911" s="813">
        <f t="shared" si="70"/>
        <v>70.659990024401097</v>
      </c>
    </row>
    <row r="912" spans="1:27" ht="33.75">
      <c r="A912" s="779"/>
      <c r="B912" s="777">
        <v>7954873</v>
      </c>
      <c r="C912" s="778" t="s">
        <v>2270</v>
      </c>
      <c r="D912" s="757">
        <v>733.22199999999998</v>
      </c>
      <c r="E912" s="758">
        <v>733.22199999999998</v>
      </c>
      <c r="F912" s="758">
        <v>0</v>
      </c>
      <c r="G912" s="758">
        <v>0</v>
      </c>
      <c r="H912" s="758">
        <v>0</v>
      </c>
      <c r="I912" s="758">
        <v>684.26300000000003</v>
      </c>
      <c r="J912" s="758">
        <v>0</v>
      </c>
      <c r="K912" s="758">
        <v>0</v>
      </c>
      <c r="L912" s="758">
        <v>0</v>
      </c>
      <c r="M912" s="758">
        <v>48.959000000000003</v>
      </c>
      <c r="N912" s="759">
        <v>733.22199999999998</v>
      </c>
      <c r="O912" s="757">
        <v>0</v>
      </c>
      <c r="P912" s="757">
        <v>684.26300000000003</v>
      </c>
      <c r="Q912" s="757">
        <v>0</v>
      </c>
      <c r="R912" s="757">
        <v>0</v>
      </c>
      <c r="S912" s="757">
        <v>0</v>
      </c>
      <c r="T912" s="757">
        <v>48.959000000000003</v>
      </c>
      <c r="U912" s="812">
        <f t="shared" ref="U912:U975" si="71">N912/D912*100</f>
        <v>100</v>
      </c>
      <c r="V912" s="813"/>
      <c r="W912" s="813">
        <f t="shared" ref="W912:W949" si="72">P912/I912*100</f>
        <v>100</v>
      </c>
      <c r="X912" s="813"/>
      <c r="Y912" s="813"/>
      <c r="Z912" s="813"/>
      <c r="AA912" s="813">
        <f t="shared" ref="AA912:AA964" si="73">T912/M912*100</f>
        <v>100</v>
      </c>
    </row>
    <row r="913" spans="1:27" ht="22.5">
      <c r="A913" s="779"/>
      <c r="B913" s="777">
        <v>7954876</v>
      </c>
      <c r="C913" s="778" t="s">
        <v>2271</v>
      </c>
      <c r="D913" s="757">
        <v>734</v>
      </c>
      <c r="E913" s="758">
        <v>734</v>
      </c>
      <c r="F913" s="758">
        <v>0</v>
      </c>
      <c r="G913" s="758">
        <v>0</v>
      </c>
      <c r="H913" s="758">
        <v>0</v>
      </c>
      <c r="I913" s="758">
        <v>600</v>
      </c>
      <c r="J913" s="758">
        <v>0</v>
      </c>
      <c r="K913" s="758">
        <v>0</v>
      </c>
      <c r="L913" s="758">
        <v>0</v>
      </c>
      <c r="M913" s="758">
        <v>134.21600000000001</v>
      </c>
      <c r="N913" s="759">
        <v>662.21600000000001</v>
      </c>
      <c r="O913" s="757">
        <v>0</v>
      </c>
      <c r="P913" s="757">
        <v>600</v>
      </c>
      <c r="Q913" s="757">
        <v>0</v>
      </c>
      <c r="R913" s="757">
        <v>0</v>
      </c>
      <c r="S913" s="757">
        <v>0</v>
      </c>
      <c r="T913" s="757">
        <v>62.216000000000001</v>
      </c>
      <c r="U913" s="812">
        <f t="shared" si="71"/>
        <v>90.220163487738432</v>
      </c>
      <c r="V913" s="813"/>
      <c r="W913" s="813">
        <f t="shared" si="72"/>
        <v>100</v>
      </c>
      <c r="X913" s="813"/>
      <c r="Y913" s="813"/>
      <c r="Z913" s="813"/>
      <c r="AA913" s="813">
        <f t="shared" si="73"/>
        <v>46.355129045717348</v>
      </c>
    </row>
    <row r="914" spans="1:27" ht="22.5">
      <c r="A914" s="779"/>
      <c r="B914" s="777">
        <v>7955149</v>
      </c>
      <c r="C914" s="778" t="s">
        <v>2272</v>
      </c>
      <c r="D914" s="757">
        <v>136.29599999999999</v>
      </c>
      <c r="E914" s="758">
        <v>136.29599999999999</v>
      </c>
      <c r="F914" s="758">
        <v>0</v>
      </c>
      <c r="G914" s="758">
        <v>0</v>
      </c>
      <c r="H914" s="758">
        <v>0</v>
      </c>
      <c r="I914" s="758">
        <v>0</v>
      </c>
      <c r="J914" s="758">
        <v>0</v>
      </c>
      <c r="K914" s="758">
        <v>0</v>
      </c>
      <c r="L914" s="758">
        <v>0</v>
      </c>
      <c r="M914" s="758">
        <v>136.29599999999999</v>
      </c>
      <c r="N914" s="759">
        <v>136.29599999999999</v>
      </c>
      <c r="O914" s="757">
        <v>0</v>
      </c>
      <c r="P914" s="757">
        <v>0</v>
      </c>
      <c r="Q914" s="757">
        <v>0</v>
      </c>
      <c r="R914" s="757">
        <v>0</v>
      </c>
      <c r="S914" s="757">
        <v>0</v>
      </c>
      <c r="T914" s="757">
        <v>136.29599999999999</v>
      </c>
      <c r="U914" s="812">
        <f t="shared" si="71"/>
        <v>100</v>
      </c>
      <c r="V914" s="813"/>
      <c r="W914" s="813"/>
      <c r="X914" s="813"/>
      <c r="Y914" s="813"/>
      <c r="Z914" s="813"/>
      <c r="AA914" s="813">
        <f t="shared" si="73"/>
        <v>100</v>
      </c>
    </row>
    <row r="915" spans="1:27" ht="33.75">
      <c r="A915" s="779"/>
      <c r="B915" s="777">
        <v>7956111</v>
      </c>
      <c r="C915" s="778" t="s">
        <v>2273</v>
      </c>
      <c r="D915" s="757">
        <v>1314.713</v>
      </c>
      <c r="E915" s="758">
        <v>1314.713</v>
      </c>
      <c r="F915" s="758">
        <v>0</v>
      </c>
      <c r="G915" s="758">
        <v>0</v>
      </c>
      <c r="H915" s="758">
        <v>0</v>
      </c>
      <c r="I915" s="758">
        <v>0</v>
      </c>
      <c r="J915" s="758">
        <v>1314.713</v>
      </c>
      <c r="K915" s="758">
        <v>0</v>
      </c>
      <c r="L915" s="758">
        <v>0</v>
      </c>
      <c r="M915" s="758">
        <v>0</v>
      </c>
      <c r="N915" s="759">
        <v>1079.2619999999999</v>
      </c>
      <c r="O915" s="757">
        <v>0</v>
      </c>
      <c r="P915" s="757">
        <v>0</v>
      </c>
      <c r="Q915" s="757">
        <v>1079.2619999999999</v>
      </c>
      <c r="R915" s="757">
        <v>0</v>
      </c>
      <c r="S915" s="757">
        <v>0</v>
      </c>
      <c r="T915" s="757">
        <v>0</v>
      </c>
      <c r="U915" s="812">
        <f t="shared" si="71"/>
        <v>82.091072348109435</v>
      </c>
      <c r="V915" s="813"/>
      <c r="W915" s="813"/>
      <c r="X915" s="813">
        <f t="shared" ref="X915:X966" si="74">Q915/J915*100</f>
        <v>82.091072348109435</v>
      </c>
      <c r="Y915" s="813"/>
      <c r="Z915" s="813"/>
      <c r="AA915" s="813"/>
    </row>
    <row r="916" spans="1:27">
      <c r="A916" s="779"/>
      <c r="B916" s="777">
        <v>7984592</v>
      </c>
      <c r="C916" s="778" t="s">
        <v>2274</v>
      </c>
      <c r="D916" s="757">
        <v>4000</v>
      </c>
      <c r="E916" s="758">
        <v>4000</v>
      </c>
      <c r="F916" s="758">
        <v>0</v>
      </c>
      <c r="G916" s="758">
        <v>0</v>
      </c>
      <c r="H916" s="758">
        <v>0</v>
      </c>
      <c r="I916" s="758">
        <v>0</v>
      </c>
      <c r="J916" s="758">
        <v>1000</v>
      </c>
      <c r="K916" s="758">
        <v>0</v>
      </c>
      <c r="L916" s="758">
        <v>1216</v>
      </c>
      <c r="M916" s="758">
        <v>1783.557</v>
      </c>
      <c r="N916" s="759">
        <v>2783.5569999999998</v>
      </c>
      <c r="O916" s="757">
        <v>0</v>
      </c>
      <c r="P916" s="757">
        <v>0</v>
      </c>
      <c r="Q916" s="757">
        <v>1000</v>
      </c>
      <c r="R916" s="757">
        <v>0</v>
      </c>
      <c r="S916" s="757">
        <v>0</v>
      </c>
      <c r="T916" s="757">
        <v>1783.557</v>
      </c>
      <c r="U916" s="812">
        <f t="shared" si="71"/>
        <v>69.588924999999989</v>
      </c>
      <c r="V916" s="813"/>
      <c r="W916" s="813"/>
      <c r="X916" s="813">
        <f t="shared" si="74"/>
        <v>100</v>
      </c>
      <c r="Y916" s="813"/>
      <c r="Z916" s="813">
        <f t="shared" ref="Z916:Z975" si="75">S916/L916*100</f>
        <v>0</v>
      </c>
      <c r="AA916" s="813">
        <f t="shared" si="73"/>
        <v>100</v>
      </c>
    </row>
    <row r="917" spans="1:27">
      <c r="A917" s="779"/>
      <c r="B917" s="777">
        <v>8008662</v>
      </c>
      <c r="C917" s="778" t="s">
        <v>2275</v>
      </c>
      <c r="D917" s="757">
        <v>100</v>
      </c>
      <c r="E917" s="758">
        <v>100</v>
      </c>
      <c r="F917" s="758">
        <v>0</v>
      </c>
      <c r="G917" s="758">
        <v>0</v>
      </c>
      <c r="H917" s="758">
        <v>0</v>
      </c>
      <c r="I917" s="758">
        <v>0</v>
      </c>
      <c r="J917" s="758">
        <v>0</v>
      </c>
      <c r="K917" s="758">
        <v>0</v>
      </c>
      <c r="L917" s="758">
        <v>0</v>
      </c>
      <c r="M917" s="758">
        <v>100</v>
      </c>
      <c r="N917" s="759">
        <v>90.674999999999997</v>
      </c>
      <c r="O917" s="757">
        <v>0</v>
      </c>
      <c r="P917" s="757">
        <v>0</v>
      </c>
      <c r="Q917" s="757">
        <v>0</v>
      </c>
      <c r="R917" s="757">
        <v>0</v>
      </c>
      <c r="S917" s="757">
        <v>0</v>
      </c>
      <c r="T917" s="757">
        <v>90.674999999999997</v>
      </c>
      <c r="U917" s="812">
        <f t="shared" si="71"/>
        <v>90.674999999999997</v>
      </c>
      <c r="V917" s="813"/>
      <c r="W917" s="813"/>
      <c r="X917" s="813"/>
      <c r="Y917" s="813"/>
      <c r="Z917" s="813"/>
      <c r="AA917" s="813">
        <f t="shared" si="73"/>
        <v>90.674999999999997</v>
      </c>
    </row>
    <row r="918" spans="1:27" ht="22.5">
      <c r="A918" s="779"/>
      <c r="B918" s="777">
        <v>8103959</v>
      </c>
      <c r="C918" s="778" t="s">
        <v>2276</v>
      </c>
      <c r="D918" s="757">
        <v>433.85700000000003</v>
      </c>
      <c r="E918" s="758">
        <v>0</v>
      </c>
      <c r="F918" s="758">
        <v>0</v>
      </c>
      <c r="G918" s="758">
        <v>433.85700000000003</v>
      </c>
      <c r="H918" s="758">
        <v>0</v>
      </c>
      <c r="I918" s="758">
        <v>433.85700000000003</v>
      </c>
      <c r="J918" s="758">
        <v>0</v>
      </c>
      <c r="K918" s="758">
        <v>0</v>
      </c>
      <c r="L918" s="758">
        <v>0</v>
      </c>
      <c r="M918" s="758">
        <v>0</v>
      </c>
      <c r="N918" s="759">
        <v>433.85700000000003</v>
      </c>
      <c r="O918" s="757">
        <v>0</v>
      </c>
      <c r="P918" s="757">
        <v>433.85700000000003</v>
      </c>
      <c r="Q918" s="757">
        <v>0</v>
      </c>
      <c r="R918" s="757">
        <v>0</v>
      </c>
      <c r="S918" s="757">
        <v>0</v>
      </c>
      <c r="T918" s="757">
        <v>0</v>
      </c>
      <c r="U918" s="812">
        <f t="shared" si="71"/>
        <v>100</v>
      </c>
      <c r="V918" s="813"/>
      <c r="W918" s="813">
        <f t="shared" si="72"/>
        <v>100</v>
      </c>
      <c r="X918" s="813"/>
      <c r="Y918" s="813"/>
      <c r="Z918" s="813"/>
      <c r="AA918" s="813"/>
    </row>
    <row r="919" spans="1:27" ht="22.5">
      <c r="A919" s="779"/>
      <c r="B919" s="777">
        <v>8112110</v>
      </c>
      <c r="C919" s="778" t="s">
        <v>2277</v>
      </c>
      <c r="D919" s="757">
        <v>676.053</v>
      </c>
      <c r="E919" s="758">
        <v>0</v>
      </c>
      <c r="F919" s="758">
        <v>0</v>
      </c>
      <c r="G919" s="758">
        <v>676.053</v>
      </c>
      <c r="H919" s="758">
        <v>0</v>
      </c>
      <c r="I919" s="758">
        <v>676.053</v>
      </c>
      <c r="J919" s="758">
        <v>0</v>
      </c>
      <c r="K919" s="758">
        <v>0</v>
      </c>
      <c r="L919" s="758">
        <v>0</v>
      </c>
      <c r="M919" s="758">
        <v>0</v>
      </c>
      <c r="N919" s="759">
        <v>676.053</v>
      </c>
      <c r="O919" s="757">
        <v>0</v>
      </c>
      <c r="P919" s="757">
        <v>676.053</v>
      </c>
      <c r="Q919" s="757">
        <v>0</v>
      </c>
      <c r="R919" s="757">
        <v>0</v>
      </c>
      <c r="S919" s="757">
        <v>0</v>
      </c>
      <c r="T919" s="757">
        <v>0</v>
      </c>
      <c r="U919" s="812">
        <f t="shared" si="71"/>
        <v>100</v>
      </c>
      <c r="V919" s="813"/>
      <c r="W919" s="813">
        <f t="shared" si="72"/>
        <v>100</v>
      </c>
      <c r="X919" s="813"/>
      <c r="Y919" s="813"/>
      <c r="Z919" s="813"/>
      <c r="AA919" s="813"/>
    </row>
    <row r="920" spans="1:27">
      <c r="A920" s="779"/>
      <c r="B920" s="777">
        <v>8114638</v>
      </c>
      <c r="C920" s="778" t="s">
        <v>2278</v>
      </c>
      <c r="D920" s="757">
        <v>1686.8409999999999</v>
      </c>
      <c r="E920" s="758">
        <v>0</v>
      </c>
      <c r="F920" s="758">
        <v>0</v>
      </c>
      <c r="G920" s="758">
        <v>1686.8409999999999</v>
      </c>
      <c r="H920" s="758">
        <v>0</v>
      </c>
      <c r="I920" s="758">
        <v>1686.8409999999999</v>
      </c>
      <c r="J920" s="758">
        <v>0</v>
      </c>
      <c r="K920" s="758">
        <v>0</v>
      </c>
      <c r="L920" s="758">
        <v>0</v>
      </c>
      <c r="M920" s="758">
        <v>0</v>
      </c>
      <c r="N920" s="759">
        <v>1686.8409999999999</v>
      </c>
      <c r="O920" s="757">
        <v>0</v>
      </c>
      <c r="P920" s="757">
        <v>1686.8409999999999</v>
      </c>
      <c r="Q920" s="757">
        <v>0</v>
      </c>
      <c r="R920" s="757">
        <v>0</v>
      </c>
      <c r="S920" s="757">
        <v>0</v>
      </c>
      <c r="T920" s="757">
        <v>0</v>
      </c>
      <c r="U920" s="812">
        <f t="shared" si="71"/>
        <v>100</v>
      </c>
      <c r="V920" s="813"/>
      <c r="W920" s="813">
        <f t="shared" si="72"/>
        <v>100</v>
      </c>
      <c r="X920" s="813"/>
      <c r="Y920" s="813"/>
      <c r="Z920" s="813"/>
      <c r="AA920" s="813"/>
    </row>
    <row r="921" spans="1:27">
      <c r="A921" s="779"/>
      <c r="B921" s="777">
        <v>8011396</v>
      </c>
      <c r="C921" s="778" t="s">
        <v>2279</v>
      </c>
      <c r="D921" s="757">
        <v>1837.4190000000001</v>
      </c>
      <c r="E921" s="758">
        <v>1837.4190000000001</v>
      </c>
      <c r="F921" s="758">
        <v>0</v>
      </c>
      <c r="G921" s="758">
        <v>0</v>
      </c>
      <c r="H921" s="758">
        <v>0</v>
      </c>
      <c r="I921" s="758">
        <v>0</v>
      </c>
      <c r="J921" s="758">
        <v>0</v>
      </c>
      <c r="K921" s="758">
        <v>0</v>
      </c>
      <c r="L921" s="758">
        <v>1837.4190000000001</v>
      </c>
      <c r="M921" s="758">
        <v>0</v>
      </c>
      <c r="N921" s="759">
        <v>1837.0329999999999</v>
      </c>
      <c r="O921" s="757">
        <v>0</v>
      </c>
      <c r="P921" s="757">
        <v>0</v>
      </c>
      <c r="Q921" s="757">
        <v>0</v>
      </c>
      <c r="R921" s="757">
        <v>0</v>
      </c>
      <c r="S921" s="757">
        <v>1837.0329999999999</v>
      </c>
      <c r="T921" s="757">
        <v>0</v>
      </c>
      <c r="U921" s="812">
        <f t="shared" si="71"/>
        <v>99.978992271223916</v>
      </c>
      <c r="V921" s="813"/>
      <c r="W921" s="813"/>
      <c r="X921" s="813"/>
      <c r="Y921" s="813"/>
      <c r="Z921" s="813">
        <f t="shared" si="75"/>
        <v>99.978992271223916</v>
      </c>
      <c r="AA921" s="813"/>
    </row>
    <row r="922" spans="1:27" ht="22.5">
      <c r="A922" s="779"/>
      <c r="B922" s="777">
        <v>8106300</v>
      </c>
      <c r="C922" s="778" t="s">
        <v>2280</v>
      </c>
      <c r="D922" s="757">
        <v>5545.5609999999997</v>
      </c>
      <c r="E922" s="758">
        <v>2777.1489999999999</v>
      </c>
      <c r="F922" s="758">
        <v>0</v>
      </c>
      <c r="G922" s="758">
        <v>2768.4119999999998</v>
      </c>
      <c r="H922" s="758">
        <v>0</v>
      </c>
      <c r="I922" s="758">
        <v>2768.4119999999998</v>
      </c>
      <c r="J922" s="758">
        <v>0</v>
      </c>
      <c r="K922" s="758">
        <v>0</v>
      </c>
      <c r="L922" s="758">
        <v>1186</v>
      </c>
      <c r="M922" s="758">
        <v>1591.1489999999999</v>
      </c>
      <c r="N922" s="759">
        <v>5542.2139999999999</v>
      </c>
      <c r="O922" s="757">
        <v>0</v>
      </c>
      <c r="P922" s="757">
        <v>2768.4119999999998</v>
      </c>
      <c r="Q922" s="757">
        <v>0</v>
      </c>
      <c r="R922" s="757">
        <v>0</v>
      </c>
      <c r="S922" s="757">
        <v>1182.653</v>
      </c>
      <c r="T922" s="757">
        <v>1591.1489999999999</v>
      </c>
      <c r="U922" s="812">
        <f t="shared" si="71"/>
        <v>99.939645420905123</v>
      </c>
      <c r="V922" s="813"/>
      <c r="W922" s="813">
        <f t="shared" si="72"/>
        <v>100</v>
      </c>
      <c r="X922" s="813"/>
      <c r="Y922" s="813"/>
      <c r="Z922" s="813">
        <f t="shared" si="75"/>
        <v>99.717790893760537</v>
      </c>
      <c r="AA922" s="813">
        <f t="shared" si="73"/>
        <v>100</v>
      </c>
    </row>
    <row r="923" spans="1:27" ht="33.75">
      <c r="A923" s="779"/>
      <c r="B923" s="777">
        <v>8020328</v>
      </c>
      <c r="C923" s="778" t="s">
        <v>2281</v>
      </c>
      <c r="D923" s="757">
        <v>2211.9859999999999</v>
      </c>
      <c r="E923" s="758">
        <v>2211.9859999999999</v>
      </c>
      <c r="F923" s="758">
        <v>0</v>
      </c>
      <c r="G923" s="758">
        <v>0</v>
      </c>
      <c r="H923" s="758">
        <v>0</v>
      </c>
      <c r="I923" s="758">
        <v>0</v>
      </c>
      <c r="J923" s="758">
        <v>0</v>
      </c>
      <c r="K923" s="758">
        <v>0</v>
      </c>
      <c r="L923" s="758">
        <v>2211.9859999999999</v>
      </c>
      <c r="M923" s="758">
        <v>0</v>
      </c>
      <c r="N923" s="759">
        <v>2209.5169999999998</v>
      </c>
      <c r="O923" s="757">
        <v>0</v>
      </c>
      <c r="P923" s="757">
        <v>0</v>
      </c>
      <c r="Q923" s="757">
        <v>0</v>
      </c>
      <c r="R923" s="757">
        <v>0</v>
      </c>
      <c r="S923" s="757">
        <v>2209.5169999999998</v>
      </c>
      <c r="T923" s="757">
        <v>0</v>
      </c>
      <c r="U923" s="812">
        <f t="shared" si="71"/>
        <v>99.888380848703378</v>
      </c>
      <c r="V923" s="813"/>
      <c r="W923" s="813"/>
      <c r="X923" s="813"/>
      <c r="Y923" s="813"/>
      <c r="Z923" s="813">
        <f t="shared" si="75"/>
        <v>99.888380848703378</v>
      </c>
      <c r="AA923" s="813"/>
    </row>
    <row r="924" spans="1:27" ht="22.5">
      <c r="A924" s="779"/>
      <c r="B924" s="777">
        <v>8107065</v>
      </c>
      <c r="C924" s="778" t="s">
        <v>2282</v>
      </c>
      <c r="D924" s="757">
        <v>5059.2430000000004</v>
      </c>
      <c r="E924" s="758">
        <v>3551</v>
      </c>
      <c r="F924" s="758">
        <v>0</v>
      </c>
      <c r="G924" s="758">
        <v>1508.2429999999999</v>
      </c>
      <c r="H924" s="758">
        <v>0</v>
      </c>
      <c r="I924" s="758">
        <v>1508.2429999999999</v>
      </c>
      <c r="J924" s="758">
        <v>0</v>
      </c>
      <c r="K924" s="758">
        <v>0</v>
      </c>
      <c r="L924" s="758">
        <v>2351</v>
      </c>
      <c r="M924" s="758">
        <v>1200</v>
      </c>
      <c r="N924" s="759">
        <v>5058.7330000000002</v>
      </c>
      <c r="O924" s="757">
        <v>0</v>
      </c>
      <c r="P924" s="757">
        <v>1508.2429999999999</v>
      </c>
      <c r="Q924" s="757">
        <v>0</v>
      </c>
      <c r="R924" s="757">
        <v>0</v>
      </c>
      <c r="S924" s="757">
        <v>2350.4899999999998</v>
      </c>
      <c r="T924" s="757">
        <v>1200</v>
      </c>
      <c r="U924" s="812">
        <f t="shared" si="71"/>
        <v>99.989919440517085</v>
      </c>
      <c r="V924" s="813"/>
      <c r="W924" s="813">
        <f t="shared" si="72"/>
        <v>100</v>
      </c>
      <c r="X924" s="813"/>
      <c r="Y924" s="813"/>
      <c r="Z924" s="813">
        <f t="shared" si="75"/>
        <v>99.978307103360265</v>
      </c>
      <c r="AA924" s="813">
        <f t="shared" si="73"/>
        <v>100</v>
      </c>
    </row>
    <row r="925" spans="1:27">
      <c r="A925" s="779"/>
      <c r="B925" s="777">
        <v>7965590</v>
      </c>
      <c r="C925" s="778" t="s">
        <v>2283</v>
      </c>
      <c r="D925" s="757">
        <v>2486.654</v>
      </c>
      <c r="E925" s="758">
        <v>2486.654</v>
      </c>
      <c r="F925" s="758">
        <v>0</v>
      </c>
      <c r="G925" s="758">
        <v>0</v>
      </c>
      <c r="H925" s="758">
        <v>0</v>
      </c>
      <c r="I925" s="758">
        <v>0</v>
      </c>
      <c r="J925" s="758">
        <v>0</v>
      </c>
      <c r="K925" s="758">
        <v>0</v>
      </c>
      <c r="L925" s="758">
        <v>2486.654</v>
      </c>
      <c r="M925" s="758">
        <v>0</v>
      </c>
      <c r="N925" s="759">
        <v>2486.654</v>
      </c>
      <c r="O925" s="757">
        <v>0</v>
      </c>
      <c r="P925" s="757">
        <v>0</v>
      </c>
      <c r="Q925" s="757">
        <v>0</v>
      </c>
      <c r="R925" s="757">
        <v>0</v>
      </c>
      <c r="S925" s="757">
        <v>2486.654</v>
      </c>
      <c r="T925" s="757">
        <v>0</v>
      </c>
      <c r="U925" s="812">
        <f t="shared" si="71"/>
        <v>100</v>
      </c>
      <c r="V925" s="813"/>
      <c r="W925" s="813"/>
      <c r="X925" s="813"/>
      <c r="Y925" s="813"/>
      <c r="Z925" s="813">
        <f t="shared" si="75"/>
        <v>100</v>
      </c>
      <c r="AA925" s="813"/>
    </row>
    <row r="926" spans="1:27" ht="22.5">
      <c r="A926" s="779"/>
      <c r="B926" s="777">
        <v>8107072</v>
      </c>
      <c r="C926" s="778" t="s">
        <v>2284</v>
      </c>
      <c r="D926" s="757">
        <v>1797.433</v>
      </c>
      <c r="E926" s="758">
        <v>1022</v>
      </c>
      <c r="F926" s="758">
        <v>0</v>
      </c>
      <c r="G926" s="758">
        <v>775.43299999999999</v>
      </c>
      <c r="H926" s="758">
        <v>0</v>
      </c>
      <c r="I926" s="758">
        <v>775.43299999999999</v>
      </c>
      <c r="J926" s="758">
        <v>0</v>
      </c>
      <c r="K926" s="758">
        <v>0</v>
      </c>
      <c r="L926" s="758">
        <v>522</v>
      </c>
      <c r="M926" s="758">
        <v>500</v>
      </c>
      <c r="N926" s="759">
        <v>1796.1650949999998</v>
      </c>
      <c r="O926" s="757">
        <v>0</v>
      </c>
      <c r="P926" s="757">
        <v>775.43299999999999</v>
      </c>
      <c r="Q926" s="757">
        <v>0</v>
      </c>
      <c r="R926" s="757">
        <v>0</v>
      </c>
      <c r="S926" s="757">
        <v>520.73209499999996</v>
      </c>
      <c r="T926" s="757">
        <v>500</v>
      </c>
      <c r="U926" s="812">
        <f t="shared" si="71"/>
        <v>99.929460235791808</v>
      </c>
      <c r="V926" s="813"/>
      <c r="W926" s="813">
        <f t="shared" si="72"/>
        <v>100</v>
      </c>
      <c r="X926" s="813"/>
      <c r="Y926" s="813"/>
      <c r="Z926" s="813">
        <f t="shared" si="75"/>
        <v>99.757106321839075</v>
      </c>
      <c r="AA926" s="813">
        <f t="shared" si="73"/>
        <v>100</v>
      </c>
    </row>
    <row r="927" spans="1:27" ht="33.75">
      <c r="A927" s="779"/>
      <c r="B927" s="777">
        <v>8030173</v>
      </c>
      <c r="C927" s="778" t="s">
        <v>2285</v>
      </c>
      <c r="D927" s="757">
        <v>90</v>
      </c>
      <c r="E927" s="758">
        <v>0</v>
      </c>
      <c r="F927" s="758">
        <v>0</v>
      </c>
      <c r="G927" s="758">
        <v>90</v>
      </c>
      <c r="H927" s="758">
        <v>0</v>
      </c>
      <c r="I927" s="758">
        <v>90</v>
      </c>
      <c r="J927" s="758">
        <v>0</v>
      </c>
      <c r="K927" s="758">
        <v>0</v>
      </c>
      <c r="L927" s="758">
        <v>0</v>
      </c>
      <c r="M927" s="758">
        <v>0</v>
      </c>
      <c r="N927" s="759">
        <v>90</v>
      </c>
      <c r="O927" s="757">
        <v>0</v>
      </c>
      <c r="P927" s="757">
        <v>90</v>
      </c>
      <c r="Q927" s="757">
        <v>0</v>
      </c>
      <c r="R927" s="757">
        <v>0</v>
      </c>
      <c r="S927" s="757">
        <v>0</v>
      </c>
      <c r="T927" s="757">
        <v>0</v>
      </c>
      <c r="U927" s="812">
        <f t="shared" si="71"/>
        <v>100</v>
      </c>
      <c r="V927" s="813"/>
      <c r="W927" s="813">
        <f t="shared" si="72"/>
        <v>100</v>
      </c>
      <c r="X927" s="813"/>
      <c r="Y927" s="813"/>
      <c r="Z927" s="813"/>
      <c r="AA927" s="813"/>
    </row>
    <row r="928" spans="1:27">
      <c r="A928" s="779"/>
      <c r="B928" s="777">
        <v>8030589</v>
      </c>
      <c r="C928" s="778" t="s">
        <v>2286</v>
      </c>
      <c r="D928" s="757">
        <v>518.18700000000001</v>
      </c>
      <c r="E928" s="758">
        <v>518.18700000000001</v>
      </c>
      <c r="F928" s="758">
        <v>0</v>
      </c>
      <c r="G928" s="758">
        <v>0</v>
      </c>
      <c r="H928" s="758">
        <v>0</v>
      </c>
      <c r="I928" s="758">
        <v>0</v>
      </c>
      <c r="J928" s="758">
        <v>0</v>
      </c>
      <c r="K928" s="758">
        <v>0</v>
      </c>
      <c r="L928" s="758">
        <v>518.18700000000001</v>
      </c>
      <c r="M928" s="758">
        <v>0</v>
      </c>
      <c r="N928" s="759">
        <v>518.18700000000001</v>
      </c>
      <c r="O928" s="757">
        <v>0</v>
      </c>
      <c r="P928" s="757">
        <v>0</v>
      </c>
      <c r="Q928" s="757">
        <v>0</v>
      </c>
      <c r="R928" s="757">
        <v>0</v>
      </c>
      <c r="S928" s="757">
        <v>518.18700000000001</v>
      </c>
      <c r="T928" s="757">
        <v>0</v>
      </c>
      <c r="U928" s="812">
        <f t="shared" si="71"/>
        <v>100</v>
      </c>
      <c r="V928" s="813"/>
      <c r="W928" s="813"/>
      <c r="X928" s="813"/>
      <c r="Y928" s="813"/>
      <c r="Z928" s="813">
        <f t="shared" si="75"/>
        <v>100</v>
      </c>
      <c r="AA928" s="813"/>
    </row>
    <row r="929" spans="1:27" ht="22.5">
      <c r="A929" s="779"/>
      <c r="B929" s="777">
        <v>7905458</v>
      </c>
      <c r="C929" s="778" t="s">
        <v>2287</v>
      </c>
      <c r="D929" s="757">
        <v>76.5</v>
      </c>
      <c r="E929" s="758">
        <v>76.5</v>
      </c>
      <c r="F929" s="758">
        <v>0</v>
      </c>
      <c r="G929" s="758">
        <v>0</v>
      </c>
      <c r="H929" s="758">
        <v>0</v>
      </c>
      <c r="I929" s="758">
        <v>0.40000000000000036</v>
      </c>
      <c r="J929" s="758">
        <v>0</v>
      </c>
      <c r="K929" s="758">
        <v>0</v>
      </c>
      <c r="L929" s="758">
        <v>0</v>
      </c>
      <c r="M929" s="758">
        <v>76.5</v>
      </c>
      <c r="N929" s="759">
        <v>76.5</v>
      </c>
      <c r="O929" s="757">
        <v>0</v>
      </c>
      <c r="P929" s="757">
        <v>0</v>
      </c>
      <c r="Q929" s="757">
        <v>0</v>
      </c>
      <c r="R929" s="757">
        <v>0</v>
      </c>
      <c r="S929" s="757">
        <v>0</v>
      </c>
      <c r="T929" s="757">
        <v>76.5</v>
      </c>
      <c r="U929" s="812">
        <f t="shared" si="71"/>
        <v>100</v>
      </c>
      <c r="V929" s="813"/>
      <c r="W929" s="813">
        <f t="shared" si="72"/>
        <v>0</v>
      </c>
      <c r="X929" s="813"/>
      <c r="Y929" s="813"/>
      <c r="Z929" s="813"/>
      <c r="AA929" s="813">
        <f t="shared" si="73"/>
        <v>100</v>
      </c>
    </row>
    <row r="930" spans="1:27">
      <c r="A930" s="779"/>
      <c r="B930" s="777">
        <v>7955722</v>
      </c>
      <c r="C930" s="778" t="s">
        <v>2288</v>
      </c>
      <c r="D930" s="757">
        <v>247.351</v>
      </c>
      <c r="E930" s="758">
        <v>247.351</v>
      </c>
      <c r="F930" s="758">
        <v>0</v>
      </c>
      <c r="G930" s="758">
        <v>0</v>
      </c>
      <c r="H930" s="758">
        <v>0</v>
      </c>
      <c r="I930" s="758">
        <v>0</v>
      </c>
      <c r="J930" s="758">
        <v>0</v>
      </c>
      <c r="K930" s="758">
        <v>0</v>
      </c>
      <c r="L930" s="758">
        <v>0</v>
      </c>
      <c r="M930" s="758">
        <v>247.351</v>
      </c>
      <c r="N930" s="759">
        <v>247.351</v>
      </c>
      <c r="O930" s="757">
        <v>0</v>
      </c>
      <c r="P930" s="757">
        <v>0</v>
      </c>
      <c r="Q930" s="757">
        <v>0</v>
      </c>
      <c r="R930" s="757">
        <v>0</v>
      </c>
      <c r="S930" s="757">
        <v>0</v>
      </c>
      <c r="T930" s="757">
        <v>247.351</v>
      </c>
      <c r="U930" s="812">
        <f t="shared" si="71"/>
        <v>100</v>
      </c>
      <c r="V930" s="813"/>
      <c r="W930" s="813"/>
      <c r="X930" s="813"/>
      <c r="Y930" s="813"/>
      <c r="Z930" s="813"/>
      <c r="AA930" s="813">
        <f t="shared" si="73"/>
        <v>100</v>
      </c>
    </row>
    <row r="931" spans="1:27" ht="22.5">
      <c r="A931" s="779"/>
      <c r="B931" s="777">
        <v>7681899</v>
      </c>
      <c r="C931" s="778" t="s">
        <v>2289</v>
      </c>
      <c r="D931" s="757">
        <v>494.86099999999999</v>
      </c>
      <c r="E931" s="758">
        <v>494.86099999999999</v>
      </c>
      <c r="F931" s="758">
        <v>0</v>
      </c>
      <c r="G931" s="758">
        <v>0</v>
      </c>
      <c r="H931" s="758">
        <v>0</v>
      </c>
      <c r="I931" s="758">
        <v>0</v>
      </c>
      <c r="J931" s="758">
        <v>0</v>
      </c>
      <c r="K931" s="758">
        <v>0</v>
      </c>
      <c r="L931" s="758">
        <v>0</v>
      </c>
      <c r="M931" s="758">
        <v>494.86099999999999</v>
      </c>
      <c r="N931" s="759">
        <v>494.86</v>
      </c>
      <c r="O931" s="757">
        <v>0</v>
      </c>
      <c r="P931" s="757">
        <v>0</v>
      </c>
      <c r="Q931" s="757">
        <v>0</v>
      </c>
      <c r="R931" s="757">
        <v>0</v>
      </c>
      <c r="S931" s="757">
        <v>0</v>
      </c>
      <c r="T931" s="757">
        <v>494.86</v>
      </c>
      <c r="U931" s="812">
        <f t="shared" si="71"/>
        <v>99.999797923053151</v>
      </c>
      <c r="V931" s="813"/>
      <c r="W931" s="813"/>
      <c r="X931" s="813"/>
      <c r="Y931" s="813"/>
      <c r="Z931" s="813"/>
      <c r="AA931" s="813">
        <f t="shared" si="73"/>
        <v>99.999797923053151</v>
      </c>
    </row>
    <row r="932" spans="1:27" ht="33.75">
      <c r="A932" s="779"/>
      <c r="B932" s="777">
        <v>7690531</v>
      </c>
      <c r="C932" s="778" t="s">
        <v>2290</v>
      </c>
      <c r="D932" s="757">
        <v>13017</v>
      </c>
      <c r="E932" s="758">
        <v>13017</v>
      </c>
      <c r="F932" s="758">
        <v>0</v>
      </c>
      <c r="G932" s="758">
        <v>0</v>
      </c>
      <c r="H932" s="758">
        <v>0</v>
      </c>
      <c r="I932" s="758">
        <v>0</v>
      </c>
      <c r="J932" s="758">
        <v>0</v>
      </c>
      <c r="K932" s="758">
        <v>0</v>
      </c>
      <c r="L932" s="758">
        <v>9017</v>
      </c>
      <c r="M932" s="758">
        <v>4000</v>
      </c>
      <c r="N932" s="759">
        <v>12943.391</v>
      </c>
      <c r="O932" s="757">
        <v>0</v>
      </c>
      <c r="P932" s="757">
        <v>0</v>
      </c>
      <c r="Q932" s="757">
        <v>0</v>
      </c>
      <c r="R932" s="757">
        <v>0</v>
      </c>
      <c r="S932" s="757">
        <v>8943.3909999999996</v>
      </c>
      <c r="T932" s="757">
        <v>4000</v>
      </c>
      <c r="U932" s="812">
        <f t="shared" si="71"/>
        <v>99.434516401628642</v>
      </c>
      <c r="V932" s="813"/>
      <c r="W932" s="813"/>
      <c r="X932" s="813"/>
      <c r="Y932" s="813"/>
      <c r="Z932" s="813">
        <f t="shared" si="75"/>
        <v>99.183664189863592</v>
      </c>
      <c r="AA932" s="813">
        <f t="shared" si="73"/>
        <v>100</v>
      </c>
    </row>
    <row r="933" spans="1:27" ht="45">
      <c r="A933" s="779"/>
      <c r="B933" s="777">
        <v>7802383</v>
      </c>
      <c r="C933" s="778" t="s">
        <v>2291</v>
      </c>
      <c r="D933" s="757">
        <v>235</v>
      </c>
      <c r="E933" s="758">
        <v>235</v>
      </c>
      <c r="F933" s="758">
        <v>0</v>
      </c>
      <c r="G933" s="758">
        <v>0</v>
      </c>
      <c r="H933" s="758">
        <v>0</v>
      </c>
      <c r="I933" s="758">
        <v>0</v>
      </c>
      <c r="J933" s="758">
        <v>0</v>
      </c>
      <c r="K933" s="758">
        <v>0</v>
      </c>
      <c r="L933" s="758">
        <v>14</v>
      </c>
      <c r="M933" s="758">
        <v>221</v>
      </c>
      <c r="N933" s="759">
        <v>228.697</v>
      </c>
      <c r="O933" s="757">
        <v>0</v>
      </c>
      <c r="P933" s="757">
        <v>0</v>
      </c>
      <c r="Q933" s="757">
        <v>0</v>
      </c>
      <c r="R933" s="757">
        <v>0</v>
      </c>
      <c r="S933" s="757">
        <v>7.6970000000000001</v>
      </c>
      <c r="T933" s="757">
        <v>221</v>
      </c>
      <c r="U933" s="812">
        <f t="shared" si="71"/>
        <v>97.317872340425538</v>
      </c>
      <c r="V933" s="813"/>
      <c r="W933" s="813"/>
      <c r="X933" s="813"/>
      <c r="Y933" s="813"/>
      <c r="Z933" s="813">
        <f t="shared" si="75"/>
        <v>54.978571428571435</v>
      </c>
      <c r="AA933" s="813">
        <f t="shared" si="73"/>
        <v>100</v>
      </c>
    </row>
    <row r="934" spans="1:27" ht="33.75">
      <c r="A934" s="779"/>
      <c r="B934" s="777">
        <v>7808089</v>
      </c>
      <c r="C934" s="778" t="s">
        <v>2292</v>
      </c>
      <c r="D934" s="757">
        <v>782.63699999999994</v>
      </c>
      <c r="E934" s="758">
        <v>782.63699999999994</v>
      </c>
      <c r="F934" s="758">
        <v>0</v>
      </c>
      <c r="G934" s="758">
        <v>0</v>
      </c>
      <c r="H934" s="758">
        <v>0</v>
      </c>
      <c r="I934" s="758">
        <v>0</v>
      </c>
      <c r="J934" s="758">
        <v>0</v>
      </c>
      <c r="K934" s="758">
        <v>0</v>
      </c>
      <c r="L934" s="758">
        <v>0</v>
      </c>
      <c r="M934" s="758">
        <v>782.63699999999994</v>
      </c>
      <c r="N934" s="759">
        <v>782.63699999999994</v>
      </c>
      <c r="O934" s="757">
        <v>0</v>
      </c>
      <c r="P934" s="757">
        <v>0</v>
      </c>
      <c r="Q934" s="757">
        <v>0</v>
      </c>
      <c r="R934" s="757">
        <v>0</v>
      </c>
      <c r="S934" s="757">
        <v>0</v>
      </c>
      <c r="T934" s="757">
        <v>782.63699999999994</v>
      </c>
      <c r="U934" s="812">
        <f t="shared" si="71"/>
        <v>100</v>
      </c>
      <c r="V934" s="813"/>
      <c r="W934" s="813"/>
      <c r="X934" s="813"/>
      <c r="Y934" s="813"/>
      <c r="Z934" s="813"/>
      <c r="AA934" s="813">
        <f t="shared" si="73"/>
        <v>100</v>
      </c>
    </row>
    <row r="935" spans="1:27" ht="33.75">
      <c r="A935" s="779"/>
      <c r="B935" s="777">
        <v>7811056</v>
      </c>
      <c r="C935" s="778" t="s">
        <v>2293</v>
      </c>
      <c r="D935" s="757">
        <v>79.858000000000004</v>
      </c>
      <c r="E935" s="758">
        <v>79.858000000000004</v>
      </c>
      <c r="F935" s="758">
        <v>0</v>
      </c>
      <c r="G935" s="758">
        <v>0</v>
      </c>
      <c r="H935" s="758">
        <v>0</v>
      </c>
      <c r="I935" s="758">
        <v>0</v>
      </c>
      <c r="J935" s="758">
        <v>0</v>
      </c>
      <c r="K935" s="758">
        <v>0</v>
      </c>
      <c r="L935" s="758">
        <v>76.841780999999997</v>
      </c>
      <c r="M935" s="758">
        <v>3.016219</v>
      </c>
      <c r="N935" s="759">
        <v>79.858000000000004</v>
      </c>
      <c r="O935" s="757">
        <v>0</v>
      </c>
      <c r="P935" s="757">
        <v>0</v>
      </c>
      <c r="Q935" s="757">
        <v>0</v>
      </c>
      <c r="R935" s="757">
        <v>0</v>
      </c>
      <c r="S935" s="757">
        <v>76.841780999999997</v>
      </c>
      <c r="T935" s="757">
        <v>3.016219</v>
      </c>
      <c r="U935" s="812">
        <f t="shared" si="71"/>
        <v>100</v>
      </c>
      <c r="V935" s="813"/>
      <c r="W935" s="813"/>
      <c r="X935" s="813"/>
      <c r="Y935" s="813"/>
      <c r="Z935" s="813">
        <f t="shared" si="75"/>
        <v>100</v>
      </c>
      <c r="AA935" s="813">
        <f t="shared" si="73"/>
        <v>100</v>
      </c>
    </row>
    <row r="936" spans="1:27">
      <c r="A936" s="779"/>
      <c r="B936" s="777">
        <v>7891679</v>
      </c>
      <c r="C936" s="778" t="s">
        <v>2294</v>
      </c>
      <c r="D936" s="757">
        <v>62.268000000000001</v>
      </c>
      <c r="E936" s="758">
        <v>62.268000000000001</v>
      </c>
      <c r="F936" s="758">
        <v>0</v>
      </c>
      <c r="G936" s="758">
        <v>0</v>
      </c>
      <c r="H936" s="758">
        <v>0</v>
      </c>
      <c r="I936" s="758">
        <v>0</v>
      </c>
      <c r="J936" s="758">
        <v>62.268000000000001</v>
      </c>
      <c r="K936" s="758">
        <v>0</v>
      </c>
      <c r="L936" s="758">
        <v>0</v>
      </c>
      <c r="M936" s="758">
        <v>0</v>
      </c>
      <c r="N936" s="759">
        <v>62.268000000000001</v>
      </c>
      <c r="O936" s="757">
        <v>0</v>
      </c>
      <c r="P936" s="757">
        <v>0</v>
      </c>
      <c r="Q936" s="757">
        <v>62.268000000000001</v>
      </c>
      <c r="R936" s="757">
        <v>0</v>
      </c>
      <c r="S936" s="757">
        <v>0</v>
      </c>
      <c r="T936" s="757">
        <v>0</v>
      </c>
      <c r="U936" s="812">
        <f t="shared" si="71"/>
        <v>100</v>
      </c>
      <c r="V936" s="813"/>
      <c r="W936" s="813"/>
      <c r="X936" s="813">
        <f t="shared" si="74"/>
        <v>100</v>
      </c>
      <c r="Y936" s="813"/>
      <c r="Z936" s="813"/>
      <c r="AA936" s="813"/>
    </row>
    <row r="937" spans="1:27" ht="22.5">
      <c r="A937" s="779"/>
      <c r="B937" s="777">
        <v>7907246</v>
      </c>
      <c r="C937" s="778" t="s">
        <v>2295</v>
      </c>
      <c r="D937" s="757">
        <v>41.652999999999999</v>
      </c>
      <c r="E937" s="758">
        <v>41.652999999999999</v>
      </c>
      <c r="F937" s="758">
        <v>0</v>
      </c>
      <c r="G937" s="758">
        <v>0</v>
      </c>
      <c r="H937" s="758">
        <v>0</v>
      </c>
      <c r="I937" s="758">
        <v>0</v>
      </c>
      <c r="J937" s="758">
        <v>0</v>
      </c>
      <c r="K937" s="758">
        <v>0</v>
      </c>
      <c r="L937" s="758">
        <v>0</v>
      </c>
      <c r="M937" s="758">
        <v>41.536999999999999</v>
      </c>
      <c r="N937" s="759">
        <v>41.536999999999999</v>
      </c>
      <c r="O937" s="757">
        <v>0</v>
      </c>
      <c r="P937" s="757">
        <v>0</v>
      </c>
      <c r="Q937" s="757">
        <v>0</v>
      </c>
      <c r="R937" s="757">
        <v>0</v>
      </c>
      <c r="S937" s="757">
        <v>0</v>
      </c>
      <c r="T937" s="757">
        <v>41.536999999999999</v>
      </c>
      <c r="U937" s="812">
        <f t="shared" si="71"/>
        <v>99.721508654838786</v>
      </c>
      <c r="V937" s="813"/>
      <c r="W937" s="813"/>
      <c r="X937" s="813"/>
      <c r="Y937" s="813"/>
      <c r="Z937" s="813"/>
      <c r="AA937" s="813">
        <f t="shared" si="73"/>
        <v>100</v>
      </c>
    </row>
    <row r="938" spans="1:27" ht="33.75">
      <c r="A938" s="779"/>
      <c r="B938" s="777">
        <v>7956113</v>
      </c>
      <c r="C938" s="778" t="s">
        <v>2296</v>
      </c>
      <c r="D938" s="757">
        <v>862.36800000000005</v>
      </c>
      <c r="E938" s="758">
        <v>862.36800000000005</v>
      </c>
      <c r="F938" s="758">
        <v>0</v>
      </c>
      <c r="G938" s="758">
        <v>0</v>
      </c>
      <c r="H938" s="758">
        <v>0</v>
      </c>
      <c r="I938" s="758">
        <v>0</v>
      </c>
      <c r="J938" s="758">
        <v>0</v>
      </c>
      <c r="K938" s="758">
        <v>0</v>
      </c>
      <c r="L938" s="758">
        <v>0</v>
      </c>
      <c r="M938" s="758">
        <v>862.09</v>
      </c>
      <c r="N938" s="759">
        <v>862.36800000000005</v>
      </c>
      <c r="O938" s="757">
        <v>0</v>
      </c>
      <c r="P938" s="757">
        <v>0</v>
      </c>
      <c r="Q938" s="757">
        <v>0</v>
      </c>
      <c r="R938" s="757">
        <v>0</v>
      </c>
      <c r="S938" s="757">
        <v>0</v>
      </c>
      <c r="T938" s="757">
        <v>862.36800000000005</v>
      </c>
      <c r="U938" s="812">
        <f t="shared" si="71"/>
        <v>100</v>
      </c>
      <c r="V938" s="813"/>
      <c r="W938" s="813"/>
      <c r="X938" s="813"/>
      <c r="Y938" s="813"/>
      <c r="Z938" s="813"/>
      <c r="AA938" s="813">
        <f t="shared" si="73"/>
        <v>100.03224721316799</v>
      </c>
    </row>
    <row r="939" spans="1:27" ht="22.5">
      <c r="A939" s="779"/>
      <c r="B939" s="777">
        <v>7957366</v>
      </c>
      <c r="C939" s="778" t="s">
        <v>2297</v>
      </c>
      <c r="D939" s="757">
        <v>177</v>
      </c>
      <c r="E939" s="758">
        <v>177</v>
      </c>
      <c r="F939" s="758">
        <v>0</v>
      </c>
      <c r="G939" s="758">
        <v>0</v>
      </c>
      <c r="H939" s="758">
        <v>0</v>
      </c>
      <c r="I939" s="758">
        <v>0</v>
      </c>
      <c r="J939" s="758">
        <v>0</v>
      </c>
      <c r="K939" s="758">
        <v>0</v>
      </c>
      <c r="L939" s="758">
        <v>0</v>
      </c>
      <c r="M939" s="758">
        <v>176.54900000000001</v>
      </c>
      <c r="N939" s="759">
        <v>27.591000000000001</v>
      </c>
      <c r="O939" s="757">
        <v>0</v>
      </c>
      <c r="P939" s="757">
        <v>0</v>
      </c>
      <c r="Q939" s="757">
        <v>0</v>
      </c>
      <c r="R939" s="757">
        <v>0</v>
      </c>
      <c r="S939" s="757">
        <v>0</v>
      </c>
      <c r="T939" s="757">
        <v>27.591000000000001</v>
      </c>
      <c r="U939" s="812">
        <f t="shared" si="71"/>
        <v>15.58813559322034</v>
      </c>
      <c r="V939" s="813"/>
      <c r="W939" s="813"/>
      <c r="X939" s="813"/>
      <c r="Y939" s="813"/>
      <c r="Z939" s="813"/>
      <c r="AA939" s="813">
        <f t="shared" si="73"/>
        <v>15.627955978227007</v>
      </c>
    </row>
    <row r="940" spans="1:27" ht="22.5">
      <c r="A940" s="779"/>
      <c r="B940" s="777">
        <v>7959882</v>
      </c>
      <c r="C940" s="778" t="s">
        <v>2298</v>
      </c>
      <c r="D940" s="757">
        <v>283</v>
      </c>
      <c r="E940" s="758">
        <v>283</v>
      </c>
      <c r="F940" s="758">
        <v>0</v>
      </c>
      <c r="G940" s="758">
        <v>0</v>
      </c>
      <c r="H940" s="758">
        <v>0</v>
      </c>
      <c r="I940" s="758">
        <v>185</v>
      </c>
      <c r="J940" s="758">
        <v>0</v>
      </c>
      <c r="K940" s="758">
        <v>0</v>
      </c>
      <c r="L940" s="758">
        <v>98.483999999999995</v>
      </c>
      <c r="M940" s="758">
        <v>0</v>
      </c>
      <c r="N940" s="759">
        <v>98.483999999999995</v>
      </c>
      <c r="O940" s="757">
        <v>0</v>
      </c>
      <c r="P940" s="757">
        <v>0</v>
      </c>
      <c r="Q940" s="757">
        <v>0</v>
      </c>
      <c r="R940" s="757">
        <v>0</v>
      </c>
      <c r="S940" s="757">
        <v>98.483999999999995</v>
      </c>
      <c r="T940" s="757">
        <v>0</v>
      </c>
      <c r="U940" s="812">
        <f t="shared" si="71"/>
        <v>34.799999999999997</v>
      </c>
      <c r="V940" s="813"/>
      <c r="W940" s="813">
        <f t="shared" si="72"/>
        <v>0</v>
      </c>
      <c r="X940" s="813"/>
      <c r="Y940" s="813"/>
      <c r="Z940" s="813">
        <f t="shared" si="75"/>
        <v>100</v>
      </c>
      <c r="AA940" s="813"/>
    </row>
    <row r="941" spans="1:27" ht="22.5">
      <c r="A941" s="779"/>
      <c r="B941" s="777">
        <v>8152959</v>
      </c>
      <c r="C941" s="778" t="s">
        <v>2299</v>
      </c>
      <c r="D941" s="757">
        <v>708.07500000000005</v>
      </c>
      <c r="E941" s="758">
        <v>708.07500000000005</v>
      </c>
      <c r="F941" s="758">
        <v>0</v>
      </c>
      <c r="G941" s="758">
        <v>0</v>
      </c>
      <c r="H941" s="758">
        <v>0</v>
      </c>
      <c r="I941" s="758">
        <v>0</v>
      </c>
      <c r="J941" s="758">
        <v>0</v>
      </c>
      <c r="K941" s="758">
        <v>0</v>
      </c>
      <c r="L941" s="758">
        <v>17.317</v>
      </c>
      <c r="M941" s="758">
        <v>690.75800000000004</v>
      </c>
      <c r="N941" s="759">
        <v>667.53</v>
      </c>
      <c r="O941" s="757">
        <v>0</v>
      </c>
      <c r="P941" s="757">
        <v>0</v>
      </c>
      <c r="Q941" s="757">
        <v>0</v>
      </c>
      <c r="R941" s="757">
        <v>0</v>
      </c>
      <c r="S941" s="757">
        <v>0</v>
      </c>
      <c r="T941" s="757">
        <v>667.53</v>
      </c>
      <c r="U941" s="812">
        <f t="shared" si="71"/>
        <v>94.273911661900215</v>
      </c>
      <c r="V941" s="813"/>
      <c r="W941" s="813"/>
      <c r="X941" s="813"/>
      <c r="Y941" s="813"/>
      <c r="Z941" s="813">
        <f t="shared" si="75"/>
        <v>0</v>
      </c>
      <c r="AA941" s="813">
        <f t="shared" si="73"/>
        <v>96.637317265959993</v>
      </c>
    </row>
    <row r="942" spans="1:27" ht="22.5">
      <c r="A942" s="779"/>
      <c r="B942" s="777">
        <v>7961550</v>
      </c>
      <c r="C942" s="778" t="s">
        <v>2300</v>
      </c>
      <c r="D942" s="757">
        <v>30</v>
      </c>
      <c r="E942" s="758">
        <v>30</v>
      </c>
      <c r="F942" s="758">
        <v>0</v>
      </c>
      <c r="G942" s="758">
        <v>0</v>
      </c>
      <c r="H942" s="758">
        <v>0</v>
      </c>
      <c r="I942" s="758">
        <v>0</v>
      </c>
      <c r="J942" s="758">
        <v>30</v>
      </c>
      <c r="K942" s="758">
        <v>0</v>
      </c>
      <c r="L942" s="758">
        <v>0</v>
      </c>
      <c r="M942" s="758">
        <v>0</v>
      </c>
      <c r="N942" s="759">
        <v>0</v>
      </c>
      <c r="O942" s="757">
        <v>0</v>
      </c>
      <c r="P942" s="757">
        <v>0</v>
      </c>
      <c r="Q942" s="757">
        <v>0</v>
      </c>
      <c r="R942" s="757">
        <v>0</v>
      </c>
      <c r="S942" s="757">
        <v>0</v>
      </c>
      <c r="T942" s="757">
        <v>0</v>
      </c>
      <c r="U942" s="812">
        <f t="shared" si="71"/>
        <v>0</v>
      </c>
      <c r="V942" s="813"/>
      <c r="W942" s="813"/>
      <c r="X942" s="813">
        <f t="shared" si="74"/>
        <v>0</v>
      </c>
      <c r="Y942" s="813"/>
      <c r="Z942" s="813"/>
      <c r="AA942" s="813"/>
    </row>
    <row r="943" spans="1:27" ht="22.5">
      <c r="A943" s="779"/>
      <c r="B943" s="777">
        <v>7961551</v>
      </c>
      <c r="C943" s="778" t="s">
        <v>2301</v>
      </c>
      <c r="D943" s="757">
        <v>80</v>
      </c>
      <c r="E943" s="758">
        <v>80</v>
      </c>
      <c r="F943" s="758">
        <v>0</v>
      </c>
      <c r="G943" s="758">
        <v>0</v>
      </c>
      <c r="H943" s="758">
        <v>0</v>
      </c>
      <c r="I943" s="758">
        <v>0</v>
      </c>
      <c r="J943" s="758">
        <v>80</v>
      </c>
      <c r="K943" s="758">
        <v>0</v>
      </c>
      <c r="L943" s="758">
        <v>0</v>
      </c>
      <c r="M943" s="758">
        <v>0</v>
      </c>
      <c r="N943" s="759">
        <v>80</v>
      </c>
      <c r="O943" s="757">
        <v>0</v>
      </c>
      <c r="P943" s="757">
        <v>0</v>
      </c>
      <c r="Q943" s="757">
        <v>80</v>
      </c>
      <c r="R943" s="757">
        <v>0</v>
      </c>
      <c r="S943" s="757">
        <v>0</v>
      </c>
      <c r="T943" s="757">
        <v>0</v>
      </c>
      <c r="U943" s="812">
        <f t="shared" si="71"/>
        <v>100</v>
      </c>
      <c r="V943" s="813"/>
      <c r="W943" s="813"/>
      <c r="X943" s="813">
        <f t="shared" si="74"/>
        <v>100</v>
      </c>
      <c r="Y943" s="813"/>
      <c r="Z943" s="813"/>
      <c r="AA943" s="813"/>
    </row>
    <row r="944" spans="1:27" ht="22.5">
      <c r="A944" s="779"/>
      <c r="B944" s="777">
        <v>7961552</v>
      </c>
      <c r="C944" s="778" t="s">
        <v>2302</v>
      </c>
      <c r="D944" s="757">
        <v>80</v>
      </c>
      <c r="E944" s="758">
        <v>80</v>
      </c>
      <c r="F944" s="758">
        <v>0</v>
      </c>
      <c r="G944" s="758">
        <v>0</v>
      </c>
      <c r="H944" s="758">
        <v>0</v>
      </c>
      <c r="I944" s="758">
        <v>0</v>
      </c>
      <c r="J944" s="758">
        <v>80</v>
      </c>
      <c r="K944" s="758">
        <v>0</v>
      </c>
      <c r="L944" s="758">
        <v>0</v>
      </c>
      <c r="M944" s="758">
        <v>0</v>
      </c>
      <c r="N944" s="759">
        <v>80</v>
      </c>
      <c r="O944" s="757">
        <v>0</v>
      </c>
      <c r="P944" s="757">
        <v>0</v>
      </c>
      <c r="Q944" s="757">
        <v>80</v>
      </c>
      <c r="R944" s="757">
        <v>0</v>
      </c>
      <c r="S944" s="757">
        <v>0</v>
      </c>
      <c r="T944" s="757">
        <v>0</v>
      </c>
      <c r="U944" s="812">
        <f t="shared" si="71"/>
        <v>100</v>
      </c>
      <c r="V944" s="813"/>
      <c r="W944" s="813"/>
      <c r="X944" s="813">
        <f t="shared" si="74"/>
        <v>100</v>
      </c>
      <c r="Y944" s="813"/>
      <c r="Z944" s="813"/>
      <c r="AA944" s="813"/>
    </row>
    <row r="945" spans="1:27" ht="22.5">
      <c r="A945" s="779"/>
      <c r="B945" s="777">
        <v>7976274</v>
      </c>
      <c r="C945" s="778" t="s">
        <v>2303</v>
      </c>
      <c r="D945" s="757">
        <v>1800</v>
      </c>
      <c r="E945" s="758">
        <v>1800</v>
      </c>
      <c r="F945" s="758">
        <v>0</v>
      </c>
      <c r="G945" s="758">
        <v>0</v>
      </c>
      <c r="H945" s="758">
        <v>0</v>
      </c>
      <c r="I945" s="758">
        <v>323</v>
      </c>
      <c r="J945" s="758">
        <v>0</v>
      </c>
      <c r="K945" s="758">
        <v>0</v>
      </c>
      <c r="L945" s="758">
        <v>0</v>
      </c>
      <c r="M945" s="758">
        <v>1476.5809999999999</v>
      </c>
      <c r="N945" s="759">
        <v>1471.203</v>
      </c>
      <c r="O945" s="757">
        <v>0</v>
      </c>
      <c r="P945" s="757">
        <v>0</v>
      </c>
      <c r="Q945" s="757">
        <v>0</v>
      </c>
      <c r="R945" s="757">
        <v>0</v>
      </c>
      <c r="S945" s="757">
        <v>0</v>
      </c>
      <c r="T945" s="757">
        <v>1471.203</v>
      </c>
      <c r="U945" s="812">
        <f t="shared" si="71"/>
        <v>81.733500000000006</v>
      </c>
      <c r="V945" s="813"/>
      <c r="W945" s="813">
        <f t="shared" si="72"/>
        <v>0</v>
      </c>
      <c r="X945" s="813"/>
      <c r="Y945" s="813"/>
      <c r="Z945" s="813"/>
      <c r="AA945" s="813">
        <f t="shared" si="73"/>
        <v>99.635780224721842</v>
      </c>
    </row>
    <row r="946" spans="1:27" ht="33.75">
      <c r="A946" s="779"/>
      <c r="B946" s="777">
        <v>7986960</v>
      </c>
      <c r="C946" s="778" t="s">
        <v>2304</v>
      </c>
      <c r="D946" s="757">
        <v>580</v>
      </c>
      <c r="E946" s="758">
        <v>580</v>
      </c>
      <c r="F946" s="758">
        <v>0</v>
      </c>
      <c r="G946" s="758">
        <v>0</v>
      </c>
      <c r="H946" s="758">
        <v>0</v>
      </c>
      <c r="I946" s="758">
        <v>0</v>
      </c>
      <c r="J946" s="758">
        <v>0</v>
      </c>
      <c r="K946" s="758">
        <v>0</v>
      </c>
      <c r="L946" s="758">
        <v>0</v>
      </c>
      <c r="M946" s="758">
        <v>580</v>
      </c>
      <c r="N946" s="759">
        <v>55.268000000000001</v>
      </c>
      <c r="O946" s="757">
        <v>0</v>
      </c>
      <c r="P946" s="757">
        <v>0</v>
      </c>
      <c r="Q946" s="757">
        <v>0</v>
      </c>
      <c r="R946" s="757">
        <v>0</v>
      </c>
      <c r="S946" s="757">
        <v>0</v>
      </c>
      <c r="T946" s="757">
        <v>55.268000000000001</v>
      </c>
      <c r="U946" s="812">
        <f t="shared" si="71"/>
        <v>9.5289655172413799</v>
      </c>
      <c r="V946" s="813"/>
      <c r="W946" s="813"/>
      <c r="X946" s="813"/>
      <c r="Y946" s="813"/>
      <c r="Z946" s="813"/>
      <c r="AA946" s="813">
        <f t="shared" si="73"/>
        <v>9.5289655172413799</v>
      </c>
    </row>
    <row r="947" spans="1:27" ht="33.75">
      <c r="A947" s="779"/>
      <c r="B947" s="777">
        <v>8008659</v>
      </c>
      <c r="C947" s="778" t="s">
        <v>2305</v>
      </c>
      <c r="D947" s="757">
        <v>732</v>
      </c>
      <c r="E947" s="758">
        <v>732</v>
      </c>
      <c r="F947" s="758">
        <v>0</v>
      </c>
      <c r="G947" s="758">
        <v>0</v>
      </c>
      <c r="H947" s="758">
        <v>0</v>
      </c>
      <c r="I947" s="758">
        <v>0</v>
      </c>
      <c r="J947" s="758">
        <v>0</v>
      </c>
      <c r="K947" s="758">
        <v>0</v>
      </c>
      <c r="L947" s="758">
        <v>232</v>
      </c>
      <c r="M947" s="758">
        <v>500</v>
      </c>
      <c r="N947" s="759">
        <v>715.47900000000004</v>
      </c>
      <c r="O947" s="757">
        <v>0</v>
      </c>
      <c r="P947" s="757">
        <v>0</v>
      </c>
      <c r="Q947" s="757">
        <v>0</v>
      </c>
      <c r="R947" s="757">
        <v>0</v>
      </c>
      <c r="S947" s="757">
        <v>215.47900000000001</v>
      </c>
      <c r="T947" s="757">
        <v>500</v>
      </c>
      <c r="U947" s="812">
        <f t="shared" si="71"/>
        <v>97.743032786885252</v>
      </c>
      <c r="V947" s="813"/>
      <c r="W947" s="813"/>
      <c r="X947" s="813"/>
      <c r="Y947" s="813"/>
      <c r="Z947" s="813">
        <f t="shared" si="75"/>
        <v>92.878879310344828</v>
      </c>
      <c r="AA947" s="813">
        <f t="shared" si="73"/>
        <v>100</v>
      </c>
    </row>
    <row r="948" spans="1:27" ht="22.5">
      <c r="A948" s="779"/>
      <c r="B948" s="777">
        <v>8008660</v>
      </c>
      <c r="C948" s="778" t="s">
        <v>2306</v>
      </c>
      <c r="D948" s="757">
        <v>84.793999999999997</v>
      </c>
      <c r="E948" s="758">
        <v>84.793999999999997</v>
      </c>
      <c r="F948" s="758">
        <v>0</v>
      </c>
      <c r="G948" s="758">
        <v>0</v>
      </c>
      <c r="H948" s="758">
        <v>0</v>
      </c>
      <c r="I948" s="758">
        <v>0</v>
      </c>
      <c r="J948" s="758">
        <v>0</v>
      </c>
      <c r="K948" s="758">
        <v>0</v>
      </c>
      <c r="L948" s="758">
        <v>84.793999999999997</v>
      </c>
      <c r="M948" s="758">
        <v>0</v>
      </c>
      <c r="N948" s="759">
        <v>84.793999999999997</v>
      </c>
      <c r="O948" s="757">
        <v>0</v>
      </c>
      <c r="P948" s="757">
        <v>0</v>
      </c>
      <c r="Q948" s="757">
        <v>0</v>
      </c>
      <c r="R948" s="757">
        <v>0</v>
      </c>
      <c r="S948" s="757">
        <v>84.793999999999997</v>
      </c>
      <c r="T948" s="757">
        <v>0</v>
      </c>
      <c r="U948" s="812">
        <f t="shared" si="71"/>
        <v>100</v>
      </c>
      <c r="V948" s="813"/>
      <c r="W948" s="813"/>
      <c r="X948" s="813"/>
      <c r="Y948" s="813"/>
      <c r="Z948" s="813">
        <f t="shared" si="75"/>
        <v>100</v>
      </c>
      <c r="AA948" s="813"/>
    </row>
    <row r="949" spans="1:27" ht="22.5">
      <c r="A949" s="779"/>
      <c r="B949" s="777">
        <v>8021032</v>
      </c>
      <c r="C949" s="778" t="s">
        <v>2307</v>
      </c>
      <c r="D949" s="757">
        <v>886.49300000000005</v>
      </c>
      <c r="E949" s="758">
        <v>886.49300000000005</v>
      </c>
      <c r="F949" s="758">
        <v>0</v>
      </c>
      <c r="G949" s="758">
        <v>0</v>
      </c>
      <c r="H949" s="758">
        <v>0</v>
      </c>
      <c r="I949" s="758">
        <v>36</v>
      </c>
      <c r="J949" s="758">
        <v>850.255</v>
      </c>
      <c r="K949" s="758">
        <v>0</v>
      </c>
      <c r="L949" s="758">
        <v>0</v>
      </c>
      <c r="M949" s="758">
        <v>0</v>
      </c>
      <c r="N949" s="759">
        <v>850.255</v>
      </c>
      <c r="O949" s="757">
        <v>0</v>
      </c>
      <c r="P949" s="757">
        <v>0</v>
      </c>
      <c r="Q949" s="757">
        <v>850.255</v>
      </c>
      <c r="R949" s="757">
        <v>0</v>
      </c>
      <c r="S949" s="757">
        <v>0</v>
      </c>
      <c r="T949" s="757">
        <v>0</v>
      </c>
      <c r="U949" s="812">
        <f t="shared" si="71"/>
        <v>95.912206864577612</v>
      </c>
      <c r="V949" s="813"/>
      <c r="W949" s="813">
        <f t="shared" si="72"/>
        <v>0</v>
      </c>
      <c r="X949" s="813">
        <f t="shared" si="74"/>
        <v>100</v>
      </c>
      <c r="Y949" s="813"/>
      <c r="Z949" s="813"/>
      <c r="AA949" s="813"/>
    </row>
    <row r="950" spans="1:27" ht="22.5">
      <c r="A950" s="779"/>
      <c r="B950" s="777">
        <v>8024741</v>
      </c>
      <c r="C950" s="778" t="s">
        <v>2308</v>
      </c>
      <c r="D950" s="757">
        <v>1387</v>
      </c>
      <c r="E950" s="758">
        <v>1387</v>
      </c>
      <c r="F950" s="758">
        <v>0</v>
      </c>
      <c r="G950" s="758">
        <v>0</v>
      </c>
      <c r="H950" s="758">
        <v>0</v>
      </c>
      <c r="I950" s="758">
        <v>0</v>
      </c>
      <c r="J950" s="758">
        <v>1387</v>
      </c>
      <c r="K950" s="758">
        <v>0</v>
      </c>
      <c r="L950" s="758">
        <v>0</v>
      </c>
      <c r="M950" s="758">
        <v>0</v>
      </c>
      <c r="N950" s="759">
        <v>1386.4780000000001</v>
      </c>
      <c r="O950" s="757">
        <v>0</v>
      </c>
      <c r="P950" s="757">
        <v>0</v>
      </c>
      <c r="Q950" s="757">
        <v>1386.4780000000001</v>
      </c>
      <c r="R950" s="757">
        <v>0</v>
      </c>
      <c r="S950" s="757">
        <v>0</v>
      </c>
      <c r="T950" s="757">
        <v>0</v>
      </c>
      <c r="U950" s="812">
        <f t="shared" si="71"/>
        <v>99.962364816149972</v>
      </c>
      <c r="V950" s="813"/>
      <c r="W950" s="813"/>
      <c r="X950" s="813">
        <f t="shared" si="74"/>
        <v>99.962364816149972</v>
      </c>
      <c r="Y950" s="813"/>
      <c r="Z950" s="813"/>
      <c r="AA950" s="813"/>
    </row>
    <row r="951" spans="1:27" ht="22.5">
      <c r="A951" s="779"/>
      <c r="B951" s="777">
        <v>8031942</v>
      </c>
      <c r="C951" s="778" t="s">
        <v>2309</v>
      </c>
      <c r="D951" s="757">
        <v>20</v>
      </c>
      <c r="E951" s="758">
        <v>20</v>
      </c>
      <c r="F951" s="758">
        <v>0</v>
      </c>
      <c r="G951" s="758">
        <v>0</v>
      </c>
      <c r="H951" s="758">
        <v>0</v>
      </c>
      <c r="I951" s="758">
        <v>0</v>
      </c>
      <c r="J951" s="758">
        <v>20</v>
      </c>
      <c r="K951" s="758">
        <v>0</v>
      </c>
      <c r="L951" s="758">
        <v>0</v>
      </c>
      <c r="M951" s="758">
        <v>0</v>
      </c>
      <c r="N951" s="759">
        <v>0</v>
      </c>
      <c r="O951" s="757">
        <v>0</v>
      </c>
      <c r="P951" s="757">
        <v>0</v>
      </c>
      <c r="Q951" s="757">
        <v>0</v>
      </c>
      <c r="R951" s="757">
        <v>0</v>
      </c>
      <c r="S951" s="757">
        <v>0</v>
      </c>
      <c r="T951" s="757">
        <v>0</v>
      </c>
      <c r="U951" s="812">
        <f t="shared" si="71"/>
        <v>0</v>
      </c>
      <c r="V951" s="813"/>
      <c r="W951" s="813"/>
      <c r="X951" s="813">
        <f t="shared" si="74"/>
        <v>0</v>
      </c>
      <c r="Y951" s="813"/>
      <c r="Z951" s="813"/>
      <c r="AA951" s="813"/>
    </row>
    <row r="952" spans="1:27" ht="22.5">
      <c r="A952" s="779"/>
      <c r="B952" s="777">
        <v>8032352</v>
      </c>
      <c r="C952" s="778" t="s">
        <v>2310</v>
      </c>
      <c r="D952" s="757">
        <v>70</v>
      </c>
      <c r="E952" s="758">
        <v>70</v>
      </c>
      <c r="F952" s="758">
        <v>0</v>
      </c>
      <c r="G952" s="758">
        <v>0</v>
      </c>
      <c r="H952" s="758">
        <v>0</v>
      </c>
      <c r="I952" s="758">
        <v>0</v>
      </c>
      <c r="J952" s="758">
        <v>70</v>
      </c>
      <c r="K952" s="758">
        <v>0</v>
      </c>
      <c r="L952" s="758">
        <v>0</v>
      </c>
      <c r="M952" s="758">
        <v>0</v>
      </c>
      <c r="N952" s="759">
        <v>0</v>
      </c>
      <c r="O952" s="757">
        <v>0</v>
      </c>
      <c r="P952" s="757">
        <v>0</v>
      </c>
      <c r="Q952" s="757">
        <v>0</v>
      </c>
      <c r="R952" s="757">
        <v>0</v>
      </c>
      <c r="S952" s="757">
        <v>0</v>
      </c>
      <c r="T952" s="757">
        <v>0</v>
      </c>
      <c r="U952" s="812">
        <f t="shared" si="71"/>
        <v>0</v>
      </c>
      <c r="V952" s="813"/>
      <c r="W952" s="813"/>
      <c r="X952" s="813">
        <f t="shared" si="74"/>
        <v>0</v>
      </c>
      <c r="Y952" s="813"/>
      <c r="Z952" s="813"/>
      <c r="AA952" s="813"/>
    </row>
    <row r="953" spans="1:27" ht="33.75">
      <c r="A953" s="779"/>
      <c r="B953" s="777">
        <v>8041925</v>
      </c>
      <c r="C953" s="778" t="s">
        <v>2311</v>
      </c>
      <c r="D953" s="757">
        <v>100</v>
      </c>
      <c r="E953" s="758">
        <v>100</v>
      </c>
      <c r="F953" s="758">
        <v>0</v>
      </c>
      <c r="G953" s="758">
        <v>0</v>
      </c>
      <c r="H953" s="758">
        <v>0</v>
      </c>
      <c r="I953" s="758">
        <v>0</v>
      </c>
      <c r="J953" s="758">
        <v>0</v>
      </c>
      <c r="K953" s="758">
        <v>0</v>
      </c>
      <c r="L953" s="758">
        <v>99.718000000000004</v>
      </c>
      <c r="M953" s="758">
        <v>0</v>
      </c>
      <c r="N953" s="759">
        <v>11.718</v>
      </c>
      <c r="O953" s="757">
        <v>0</v>
      </c>
      <c r="P953" s="757">
        <v>0</v>
      </c>
      <c r="Q953" s="757">
        <v>0</v>
      </c>
      <c r="R953" s="757">
        <v>0</v>
      </c>
      <c r="S953" s="757">
        <v>11.718</v>
      </c>
      <c r="T953" s="757">
        <v>0</v>
      </c>
      <c r="U953" s="812">
        <f t="shared" si="71"/>
        <v>11.718</v>
      </c>
      <c r="V953" s="813"/>
      <c r="W953" s="813"/>
      <c r="X953" s="813"/>
      <c r="Y953" s="813"/>
      <c r="Z953" s="813">
        <f t="shared" si="75"/>
        <v>11.751138209751499</v>
      </c>
      <c r="AA953" s="813"/>
    </row>
    <row r="954" spans="1:27" ht="22.5">
      <c r="A954" s="779"/>
      <c r="B954" s="777">
        <v>8087690</v>
      </c>
      <c r="C954" s="778" t="s">
        <v>2312</v>
      </c>
      <c r="D954" s="757">
        <v>352.84</v>
      </c>
      <c r="E954" s="758">
        <v>352.84</v>
      </c>
      <c r="F954" s="758">
        <v>0</v>
      </c>
      <c r="G954" s="758">
        <v>0</v>
      </c>
      <c r="H954" s="758">
        <v>0</v>
      </c>
      <c r="I954" s="758">
        <v>0</v>
      </c>
      <c r="J954" s="758">
        <v>0</v>
      </c>
      <c r="K954" s="758">
        <v>0</v>
      </c>
      <c r="L954" s="758">
        <v>1.9799999999999999E-4</v>
      </c>
      <c r="M954" s="758">
        <v>352.84</v>
      </c>
      <c r="N954" s="759">
        <v>352.84</v>
      </c>
      <c r="O954" s="757">
        <v>0</v>
      </c>
      <c r="P954" s="757">
        <v>0</v>
      </c>
      <c r="Q954" s="757">
        <v>0</v>
      </c>
      <c r="R954" s="757">
        <v>0</v>
      </c>
      <c r="S954" s="757">
        <v>0</v>
      </c>
      <c r="T954" s="757">
        <v>352.84</v>
      </c>
      <c r="U954" s="812">
        <f t="shared" si="71"/>
        <v>100</v>
      </c>
      <c r="V954" s="813"/>
      <c r="W954" s="813"/>
      <c r="X954" s="813"/>
      <c r="Y954" s="813"/>
      <c r="Z954" s="813">
        <f t="shared" si="75"/>
        <v>0</v>
      </c>
      <c r="AA954" s="813">
        <f t="shared" si="73"/>
        <v>100</v>
      </c>
    </row>
    <row r="955" spans="1:27" ht="22.5">
      <c r="A955" s="779"/>
      <c r="B955" s="777">
        <v>8087691</v>
      </c>
      <c r="C955" s="778" t="s">
        <v>2313</v>
      </c>
      <c r="D955" s="757">
        <v>100</v>
      </c>
      <c r="E955" s="758">
        <v>100</v>
      </c>
      <c r="F955" s="758">
        <v>0</v>
      </c>
      <c r="G955" s="758">
        <v>0</v>
      </c>
      <c r="H955" s="758">
        <v>0</v>
      </c>
      <c r="I955" s="758">
        <v>0</v>
      </c>
      <c r="J955" s="758">
        <v>0</v>
      </c>
      <c r="K955" s="758">
        <v>0</v>
      </c>
      <c r="L955" s="758">
        <v>0</v>
      </c>
      <c r="M955" s="758">
        <v>100</v>
      </c>
      <c r="N955" s="759">
        <v>100</v>
      </c>
      <c r="O955" s="757">
        <v>0</v>
      </c>
      <c r="P955" s="757">
        <v>0</v>
      </c>
      <c r="Q955" s="757">
        <v>0</v>
      </c>
      <c r="R955" s="757">
        <v>0</v>
      </c>
      <c r="S955" s="757">
        <v>0</v>
      </c>
      <c r="T955" s="757">
        <v>100</v>
      </c>
      <c r="U955" s="812">
        <f t="shared" si="71"/>
        <v>100</v>
      </c>
      <c r="V955" s="813"/>
      <c r="W955" s="813"/>
      <c r="X955" s="813"/>
      <c r="Y955" s="813"/>
      <c r="Z955" s="813"/>
      <c r="AA955" s="813">
        <f t="shared" si="73"/>
        <v>100</v>
      </c>
    </row>
    <row r="956" spans="1:27" ht="22.5">
      <c r="A956" s="779"/>
      <c r="B956" s="777">
        <v>8092970</v>
      </c>
      <c r="C956" s="778" t="s">
        <v>2314</v>
      </c>
      <c r="D956" s="757">
        <v>1000</v>
      </c>
      <c r="E956" s="758">
        <v>1000</v>
      </c>
      <c r="F956" s="758">
        <v>0</v>
      </c>
      <c r="G956" s="758">
        <v>0</v>
      </c>
      <c r="H956" s="758">
        <v>0</v>
      </c>
      <c r="I956" s="758">
        <v>0</v>
      </c>
      <c r="J956" s="758">
        <v>8</v>
      </c>
      <c r="K956" s="758">
        <v>0</v>
      </c>
      <c r="L956" s="758">
        <v>0</v>
      </c>
      <c r="M956" s="758">
        <v>992.17700000000002</v>
      </c>
      <c r="N956" s="759">
        <v>992.17700000000002</v>
      </c>
      <c r="O956" s="757">
        <v>0</v>
      </c>
      <c r="P956" s="757">
        <v>0</v>
      </c>
      <c r="Q956" s="757">
        <v>0</v>
      </c>
      <c r="R956" s="757">
        <v>0</v>
      </c>
      <c r="S956" s="757">
        <v>0</v>
      </c>
      <c r="T956" s="757">
        <v>992.17700000000002</v>
      </c>
      <c r="U956" s="812">
        <f t="shared" si="71"/>
        <v>99.217699999999994</v>
      </c>
      <c r="V956" s="813"/>
      <c r="W956" s="813"/>
      <c r="X956" s="813">
        <f t="shared" si="74"/>
        <v>0</v>
      </c>
      <c r="Y956" s="813"/>
      <c r="Z956" s="813"/>
      <c r="AA956" s="813">
        <f t="shared" si="73"/>
        <v>100</v>
      </c>
    </row>
    <row r="957" spans="1:27">
      <c r="A957" s="779"/>
      <c r="B957" s="777">
        <v>8094641</v>
      </c>
      <c r="C957" s="778" t="s">
        <v>2315</v>
      </c>
      <c r="D957" s="757">
        <v>3412.5259999999998</v>
      </c>
      <c r="E957" s="758">
        <v>3412.5259999999998</v>
      </c>
      <c r="F957" s="758">
        <v>0</v>
      </c>
      <c r="G957" s="758">
        <v>0</v>
      </c>
      <c r="H957" s="758">
        <v>0</v>
      </c>
      <c r="I957" s="758">
        <v>0</v>
      </c>
      <c r="J957" s="758">
        <v>3412.8229999999999</v>
      </c>
      <c r="K957" s="758">
        <v>0</v>
      </c>
      <c r="L957" s="758">
        <v>0</v>
      </c>
      <c r="M957" s="758">
        <v>0</v>
      </c>
      <c r="N957" s="759">
        <v>3412.4290000000001</v>
      </c>
      <c r="O957" s="757">
        <v>0</v>
      </c>
      <c r="P957" s="757">
        <v>0</v>
      </c>
      <c r="Q957" s="757">
        <v>3412.4290000000001</v>
      </c>
      <c r="R957" s="757">
        <v>0</v>
      </c>
      <c r="S957" s="757">
        <v>0</v>
      </c>
      <c r="T957" s="757">
        <v>0</v>
      </c>
      <c r="U957" s="812">
        <f t="shared" si="71"/>
        <v>99.997157530814434</v>
      </c>
      <c r="V957" s="813"/>
      <c r="W957" s="813"/>
      <c r="X957" s="813">
        <f t="shared" si="74"/>
        <v>99.988455305182839</v>
      </c>
      <c r="Y957" s="813"/>
      <c r="Z957" s="813"/>
      <c r="AA957" s="813"/>
    </row>
    <row r="958" spans="1:27">
      <c r="A958" s="779"/>
      <c r="B958" s="777">
        <v>8119765</v>
      </c>
      <c r="C958" s="778" t="s">
        <v>2316</v>
      </c>
      <c r="D958" s="757">
        <v>2000</v>
      </c>
      <c r="E958" s="758">
        <v>2000</v>
      </c>
      <c r="F958" s="758">
        <v>0</v>
      </c>
      <c r="G958" s="758">
        <v>0</v>
      </c>
      <c r="H958" s="758">
        <v>0</v>
      </c>
      <c r="I958" s="758">
        <v>0</v>
      </c>
      <c r="J958" s="758">
        <v>0</v>
      </c>
      <c r="K958" s="758">
        <v>0</v>
      </c>
      <c r="L958" s="758">
        <v>0</v>
      </c>
      <c r="M958" s="758">
        <v>2000</v>
      </c>
      <c r="N958" s="759">
        <v>2000</v>
      </c>
      <c r="O958" s="757">
        <v>0</v>
      </c>
      <c r="P958" s="757">
        <v>0</v>
      </c>
      <c r="Q958" s="757">
        <v>0</v>
      </c>
      <c r="R958" s="757">
        <v>0</v>
      </c>
      <c r="S958" s="757">
        <v>0</v>
      </c>
      <c r="T958" s="757">
        <v>2000</v>
      </c>
      <c r="U958" s="812">
        <f t="shared" si="71"/>
        <v>100</v>
      </c>
      <c r="V958" s="813"/>
      <c r="W958" s="813"/>
      <c r="X958" s="813"/>
      <c r="Y958" s="813"/>
      <c r="Z958" s="813"/>
      <c r="AA958" s="813">
        <f t="shared" si="73"/>
        <v>100</v>
      </c>
    </row>
    <row r="959" spans="1:27" ht="22.5">
      <c r="A959" s="779"/>
      <c r="B959" s="777">
        <v>8138504</v>
      </c>
      <c r="C959" s="778" t="s">
        <v>2317</v>
      </c>
      <c r="D959" s="757">
        <v>1000</v>
      </c>
      <c r="E959" s="758">
        <v>1000</v>
      </c>
      <c r="F959" s="758">
        <v>0</v>
      </c>
      <c r="G959" s="758">
        <v>0</v>
      </c>
      <c r="H959" s="758">
        <v>0</v>
      </c>
      <c r="I959" s="758">
        <v>0</v>
      </c>
      <c r="J959" s="758">
        <v>0</v>
      </c>
      <c r="K959" s="758">
        <v>0</v>
      </c>
      <c r="L959" s="758">
        <v>1000</v>
      </c>
      <c r="M959" s="758">
        <v>0</v>
      </c>
      <c r="N959" s="759">
        <v>1000</v>
      </c>
      <c r="O959" s="757">
        <v>0</v>
      </c>
      <c r="P959" s="757">
        <v>0</v>
      </c>
      <c r="Q959" s="757">
        <v>0</v>
      </c>
      <c r="R959" s="757">
        <v>0</v>
      </c>
      <c r="S959" s="757">
        <v>1000</v>
      </c>
      <c r="T959" s="757">
        <v>0</v>
      </c>
      <c r="U959" s="812">
        <f t="shared" si="71"/>
        <v>100</v>
      </c>
      <c r="V959" s="813"/>
      <c r="W959" s="813"/>
      <c r="X959" s="813"/>
      <c r="Y959" s="813"/>
      <c r="Z959" s="813">
        <f t="shared" si="75"/>
        <v>100</v>
      </c>
      <c r="AA959" s="813"/>
    </row>
    <row r="960" spans="1:27" ht="33.75">
      <c r="A960" s="779"/>
      <c r="B960" s="777">
        <v>8148604</v>
      </c>
      <c r="C960" s="778" t="s">
        <v>2318</v>
      </c>
      <c r="D960" s="757">
        <v>400</v>
      </c>
      <c r="E960" s="758">
        <v>400</v>
      </c>
      <c r="F960" s="758">
        <v>0</v>
      </c>
      <c r="G960" s="758">
        <v>0</v>
      </c>
      <c r="H960" s="758">
        <v>0</v>
      </c>
      <c r="I960" s="758">
        <v>0</v>
      </c>
      <c r="J960" s="758">
        <v>0</v>
      </c>
      <c r="K960" s="758">
        <v>0</v>
      </c>
      <c r="L960" s="758">
        <v>0</v>
      </c>
      <c r="M960" s="758">
        <v>400</v>
      </c>
      <c r="N960" s="759">
        <v>400</v>
      </c>
      <c r="O960" s="757">
        <v>0</v>
      </c>
      <c r="P960" s="757">
        <v>0</v>
      </c>
      <c r="Q960" s="757">
        <v>0</v>
      </c>
      <c r="R960" s="757">
        <v>0</v>
      </c>
      <c r="S960" s="757">
        <v>0</v>
      </c>
      <c r="T960" s="757">
        <v>400</v>
      </c>
      <c r="U960" s="812">
        <f t="shared" si="71"/>
        <v>100</v>
      </c>
      <c r="V960" s="813"/>
      <c r="W960" s="813"/>
      <c r="X960" s="813"/>
      <c r="Y960" s="813"/>
      <c r="Z960" s="813"/>
      <c r="AA960" s="813">
        <f t="shared" si="73"/>
        <v>100</v>
      </c>
    </row>
    <row r="961" spans="1:27" ht="22.5">
      <c r="A961" s="779"/>
      <c r="B961" s="777">
        <v>8148605</v>
      </c>
      <c r="C961" s="778" t="s">
        <v>2319</v>
      </c>
      <c r="D961" s="757">
        <v>350.74200000000002</v>
      </c>
      <c r="E961" s="758">
        <v>350.74200000000002</v>
      </c>
      <c r="F961" s="758">
        <v>0</v>
      </c>
      <c r="G961" s="758">
        <v>0</v>
      </c>
      <c r="H961" s="758">
        <v>0</v>
      </c>
      <c r="I961" s="758">
        <v>0</v>
      </c>
      <c r="J961" s="758">
        <v>0</v>
      </c>
      <c r="K961" s="758">
        <v>0</v>
      </c>
      <c r="L961" s="758">
        <v>0</v>
      </c>
      <c r="M961" s="758">
        <v>350.74200000000002</v>
      </c>
      <c r="N961" s="759">
        <v>0</v>
      </c>
      <c r="O961" s="757">
        <v>0</v>
      </c>
      <c r="P961" s="757">
        <v>0</v>
      </c>
      <c r="Q961" s="757">
        <v>0</v>
      </c>
      <c r="R961" s="757">
        <v>0</v>
      </c>
      <c r="S961" s="757">
        <v>0</v>
      </c>
      <c r="T961" s="757">
        <v>0</v>
      </c>
      <c r="U961" s="812">
        <f t="shared" si="71"/>
        <v>0</v>
      </c>
      <c r="V961" s="813"/>
      <c r="W961" s="813"/>
      <c r="X961" s="813"/>
      <c r="Y961" s="813"/>
      <c r="Z961" s="813"/>
      <c r="AA961" s="813">
        <f t="shared" si="73"/>
        <v>0</v>
      </c>
    </row>
    <row r="962" spans="1:27" ht="33.75">
      <c r="A962" s="779"/>
      <c r="B962" s="777">
        <v>8149076</v>
      </c>
      <c r="C962" s="778" t="s">
        <v>2320</v>
      </c>
      <c r="D962" s="757">
        <v>23.204000000000001</v>
      </c>
      <c r="E962" s="758">
        <v>23.204000000000001</v>
      </c>
      <c r="F962" s="758">
        <v>0</v>
      </c>
      <c r="G962" s="758">
        <v>0</v>
      </c>
      <c r="H962" s="758">
        <v>0</v>
      </c>
      <c r="I962" s="758">
        <v>0</v>
      </c>
      <c r="J962" s="758">
        <v>0</v>
      </c>
      <c r="K962" s="758">
        <v>0</v>
      </c>
      <c r="L962" s="758">
        <v>23.204000000000001</v>
      </c>
      <c r="M962" s="758">
        <v>0</v>
      </c>
      <c r="N962" s="759">
        <v>23.204000000000001</v>
      </c>
      <c r="O962" s="757">
        <v>0</v>
      </c>
      <c r="P962" s="757">
        <v>0</v>
      </c>
      <c r="Q962" s="757">
        <v>0</v>
      </c>
      <c r="R962" s="757">
        <v>0</v>
      </c>
      <c r="S962" s="757">
        <v>23.204000000000001</v>
      </c>
      <c r="T962" s="757">
        <v>0</v>
      </c>
      <c r="U962" s="812">
        <f t="shared" si="71"/>
        <v>100</v>
      </c>
      <c r="V962" s="813"/>
      <c r="W962" s="813"/>
      <c r="X962" s="813"/>
      <c r="Y962" s="813"/>
      <c r="Z962" s="813">
        <f t="shared" si="75"/>
        <v>100</v>
      </c>
      <c r="AA962" s="813"/>
    </row>
    <row r="963" spans="1:27" ht="45">
      <c r="A963" s="779"/>
      <c r="B963" s="777">
        <v>8149755</v>
      </c>
      <c r="C963" s="778" t="s">
        <v>2321</v>
      </c>
      <c r="D963" s="757">
        <v>182.60300000000001</v>
      </c>
      <c r="E963" s="758">
        <v>182.60300000000001</v>
      </c>
      <c r="F963" s="758">
        <v>0</v>
      </c>
      <c r="G963" s="758">
        <v>0</v>
      </c>
      <c r="H963" s="758">
        <v>0</v>
      </c>
      <c r="I963" s="758">
        <v>0</v>
      </c>
      <c r="J963" s="758">
        <v>0</v>
      </c>
      <c r="K963" s="758">
        <v>0</v>
      </c>
      <c r="L963" s="758">
        <v>182.60300000000001</v>
      </c>
      <c r="M963" s="758">
        <v>0</v>
      </c>
      <c r="N963" s="759">
        <v>181.09</v>
      </c>
      <c r="O963" s="757">
        <v>0</v>
      </c>
      <c r="P963" s="757">
        <v>0</v>
      </c>
      <c r="Q963" s="757">
        <v>0</v>
      </c>
      <c r="R963" s="757">
        <v>0</v>
      </c>
      <c r="S963" s="757">
        <v>181.09</v>
      </c>
      <c r="T963" s="757">
        <v>0</v>
      </c>
      <c r="U963" s="812">
        <f t="shared" si="71"/>
        <v>99.171426537351522</v>
      </c>
      <c r="V963" s="813"/>
      <c r="W963" s="813"/>
      <c r="X963" s="813"/>
      <c r="Y963" s="813"/>
      <c r="Z963" s="813">
        <f t="shared" si="75"/>
        <v>99.171426537351522</v>
      </c>
      <c r="AA963" s="813"/>
    </row>
    <row r="964" spans="1:27" ht="45">
      <c r="A964" s="779"/>
      <c r="B964" s="777">
        <v>8149757</v>
      </c>
      <c r="C964" s="778" t="s">
        <v>2322</v>
      </c>
      <c r="D964" s="757">
        <v>119</v>
      </c>
      <c r="E964" s="758">
        <v>119</v>
      </c>
      <c r="F964" s="758">
        <v>0</v>
      </c>
      <c r="G964" s="758">
        <v>0</v>
      </c>
      <c r="H964" s="758">
        <v>0</v>
      </c>
      <c r="I964" s="758">
        <v>0</v>
      </c>
      <c r="J964" s="758">
        <v>0</v>
      </c>
      <c r="K964" s="758">
        <v>0</v>
      </c>
      <c r="L964" s="758">
        <v>0</v>
      </c>
      <c r="M964" s="758">
        <v>119</v>
      </c>
      <c r="N964" s="759">
        <v>119</v>
      </c>
      <c r="O964" s="757">
        <v>0</v>
      </c>
      <c r="P964" s="757">
        <v>0</v>
      </c>
      <c r="Q964" s="757">
        <v>0</v>
      </c>
      <c r="R964" s="757">
        <v>0</v>
      </c>
      <c r="S964" s="757">
        <v>0</v>
      </c>
      <c r="T964" s="757">
        <v>119</v>
      </c>
      <c r="U964" s="812">
        <f t="shared" si="71"/>
        <v>100</v>
      </c>
      <c r="V964" s="813"/>
      <c r="W964" s="813"/>
      <c r="X964" s="813"/>
      <c r="Y964" s="813"/>
      <c r="Z964" s="813"/>
      <c r="AA964" s="813">
        <f t="shared" si="73"/>
        <v>100</v>
      </c>
    </row>
    <row r="965" spans="1:27">
      <c r="A965" s="779"/>
      <c r="B965" s="777">
        <v>8149754</v>
      </c>
      <c r="C965" s="778" t="s">
        <v>2323</v>
      </c>
      <c r="D965" s="757">
        <v>56</v>
      </c>
      <c r="E965" s="758">
        <v>56</v>
      </c>
      <c r="F965" s="758">
        <v>0</v>
      </c>
      <c r="G965" s="758">
        <v>0</v>
      </c>
      <c r="H965" s="758">
        <v>0</v>
      </c>
      <c r="I965" s="758">
        <v>0</v>
      </c>
      <c r="J965" s="758">
        <v>56</v>
      </c>
      <c r="K965" s="758">
        <v>0</v>
      </c>
      <c r="L965" s="758">
        <v>0</v>
      </c>
      <c r="M965" s="758">
        <v>0</v>
      </c>
      <c r="N965" s="759">
        <v>0</v>
      </c>
      <c r="O965" s="757">
        <v>0</v>
      </c>
      <c r="P965" s="757">
        <v>0</v>
      </c>
      <c r="Q965" s="757">
        <v>0</v>
      </c>
      <c r="R965" s="757">
        <v>0</v>
      </c>
      <c r="S965" s="757">
        <v>0</v>
      </c>
      <c r="T965" s="757">
        <v>0</v>
      </c>
      <c r="U965" s="812">
        <f t="shared" si="71"/>
        <v>0</v>
      </c>
      <c r="V965" s="813"/>
      <c r="W965" s="813"/>
      <c r="X965" s="813">
        <f t="shared" si="74"/>
        <v>0</v>
      </c>
      <c r="Y965" s="813"/>
      <c r="Z965" s="813"/>
      <c r="AA965" s="813"/>
    </row>
    <row r="966" spans="1:27">
      <c r="A966" s="779"/>
      <c r="B966" s="777">
        <v>8149756</v>
      </c>
      <c r="C966" s="778" t="s">
        <v>2324</v>
      </c>
      <c r="D966" s="757">
        <v>17.317</v>
      </c>
      <c r="E966" s="758">
        <v>17.317</v>
      </c>
      <c r="F966" s="758">
        <v>0</v>
      </c>
      <c r="G966" s="758">
        <v>0</v>
      </c>
      <c r="H966" s="758">
        <v>0</v>
      </c>
      <c r="I966" s="758">
        <v>0</v>
      </c>
      <c r="J966" s="758">
        <v>17</v>
      </c>
      <c r="K966" s="758">
        <v>0</v>
      </c>
      <c r="L966" s="758">
        <v>0</v>
      </c>
      <c r="M966" s="758">
        <v>0</v>
      </c>
      <c r="N966" s="759">
        <v>0</v>
      </c>
      <c r="O966" s="757">
        <v>0</v>
      </c>
      <c r="P966" s="757">
        <v>0</v>
      </c>
      <c r="Q966" s="757">
        <v>0</v>
      </c>
      <c r="R966" s="757">
        <v>0</v>
      </c>
      <c r="S966" s="757">
        <v>0</v>
      </c>
      <c r="T966" s="757">
        <v>0</v>
      </c>
      <c r="U966" s="812">
        <f t="shared" si="71"/>
        <v>0</v>
      </c>
      <c r="V966" s="813"/>
      <c r="W966" s="813"/>
      <c r="X966" s="813">
        <f t="shared" si="74"/>
        <v>0</v>
      </c>
      <c r="Y966" s="813"/>
      <c r="Z966" s="813"/>
      <c r="AA966" s="813"/>
    </row>
    <row r="967" spans="1:27">
      <c r="A967" s="779"/>
      <c r="B967" s="777">
        <v>7970144</v>
      </c>
      <c r="C967" s="778" t="s">
        <v>2325</v>
      </c>
      <c r="D967" s="757">
        <v>3313</v>
      </c>
      <c r="E967" s="758">
        <v>3313</v>
      </c>
      <c r="F967" s="758">
        <v>0</v>
      </c>
      <c r="G967" s="758">
        <v>0</v>
      </c>
      <c r="H967" s="758">
        <v>0</v>
      </c>
      <c r="I967" s="758">
        <v>0</v>
      </c>
      <c r="J967" s="758">
        <v>0</v>
      </c>
      <c r="K967" s="758">
        <v>0</v>
      </c>
      <c r="L967" s="758">
        <v>3313</v>
      </c>
      <c r="M967" s="758">
        <v>0</v>
      </c>
      <c r="N967" s="759">
        <v>3312.87</v>
      </c>
      <c r="O967" s="757">
        <v>0</v>
      </c>
      <c r="P967" s="757">
        <v>0</v>
      </c>
      <c r="Q967" s="757">
        <v>0</v>
      </c>
      <c r="R967" s="757">
        <v>0</v>
      </c>
      <c r="S967" s="757">
        <v>3312.87</v>
      </c>
      <c r="T967" s="757">
        <v>0</v>
      </c>
      <c r="U967" s="812">
        <f t="shared" si="71"/>
        <v>99.99607606399033</v>
      </c>
      <c r="V967" s="813"/>
      <c r="W967" s="813"/>
      <c r="X967" s="813"/>
      <c r="Y967" s="813"/>
      <c r="Z967" s="813">
        <f t="shared" si="75"/>
        <v>99.99607606399033</v>
      </c>
      <c r="AA967" s="813"/>
    </row>
    <row r="968" spans="1:27" ht="33.75">
      <c r="A968" s="779"/>
      <c r="B968" s="777">
        <v>7902810</v>
      </c>
      <c r="C968" s="778" t="s">
        <v>2326</v>
      </c>
      <c r="D968" s="757">
        <v>1086.271</v>
      </c>
      <c r="E968" s="758">
        <v>1086.271</v>
      </c>
      <c r="F968" s="758">
        <v>0</v>
      </c>
      <c r="G968" s="758">
        <v>0</v>
      </c>
      <c r="H968" s="758">
        <v>0</v>
      </c>
      <c r="I968" s="758">
        <v>0</v>
      </c>
      <c r="J968" s="758">
        <v>0</v>
      </c>
      <c r="K968" s="758">
        <v>0</v>
      </c>
      <c r="L968" s="758">
        <v>1086.271</v>
      </c>
      <c r="M968" s="758">
        <v>0</v>
      </c>
      <c r="N968" s="759">
        <v>1086.271</v>
      </c>
      <c r="O968" s="757">
        <v>0</v>
      </c>
      <c r="P968" s="757">
        <v>0</v>
      </c>
      <c r="Q968" s="757">
        <v>0</v>
      </c>
      <c r="R968" s="757">
        <v>0</v>
      </c>
      <c r="S968" s="757">
        <v>1086.271</v>
      </c>
      <c r="T968" s="757">
        <v>0</v>
      </c>
      <c r="U968" s="812">
        <f t="shared" si="71"/>
        <v>100</v>
      </c>
      <c r="V968" s="813"/>
      <c r="W968" s="813"/>
      <c r="X968" s="813"/>
      <c r="Y968" s="813"/>
      <c r="Z968" s="813">
        <f t="shared" si="75"/>
        <v>100</v>
      </c>
      <c r="AA968" s="813"/>
    </row>
    <row r="969" spans="1:27" ht="33.75">
      <c r="A969" s="779"/>
      <c r="B969" s="777">
        <v>8022767</v>
      </c>
      <c r="C969" s="778" t="s">
        <v>2327</v>
      </c>
      <c r="D969" s="757">
        <v>677.10400000000004</v>
      </c>
      <c r="E969" s="758">
        <v>677.10400000000004</v>
      </c>
      <c r="F969" s="758">
        <v>0</v>
      </c>
      <c r="G969" s="758">
        <v>0</v>
      </c>
      <c r="H969" s="758">
        <v>0</v>
      </c>
      <c r="I969" s="758">
        <v>0</v>
      </c>
      <c r="J969" s="758">
        <v>0</v>
      </c>
      <c r="K969" s="758">
        <v>0</v>
      </c>
      <c r="L969" s="758">
        <v>677.10400000000004</v>
      </c>
      <c r="M969" s="758">
        <v>0</v>
      </c>
      <c r="N969" s="759">
        <v>677.10400000000004</v>
      </c>
      <c r="O969" s="757">
        <v>0</v>
      </c>
      <c r="P969" s="757">
        <v>0</v>
      </c>
      <c r="Q969" s="757">
        <v>0</v>
      </c>
      <c r="R969" s="757">
        <v>0</v>
      </c>
      <c r="S969" s="757">
        <v>677.10400000000004</v>
      </c>
      <c r="T969" s="757">
        <v>0</v>
      </c>
      <c r="U969" s="812">
        <f t="shared" si="71"/>
        <v>100</v>
      </c>
      <c r="V969" s="813"/>
      <c r="W969" s="813"/>
      <c r="X969" s="813"/>
      <c r="Y969" s="813"/>
      <c r="Z969" s="813">
        <f t="shared" si="75"/>
        <v>100</v>
      </c>
      <c r="AA969" s="813"/>
    </row>
    <row r="970" spans="1:27" ht="33.75">
      <c r="A970" s="779"/>
      <c r="B970" s="777">
        <v>8103371</v>
      </c>
      <c r="C970" s="778" t="s">
        <v>2328</v>
      </c>
      <c r="D970" s="757">
        <v>4840</v>
      </c>
      <c r="E970" s="758">
        <v>4840</v>
      </c>
      <c r="F970" s="758">
        <v>0</v>
      </c>
      <c r="G970" s="758">
        <v>0</v>
      </c>
      <c r="H970" s="758">
        <v>0</v>
      </c>
      <c r="I970" s="758">
        <v>0</v>
      </c>
      <c r="J970" s="758">
        <v>0</v>
      </c>
      <c r="K970" s="758">
        <v>0</v>
      </c>
      <c r="L970" s="758">
        <v>4840</v>
      </c>
      <c r="M970" s="758">
        <v>0</v>
      </c>
      <c r="N970" s="759">
        <v>4839.5217620000003</v>
      </c>
      <c r="O970" s="757">
        <v>0</v>
      </c>
      <c r="P970" s="757">
        <v>0</v>
      </c>
      <c r="Q970" s="757">
        <v>0</v>
      </c>
      <c r="R970" s="757">
        <v>0</v>
      </c>
      <c r="S970" s="757">
        <v>4839.5217620000003</v>
      </c>
      <c r="T970" s="757">
        <v>0</v>
      </c>
      <c r="U970" s="812">
        <f t="shared" si="71"/>
        <v>99.990119049586781</v>
      </c>
      <c r="V970" s="813"/>
      <c r="W970" s="813"/>
      <c r="X970" s="813"/>
      <c r="Y970" s="813"/>
      <c r="Z970" s="813">
        <f t="shared" si="75"/>
        <v>99.990119049586781</v>
      </c>
      <c r="AA970" s="813"/>
    </row>
    <row r="971" spans="1:27" ht="33.75">
      <c r="A971" s="779"/>
      <c r="B971" s="777">
        <v>8106513</v>
      </c>
      <c r="C971" s="778" t="s">
        <v>2329</v>
      </c>
      <c r="D971" s="757">
        <v>2269.8919999999998</v>
      </c>
      <c r="E971" s="758">
        <v>2269.8919999999998</v>
      </c>
      <c r="F971" s="758">
        <v>0</v>
      </c>
      <c r="G971" s="758">
        <v>0</v>
      </c>
      <c r="H971" s="758">
        <v>0</v>
      </c>
      <c r="I971" s="758">
        <v>0</v>
      </c>
      <c r="J971" s="758">
        <v>0</v>
      </c>
      <c r="K971" s="758">
        <v>0</v>
      </c>
      <c r="L971" s="758">
        <v>2269.8919999999998</v>
      </c>
      <c r="M971" s="758">
        <v>0</v>
      </c>
      <c r="N971" s="759">
        <v>2256.462</v>
      </c>
      <c r="O971" s="757">
        <v>0</v>
      </c>
      <c r="P971" s="757">
        <v>0</v>
      </c>
      <c r="Q971" s="757">
        <v>0</v>
      </c>
      <c r="R971" s="757">
        <v>0</v>
      </c>
      <c r="S971" s="757">
        <v>2256.462</v>
      </c>
      <c r="T971" s="757">
        <v>0</v>
      </c>
      <c r="U971" s="812">
        <f t="shared" si="71"/>
        <v>99.408341894680461</v>
      </c>
      <c r="V971" s="813"/>
      <c r="W971" s="813"/>
      <c r="X971" s="813"/>
      <c r="Y971" s="813"/>
      <c r="Z971" s="813">
        <f t="shared" si="75"/>
        <v>99.408341894680461</v>
      </c>
      <c r="AA971" s="813"/>
    </row>
    <row r="972" spans="1:27" ht="33.75">
      <c r="A972" s="779"/>
      <c r="B972" s="777">
        <v>8152798</v>
      </c>
      <c r="C972" s="778" t="s">
        <v>2330</v>
      </c>
      <c r="D972" s="757">
        <v>120</v>
      </c>
      <c r="E972" s="758">
        <v>120</v>
      </c>
      <c r="F972" s="758">
        <v>0</v>
      </c>
      <c r="G972" s="758">
        <v>0</v>
      </c>
      <c r="H972" s="758">
        <v>0</v>
      </c>
      <c r="I972" s="758">
        <v>0</v>
      </c>
      <c r="J972" s="758">
        <v>0</v>
      </c>
      <c r="K972" s="758">
        <v>0</v>
      </c>
      <c r="L972" s="758">
        <v>120</v>
      </c>
      <c r="M972" s="758">
        <v>0</v>
      </c>
      <c r="N972" s="759">
        <v>119.548</v>
      </c>
      <c r="O972" s="757">
        <v>0</v>
      </c>
      <c r="P972" s="757">
        <v>0</v>
      </c>
      <c r="Q972" s="757">
        <v>0</v>
      </c>
      <c r="R972" s="757">
        <v>0</v>
      </c>
      <c r="S972" s="757">
        <v>119.548</v>
      </c>
      <c r="T972" s="757">
        <v>0</v>
      </c>
      <c r="U972" s="812">
        <f t="shared" si="71"/>
        <v>99.623333333333335</v>
      </c>
      <c r="V972" s="813"/>
      <c r="W972" s="813"/>
      <c r="X972" s="813"/>
      <c r="Y972" s="813"/>
      <c r="Z972" s="813">
        <f t="shared" si="75"/>
        <v>99.623333333333335</v>
      </c>
      <c r="AA972" s="813"/>
    </row>
    <row r="973" spans="1:27" ht="45">
      <c r="A973" s="779"/>
      <c r="B973" s="777">
        <v>8127612</v>
      </c>
      <c r="C973" s="778" t="s">
        <v>2331</v>
      </c>
      <c r="D973" s="757">
        <v>501.25299999999999</v>
      </c>
      <c r="E973" s="758">
        <v>501.25299999999999</v>
      </c>
      <c r="F973" s="758">
        <v>0</v>
      </c>
      <c r="G973" s="758">
        <v>0</v>
      </c>
      <c r="H973" s="758">
        <v>0</v>
      </c>
      <c r="I973" s="758">
        <v>0</v>
      </c>
      <c r="J973" s="758">
        <v>0</v>
      </c>
      <c r="K973" s="758">
        <v>0</v>
      </c>
      <c r="L973" s="758">
        <v>501.25299999999999</v>
      </c>
      <c r="M973" s="758">
        <v>0</v>
      </c>
      <c r="N973" s="759">
        <v>501.25299999999999</v>
      </c>
      <c r="O973" s="757">
        <v>0</v>
      </c>
      <c r="P973" s="757">
        <v>0</v>
      </c>
      <c r="Q973" s="757">
        <v>0</v>
      </c>
      <c r="R973" s="757">
        <v>0</v>
      </c>
      <c r="S973" s="757">
        <v>501.25299999999999</v>
      </c>
      <c r="T973" s="757">
        <v>0</v>
      </c>
      <c r="U973" s="812">
        <f t="shared" si="71"/>
        <v>100</v>
      </c>
      <c r="V973" s="813"/>
      <c r="W973" s="813"/>
      <c r="X973" s="813"/>
      <c r="Y973" s="813"/>
      <c r="Z973" s="813">
        <f t="shared" si="75"/>
        <v>100</v>
      </c>
      <c r="AA973" s="813"/>
    </row>
    <row r="974" spans="1:27" ht="45">
      <c r="A974" s="779"/>
      <c r="B974" s="777">
        <v>8029022</v>
      </c>
      <c r="C974" s="778" t="s">
        <v>2332</v>
      </c>
      <c r="D974" s="757">
        <v>309</v>
      </c>
      <c r="E974" s="758">
        <v>309</v>
      </c>
      <c r="F974" s="758">
        <v>0</v>
      </c>
      <c r="G974" s="758">
        <v>0</v>
      </c>
      <c r="H974" s="758">
        <v>0</v>
      </c>
      <c r="I974" s="758">
        <v>0</v>
      </c>
      <c r="J974" s="758">
        <v>0</v>
      </c>
      <c r="K974" s="758">
        <v>0</v>
      </c>
      <c r="L974" s="758">
        <v>309</v>
      </c>
      <c r="M974" s="758">
        <v>0</v>
      </c>
      <c r="N974" s="759">
        <v>308.88600000000002</v>
      </c>
      <c r="O974" s="757">
        <v>0</v>
      </c>
      <c r="P974" s="757">
        <v>0</v>
      </c>
      <c r="Q974" s="757">
        <v>0</v>
      </c>
      <c r="R974" s="757">
        <v>0</v>
      </c>
      <c r="S974" s="757">
        <v>308.88600000000002</v>
      </c>
      <c r="T974" s="757">
        <v>0</v>
      </c>
      <c r="U974" s="812">
        <f t="shared" si="71"/>
        <v>99.963106796116506</v>
      </c>
      <c r="V974" s="813"/>
      <c r="W974" s="813"/>
      <c r="X974" s="813"/>
      <c r="Y974" s="813"/>
      <c r="Z974" s="813">
        <f t="shared" si="75"/>
        <v>99.963106796116506</v>
      </c>
      <c r="AA974" s="813"/>
    </row>
    <row r="975" spans="1:27" ht="33.75">
      <c r="A975" s="779"/>
      <c r="B975" s="777">
        <v>8040917</v>
      </c>
      <c r="C975" s="778" t="s">
        <v>2333</v>
      </c>
      <c r="D975" s="757">
        <v>155</v>
      </c>
      <c r="E975" s="758">
        <v>155</v>
      </c>
      <c r="F975" s="758">
        <v>0</v>
      </c>
      <c r="G975" s="758">
        <v>0</v>
      </c>
      <c r="H975" s="758">
        <v>0</v>
      </c>
      <c r="I975" s="758">
        <v>0</v>
      </c>
      <c r="J975" s="758">
        <v>0</v>
      </c>
      <c r="K975" s="758">
        <v>0</v>
      </c>
      <c r="L975" s="758">
        <v>155</v>
      </c>
      <c r="M975" s="758">
        <v>0</v>
      </c>
      <c r="N975" s="759">
        <v>155</v>
      </c>
      <c r="O975" s="757">
        <v>0</v>
      </c>
      <c r="P975" s="757">
        <v>0</v>
      </c>
      <c r="Q975" s="757">
        <v>0</v>
      </c>
      <c r="R975" s="757">
        <v>0</v>
      </c>
      <c r="S975" s="757">
        <v>155</v>
      </c>
      <c r="T975" s="757">
        <v>0</v>
      </c>
      <c r="U975" s="812">
        <f t="shared" si="71"/>
        <v>100</v>
      </c>
      <c r="V975" s="813"/>
      <c r="W975" s="813"/>
      <c r="X975" s="813"/>
      <c r="Y975" s="813"/>
      <c r="Z975" s="813">
        <f t="shared" si="75"/>
        <v>100</v>
      </c>
      <c r="AA975" s="813"/>
    </row>
    <row r="976" spans="1:27" ht="45">
      <c r="A976" s="779"/>
      <c r="B976" s="777">
        <v>8042821</v>
      </c>
      <c r="C976" s="778" t="s">
        <v>2334</v>
      </c>
      <c r="D976" s="757">
        <v>262.137</v>
      </c>
      <c r="E976" s="758">
        <v>262.137</v>
      </c>
      <c r="F976" s="758">
        <v>0</v>
      </c>
      <c r="G976" s="758">
        <v>0</v>
      </c>
      <c r="H976" s="758">
        <v>0</v>
      </c>
      <c r="I976" s="758">
        <v>0</v>
      </c>
      <c r="J976" s="758">
        <v>0</v>
      </c>
      <c r="K976" s="758">
        <v>0</v>
      </c>
      <c r="L976" s="758">
        <v>262.137</v>
      </c>
      <c r="M976" s="758">
        <v>0</v>
      </c>
      <c r="N976" s="759">
        <v>262.137</v>
      </c>
      <c r="O976" s="757">
        <v>0</v>
      </c>
      <c r="P976" s="757">
        <v>0</v>
      </c>
      <c r="Q976" s="757">
        <v>0</v>
      </c>
      <c r="R976" s="757">
        <v>0</v>
      </c>
      <c r="S976" s="757">
        <v>262.137</v>
      </c>
      <c r="T976" s="757">
        <v>0</v>
      </c>
      <c r="U976" s="812">
        <f t="shared" ref="U976:U1039" si="76">N976/D976*100</f>
        <v>100</v>
      </c>
      <c r="V976" s="813"/>
      <c r="W976" s="813"/>
      <c r="X976" s="813"/>
      <c r="Y976" s="813"/>
      <c r="Z976" s="813">
        <f t="shared" ref="Z976:Z1031" si="77">S976/L976*100</f>
        <v>100</v>
      </c>
      <c r="AA976" s="813"/>
    </row>
    <row r="977" spans="1:27" ht="33.75">
      <c r="A977" s="779"/>
      <c r="B977" s="777">
        <v>8138781</v>
      </c>
      <c r="C977" s="778" t="s">
        <v>2335</v>
      </c>
      <c r="D977" s="757">
        <v>887</v>
      </c>
      <c r="E977" s="758">
        <v>887</v>
      </c>
      <c r="F977" s="758">
        <v>0</v>
      </c>
      <c r="G977" s="758">
        <v>0</v>
      </c>
      <c r="H977" s="758">
        <v>0</v>
      </c>
      <c r="I977" s="758">
        <v>0</v>
      </c>
      <c r="J977" s="758">
        <v>0</v>
      </c>
      <c r="K977" s="758">
        <v>0</v>
      </c>
      <c r="L977" s="758">
        <v>887</v>
      </c>
      <c r="M977" s="758">
        <v>0</v>
      </c>
      <c r="N977" s="759">
        <v>126</v>
      </c>
      <c r="O977" s="757">
        <v>0</v>
      </c>
      <c r="P977" s="757">
        <v>0</v>
      </c>
      <c r="Q977" s="757">
        <v>0</v>
      </c>
      <c r="R977" s="757">
        <v>0</v>
      </c>
      <c r="S977" s="757">
        <v>126</v>
      </c>
      <c r="T977" s="757">
        <v>0</v>
      </c>
      <c r="U977" s="812">
        <f t="shared" si="76"/>
        <v>14.205186020293123</v>
      </c>
      <c r="V977" s="813"/>
      <c r="W977" s="813"/>
      <c r="X977" s="813"/>
      <c r="Y977" s="813"/>
      <c r="Z977" s="813">
        <f t="shared" si="77"/>
        <v>14.205186020293123</v>
      </c>
      <c r="AA977" s="813"/>
    </row>
    <row r="978" spans="1:27">
      <c r="A978" s="779"/>
      <c r="B978" s="777">
        <v>7967299</v>
      </c>
      <c r="C978" s="778" t="s">
        <v>2336</v>
      </c>
      <c r="D978" s="757">
        <v>1557</v>
      </c>
      <c r="E978" s="758">
        <v>1557</v>
      </c>
      <c r="F978" s="758">
        <v>0</v>
      </c>
      <c r="G978" s="758">
        <v>0</v>
      </c>
      <c r="H978" s="758">
        <v>0</v>
      </c>
      <c r="I978" s="758">
        <v>0</v>
      </c>
      <c r="J978" s="758">
        <v>1557</v>
      </c>
      <c r="K978" s="758">
        <v>0</v>
      </c>
      <c r="L978" s="758">
        <v>0</v>
      </c>
      <c r="M978" s="758">
        <v>0</v>
      </c>
      <c r="N978" s="759">
        <v>1557</v>
      </c>
      <c r="O978" s="757">
        <v>0</v>
      </c>
      <c r="P978" s="757">
        <v>0</v>
      </c>
      <c r="Q978" s="757">
        <v>1557</v>
      </c>
      <c r="R978" s="757">
        <v>0</v>
      </c>
      <c r="S978" s="757">
        <v>0</v>
      </c>
      <c r="T978" s="757">
        <v>0</v>
      </c>
      <c r="U978" s="812">
        <f t="shared" si="76"/>
        <v>100</v>
      </c>
      <c r="V978" s="813"/>
      <c r="W978" s="813"/>
      <c r="X978" s="813">
        <f t="shared" ref="X978:X1031" si="78">Q978/J978*100</f>
        <v>100</v>
      </c>
      <c r="Y978" s="813"/>
      <c r="Z978" s="813"/>
      <c r="AA978" s="813"/>
    </row>
    <row r="979" spans="1:27">
      <c r="A979" s="779"/>
      <c r="B979" s="777">
        <v>8121063</v>
      </c>
      <c r="C979" s="778" t="s">
        <v>2337</v>
      </c>
      <c r="D979" s="757">
        <v>152</v>
      </c>
      <c r="E979" s="758">
        <v>152</v>
      </c>
      <c r="F979" s="758">
        <v>0</v>
      </c>
      <c r="G979" s="758">
        <v>0</v>
      </c>
      <c r="H979" s="758">
        <v>0</v>
      </c>
      <c r="I979" s="758">
        <v>0</v>
      </c>
      <c r="J979" s="758">
        <v>152</v>
      </c>
      <c r="K979" s="758">
        <v>0</v>
      </c>
      <c r="L979" s="758">
        <v>0</v>
      </c>
      <c r="M979" s="758">
        <v>0</v>
      </c>
      <c r="N979" s="759">
        <v>148.81200000000001</v>
      </c>
      <c r="O979" s="757">
        <v>0</v>
      </c>
      <c r="P979" s="757">
        <v>0</v>
      </c>
      <c r="Q979" s="757">
        <v>148.81200000000001</v>
      </c>
      <c r="R979" s="757">
        <v>0</v>
      </c>
      <c r="S979" s="757">
        <v>0</v>
      </c>
      <c r="T979" s="757">
        <v>0</v>
      </c>
      <c r="U979" s="812">
        <f t="shared" si="76"/>
        <v>97.902631578947378</v>
      </c>
      <c r="V979" s="813"/>
      <c r="W979" s="813"/>
      <c r="X979" s="813">
        <f t="shared" si="78"/>
        <v>97.902631578947378</v>
      </c>
      <c r="Y979" s="813"/>
      <c r="Z979" s="813"/>
      <c r="AA979" s="813"/>
    </row>
    <row r="980" spans="1:27" ht="22.5">
      <c r="A980" s="779"/>
      <c r="B980" s="777">
        <v>8037358</v>
      </c>
      <c r="C980" s="778" t="s">
        <v>2338</v>
      </c>
      <c r="D980" s="757">
        <v>810.31</v>
      </c>
      <c r="E980" s="758">
        <v>810.31</v>
      </c>
      <c r="F980" s="758">
        <v>0</v>
      </c>
      <c r="G980" s="758">
        <v>0</v>
      </c>
      <c r="H980" s="758">
        <v>0</v>
      </c>
      <c r="I980" s="758">
        <v>0</v>
      </c>
      <c r="J980" s="758">
        <v>0</v>
      </c>
      <c r="K980" s="758">
        <v>0</v>
      </c>
      <c r="L980" s="758">
        <v>810.31</v>
      </c>
      <c r="M980" s="758">
        <v>0</v>
      </c>
      <c r="N980" s="759">
        <v>810.31</v>
      </c>
      <c r="O980" s="757">
        <v>0</v>
      </c>
      <c r="P980" s="757">
        <v>0</v>
      </c>
      <c r="Q980" s="757">
        <v>0</v>
      </c>
      <c r="R980" s="757">
        <v>0</v>
      </c>
      <c r="S980" s="757">
        <v>810.31</v>
      </c>
      <c r="T980" s="757">
        <v>0</v>
      </c>
      <c r="U980" s="812">
        <f t="shared" si="76"/>
        <v>100</v>
      </c>
      <c r="V980" s="813"/>
      <c r="W980" s="813"/>
      <c r="X980" s="813"/>
      <c r="Y980" s="813"/>
      <c r="Z980" s="813">
        <f t="shared" si="77"/>
        <v>100</v>
      </c>
      <c r="AA980" s="813"/>
    </row>
    <row r="981" spans="1:27">
      <c r="A981" s="779"/>
      <c r="B981" s="777">
        <v>8063923</v>
      </c>
      <c r="C981" s="778" t="s">
        <v>2339</v>
      </c>
      <c r="D981" s="757">
        <v>405.95299999999997</v>
      </c>
      <c r="E981" s="758">
        <v>405.95299999999997</v>
      </c>
      <c r="F981" s="758">
        <v>0</v>
      </c>
      <c r="G981" s="758">
        <v>0</v>
      </c>
      <c r="H981" s="758">
        <v>0</v>
      </c>
      <c r="I981" s="758">
        <v>0</v>
      </c>
      <c r="J981" s="758">
        <v>0</v>
      </c>
      <c r="K981" s="758">
        <v>0</v>
      </c>
      <c r="L981" s="758">
        <v>405.95299999999997</v>
      </c>
      <c r="M981" s="758">
        <v>0</v>
      </c>
      <c r="N981" s="759">
        <v>405.95299999999997</v>
      </c>
      <c r="O981" s="757">
        <v>0</v>
      </c>
      <c r="P981" s="757">
        <v>0</v>
      </c>
      <c r="Q981" s="757">
        <v>0</v>
      </c>
      <c r="R981" s="757">
        <v>0</v>
      </c>
      <c r="S981" s="757">
        <v>405.95299999999997</v>
      </c>
      <c r="T981" s="757">
        <v>0</v>
      </c>
      <c r="U981" s="812">
        <f t="shared" si="76"/>
        <v>100</v>
      </c>
      <c r="V981" s="813"/>
      <c r="W981" s="813"/>
      <c r="X981" s="813"/>
      <c r="Y981" s="813"/>
      <c r="Z981" s="813">
        <f t="shared" si="77"/>
        <v>100</v>
      </c>
      <c r="AA981" s="813"/>
    </row>
    <row r="982" spans="1:27" ht="22.5">
      <c r="A982" s="779"/>
      <c r="B982" s="777">
        <v>8015591</v>
      </c>
      <c r="C982" s="778" t="s">
        <v>2340</v>
      </c>
      <c r="D982" s="757">
        <v>818.24099999999999</v>
      </c>
      <c r="E982" s="758">
        <v>818.24099999999999</v>
      </c>
      <c r="F982" s="758">
        <v>0</v>
      </c>
      <c r="G982" s="758">
        <v>0</v>
      </c>
      <c r="H982" s="758">
        <v>0</v>
      </c>
      <c r="I982" s="758">
        <v>0</v>
      </c>
      <c r="J982" s="758">
        <v>0</v>
      </c>
      <c r="K982" s="758">
        <v>0</v>
      </c>
      <c r="L982" s="758">
        <v>818.24099999999999</v>
      </c>
      <c r="M982" s="758">
        <v>0</v>
      </c>
      <c r="N982" s="759">
        <v>818.24099999999999</v>
      </c>
      <c r="O982" s="757">
        <v>0</v>
      </c>
      <c r="P982" s="757">
        <v>0</v>
      </c>
      <c r="Q982" s="757">
        <v>0</v>
      </c>
      <c r="R982" s="757">
        <v>0</v>
      </c>
      <c r="S982" s="757">
        <v>818.24099999999999</v>
      </c>
      <c r="T982" s="757">
        <v>0</v>
      </c>
      <c r="U982" s="812">
        <f t="shared" si="76"/>
        <v>100</v>
      </c>
      <c r="V982" s="813"/>
      <c r="W982" s="813"/>
      <c r="X982" s="813"/>
      <c r="Y982" s="813"/>
      <c r="Z982" s="813">
        <f t="shared" si="77"/>
        <v>100</v>
      </c>
      <c r="AA982" s="813"/>
    </row>
    <row r="983" spans="1:27" ht="22.5">
      <c r="A983" s="779"/>
      <c r="B983" s="777">
        <v>8010408</v>
      </c>
      <c r="C983" s="778" t="s">
        <v>2341</v>
      </c>
      <c r="D983" s="757">
        <v>148</v>
      </c>
      <c r="E983" s="758">
        <v>148</v>
      </c>
      <c r="F983" s="758">
        <v>0</v>
      </c>
      <c r="G983" s="758">
        <v>0</v>
      </c>
      <c r="H983" s="758">
        <v>0</v>
      </c>
      <c r="I983" s="758">
        <v>0</v>
      </c>
      <c r="J983" s="758">
        <v>0</v>
      </c>
      <c r="K983" s="758">
        <v>0</v>
      </c>
      <c r="L983" s="758">
        <v>148</v>
      </c>
      <c r="M983" s="758">
        <v>0</v>
      </c>
      <c r="N983" s="759">
        <v>147.749</v>
      </c>
      <c r="O983" s="757">
        <v>0</v>
      </c>
      <c r="P983" s="757">
        <v>0</v>
      </c>
      <c r="Q983" s="757">
        <v>0</v>
      </c>
      <c r="R983" s="757">
        <v>0</v>
      </c>
      <c r="S983" s="757">
        <v>147.749</v>
      </c>
      <c r="T983" s="757">
        <v>0</v>
      </c>
      <c r="U983" s="812">
        <f t="shared" si="76"/>
        <v>99.830405405405401</v>
      </c>
      <c r="V983" s="813"/>
      <c r="W983" s="813"/>
      <c r="X983" s="813"/>
      <c r="Y983" s="813"/>
      <c r="Z983" s="813">
        <f t="shared" si="77"/>
        <v>99.830405405405401</v>
      </c>
      <c r="AA983" s="813"/>
    </row>
    <row r="984" spans="1:27" ht="22.5">
      <c r="A984" s="779"/>
      <c r="B984" s="777">
        <v>8113957</v>
      </c>
      <c r="C984" s="778" t="s">
        <v>2342</v>
      </c>
      <c r="D984" s="757">
        <v>350</v>
      </c>
      <c r="E984" s="758">
        <v>350</v>
      </c>
      <c r="F984" s="758">
        <v>0</v>
      </c>
      <c r="G984" s="758">
        <v>0</v>
      </c>
      <c r="H984" s="758">
        <v>0</v>
      </c>
      <c r="I984" s="758">
        <v>0</v>
      </c>
      <c r="J984" s="758">
        <v>0</v>
      </c>
      <c r="K984" s="758">
        <v>0</v>
      </c>
      <c r="L984" s="758">
        <v>350</v>
      </c>
      <c r="M984" s="758">
        <v>0</v>
      </c>
      <c r="N984" s="759">
        <v>347.22800000000001</v>
      </c>
      <c r="O984" s="757">
        <v>0</v>
      </c>
      <c r="P984" s="757">
        <v>0</v>
      </c>
      <c r="Q984" s="757">
        <v>0</v>
      </c>
      <c r="R984" s="757">
        <v>0</v>
      </c>
      <c r="S984" s="757">
        <v>347.22800000000001</v>
      </c>
      <c r="T984" s="757">
        <v>0</v>
      </c>
      <c r="U984" s="812">
        <f t="shared" si="76"/>
        <v>99.208000000000013</v>
      </c>
      <c r="V984" s="813"/>
      <c r="W984" s="813"/>
      <c r="X984" s="813"/>
      <c r="Y984" s="813"/>
      <c r="Z984" s="813">
        <f t="shared" si="77"/>
        <v>99.208000000000013</v>
      </c>
      <c r="AA984" s="813"/>
    </row>
    <row r="985" spans="1:27" ht="22.5">
      <c r="A985" s="779"/>
      <c r="B985" s="777">
        <v>8132985</v>
      </c>
      <c r="C985" s="778" t="s">
        <v>2343</v>
      </c>
      <c r="D985" s="757">
        <v>70</v>
      </c>
      <c r="E985" s="758">
        <v>70</v>
      </c>
      <c r="F985" s="758">
        <v>0</v>
      </c>
      <c r="G985" s="758">
        <v>0</v>
      </c>
      <c r="H985" s="758">
        <v>0</v>
      </c>
      <c r="I985" s="758">
        <v>0</v>
      </c>
      <c r="J985" s="758">
        <v>0</v>
      </c>
      <c r="K985" s="758">
        <v>0</v>
      </c>
      <c r="L985" s="758">
        <v>70</v>
      </c>
      <c r="M985" s="758">
        <v>0</v>
      </c>
      <c r="N985" s="759">
        <v>70</v>
      </c>
      <c r="O985" s="757">
        <v>0</v>
      </c>
      <c r="P985" s="757">
        <v>0</v>
      </c>
      <c r="Q985" s="757">
        <v>0</v>
      </c>
      <c r="R985" s="757">
        <v>0</v>
      </c>
      <c r="S985" s="757">
        <v>70</v>
      </c>
      <c r="T985" s="757">
        <v>0</v>
      </c>
      <c r="U985" s="812">
        <f t="shared" si="76"/>
        <v>100</v>
      </c>
      <c r="V985" s="813"/>
      <c r="W985" s="813"/>
      <c r="X985" s="813"/>
      <c r="Y985" s="813"/>
      <c r="Z985" s="813">
        <f t="shared" si="77"/>
        <v>100</v>
      </c>
      <c r="AA985" s="813"/>
    </row>
    <row r="986" spans="1:27" ht="22.5">
      <c r="A986" s="779"/>
      <c r="B986" s="777">
        <v>7994718</v>
      </c>
      <c r="C986" s="778" t="s">
        <v>2344</v>
      </c>
      <c r="D986" s="757">
        <v>166.01</v>
      </c>
      <c r="E986" s="758">
        <v>119</v>
      </c>
      <c r="F986" s="758">
        <v>47.01</v>
      </c>
      <c r="G986" s="758">
        <v>0</v>
      </c>
      <c r="H986" s="758">
        <v>0</v>
      </c>
      <c r="I986" s="758">
        <v>164</v>
      </c>
      <c r="J986" s="758">
        <v>0</v>
      </c>
      <c r="K986" s="758">
        <v>0</v>
      </c>
      <c r="L986" s="758">
        <v>2.0099999999999998</v>
      </c>
      <c r="M986" s="758">
        <v>0</v>
      </c>
      <c r="N986" s="759">
        <v>30.600999999999999</v>
      </c>
      <c r="O986" s="757">
        <v>0</v>
      </c>
      <c r="P986" s="757">
        <v>28.591000000000001</v>
      </c>
      <c r="Q986" s="757">
        <v>0</v>
      </c>
      <c r="R986" s="757">
        <v>0</v>
      </c>
      <c r="S986" s="757">
        <v>2.0099999999999998</v>
      </c>
      <c r="T986" s="757">
        <v>0</v>
      </c>
      <c r="U986" s="812">
        <f t="shared" si="76"/>
        <v>18.433226914041324</v>
      </c>
      <c r="V986" s="813"/>
      <c r="W986" s="813">
        <f t="shared" ref="W986:W1039" si="79">P986/I986*100</f>
        <v>17.433536585365854</v>
      </c>
      <c r="X986" s="813"/>
      <c r="Y986" s="813"/>
      <c r="Z986" s="813">
        <f t="shared" si="77"/>
        <v>100</v>
      </c>
      <c r="AA986" s="813"/>
    </row>
    <row r="987" spans="1:27" ht="22.5">
      <c r="A987" s="779"/>
      <c r="B987" s="777">
        <v>7994719</v>
      </c>
      <c r="C987" s="778" t="s">
        <v>2345</v>
      </c>
      <c r="D987" s="757">
        <v>1920</v>
      </c>
      <c r="E987" s="758">
        <v>1920</v>
      </c>
      <c r="F987" s="758">
        <v>0</v>
      </c>
      <c r="G987" s="758">
        <v>0</v>
      </c>
      <c r="H987" s="758">
        <v>0</v>
      </c>
      <c r="I987" s="758">
        <v>1500</v>
      </c>
      <c r="J987" s="758">
        <v>0</v>
      </c>
      <c r="K987" s="758">
        <v>0</v>
      </c>
      <c r="L987" s="758">
        <v>420</v>
      </c>
      <c r="M987" s="758">
        <v>0</v>
      </c>
      <c r="N987" s="759">
        <v>1773.357</v>
      </c>
      <c r="O987" s="757">
        <v>0</v>
      </c>
      <c r="P987" s="757">
        <v>1500</v>
      </c>
      <c r="Q987" s="757">
        <v>0</v>
      </c>
      <c r="R987" s="757">
        <v>0</v>
      </c>
      <c r="S987" s="757">
        <v>273.35700000000003</v>
      </c>
      <c r="T987" s="757">
        <v>0</v>
      </c>
      <c r="U987" s="812">
        <f t="shared" si="76"/>
        <v>92.362343749999994</v>
      </c>
      <c r="V987" s="813"/>
      <c r="W987" s="813">
        <f t="shared" si="79"/>
        <v>100</v>
      </c>
      <c r="X987" s="813"/>
      <c r="Y987" s="813"/>
      <c r="Z987" s="813">
        <f t="shared" si="77"/>
        <v>65.085000000000008</v>
      </c>
      <c r="AA987" s="813"/>
    </row>
    <row r="988" spans="1:27">
      <c r="A988" s="779"/>
      <c r="B988" s="777">
        <v>8001594</v>
      </c>
      <c r="C988" s="778" t="s">
        <v>2346</v>
      </c>
      <c r="D988" s="757">
        <v>815.96100000000001</v>
      </c>
      <c r="E988" s="758">
        <v>815.96100000000001</v>
      </c>
      <c r="F988" s="758">
        <v>0</v>
      </c>
      <c r="G988" s="758">
        <v>0</v>
      </c>
      <c r="H988" s="758">
        <v>0</v>
      </c>
      <c r="I988" s="758">
        <v>780.99699999999996</v>
      </c>
      <c r="J988" s="758">
        <v>0</v>
      </c>
      <c r="K988" s="758">
        <v>0</v>
      </c>
      <c r="L988" s="758">
        <v>35</v>
      </c>
      <c r="M988" s="758">
        <v>0</v>
      </c>
      <c r="N988" s="759">
        <v>815.53599999999994</v>
      </c>
      <c r="O988" s="757">
        <v>0</v>
      </c>
      <c r="P988" s="757">
        <v>780.53599999999994</v>
      </c>
      <c r="Q988" s="757">
        <v>0</v>
      </c>
      <c r="R988" s="757">
        <v>0</v>
      </c>
      <c r="S988" s="757">
        <v>35</v>
      </c>
      <c r="T988" s="757">
        <v>0</v>
      </c>
      <c r="U988" s="812">
        <f t="shared" si="76"/>
        <v>99.947914177270718</v>
      </c>
      <c r="V988" s="813"/>
      <c r="W988" s="813">
        <f t="shared" si="79"/>
        <v>99.940972884658962</v>
      </c>
      <c r="X988" s="813"/>
      <c r="Y988" s="813"/>
      <c r="Z988" s="813">
        <f t="shared" si="77"/>
        <v>100</v>
      </c>
      <c r="AA988" s="813"/>
    </row>
    <row r="989" spans="1:27" ht="22.5">
      <c r="A989" s="779"/>
      <c r="B989" s="777">
        <v>8027659</v>
      </c>
      <c r="C989" s="778" t="s">
        <v>2347</v>
      </c>
      <c r="D989" s="757">
        <v>652.49099999999999</v>
      </c>
      <c r="E989" s="758">
        <v>72.734999999999999</v>
      </c>
      <c r="F989" s="758">
        <v>579.75599999999997</v>
      </c>
      <c r="G989" s="758">
        <v>0</v>
      </c>
      <c r="H989" s="758">
        <v>0</v>
      </c>
      <c r="I989" s="758">
        <v>567.49099999999999</v>
      </c>
      <c r="J989" s="758">
        <v>0</v>
      </c>
      <c r="K989" s="758">
        <v>0</v>
      </c>
      <c r="L989" s="758">
        <v>85</v>
      </c>
      <c r="M989" s="758">
        <v>0</v>
      </c>
      <c r="N989" s="759">
        <v>460.69299999999998</v>
      </c>
      <c r="O989" s="757">
        <v>0</v>
      </c>
      <c r="P989" s="757">
        <v>460.69299999999998</v>
      </c>
      <c r="Q989" s="757">
        <v>0</v>
      </c>
      <c r="R989" s="757">
        <v>0</v>
      </c>
      <c r="S989" s="757">
        <v>0</v>
      </c>
      <c r="T989" s="757">
        <v>0</v>
      </c>
      <c r="U989" s="812">
        <f t="shared" si="76"/>
        <v>70.605265053464336</v>
      </c>
      <c r="V989" s="813"/>
      <c r="W989" s="813">
        <f t="shared" si="79"/>
        <v>81.180670706672004</v>
      </c>
      <c r="X989" s="813"/>
      <c r="Y989" s="813"/>
      <c r="Z989" s="813">
        <f t="shared" si="77"/>
        <v>0</v>
      </c>
      <c r="AA989" s="813"/>
    </row>
    <row r="990" spans="1:27" ht="22.5">
      <c r="A990" s="779"/>
      <c r="B990" s="777">
        <v>8028027</v>
      </c>
      <c r="C990" s="778" t="s">
        <v>2348</v>
      </c>
      <c r="D990" s="757">
        <v>1777</v>
      </c>
      <c r="E990" s="758">
        <v>1777</v>
      </c>
      <c r="F990" s="758">
        <v>0</v>
      </c>
      <c r="G990" s="758">
        <v>0</v>
      </c>
      <c r="H990" s="758">
        <v>0</v>
      </c>
      <c r="I990" s="758">
        <v>1417</v>
      </c>
      <c r="J990" s="758">
        <v>0</v>
      </c>
      <c r="K990" s="758">
        <v>0</v>
      </c>
      <c r="L990" s="758">
        <v>360</v>
      </c>
      <c r="M990" s="758">
        <v>0</v>
      </c>
      <c r="N990" s="759">
        <v>1718.2619999999999</v>
      </c>
      <c r="O990" s="757">
        <v>0</v>
      </c>
      <c r="P990" s="757">
        <v>1417</v>
      </c>
      <c r="Q990" s="757">
        <v>0</v>
      </c>
      <c r="R990" s="757">
        <v>0</v>
      </c>
      <c r="S990" s="757">
        <v>301.262</v>
      </c>
      <c r="T990" s="757">
        <v>0</v>
      </c>
      <c r="U990" s="812">
        <f t="shared" si="76"/>
        <v>96.694541361845808</v>
      </c>
      <c r="V990" s="813"/>
      <c r="W990" s="813">
        <f t="shared" si="79"/>
        <v>100</v>
      </c>
      <c r="X990" s="813"/>
      <c r="Y990" s="813"/>
      <c r="Z990" s="813">
        <f t="shared" si="77"/>
        <v>83.683888888888887</v>
      </c>
      <c r="AA990" s="813"/>
    </row>
    <row r="991" spans="1:27">
      <c r="A991" s="779"/>
      <c r="B991" s="777">
        <v>8029192</v>
      </c>
      <c r="C991" s="778" t="s">
        <v>2349</v>
      </c>
      <c r="D991" s="757">
        <v>4510.2</v>
      </c>
      <c r="E991" s="758">
        <v>4510.2</v>
      </c>
      <c r="F991" s="758">
        <v>0</v>
      </c>
      <c r="G991" s="758">
        <v>0</v>
      </c>
      <c r="H991" s="758">
        <v>0</v>
      </c>
      <c r="I991" s="758">
        <v>4311.2</v>
      </c>
      <c r="J991" s="758">
        <v>0</v>
      </c>
      <c r="K991" s="758">
        <v>0</v>
      </c>
      <c r="L991" s="758">
        <v>199</v>
      </c>
      <c r="M991" s="758">
        <v>0</v>
      </c>
      <c r="N991" s="759">
        <v>4510.2</v>
      </c>
      <c r="O991" s="757">
        <v>0</v>
      </c>
      <c r="P991" s="757">
        <v>4311.2</v>
      </c>
      <c r="Q991" s="757">
        <v>0</v>
      </c>
      <c r="R991" s="757">
        <v>0</v>
      </c>
      <c r="S991" s="757">
        <v>199</v>
      </c>
      <c r="T991" s="757">
        <v>0</v>
      </c>
      <c r="U991" s="812">
        <f t="shared" si="76"/>
        <v>100</v>
      </c>
      <c r="V991" s="813"/>
      <c r="W991" s="813">
        <f t="shared" si="79"/>
        <v>100</v>
      </c>
      <c r="X991" s="813"/>
      <c r="Y991" s="813"/>
      <c r="Z991" s="813">
        <f t="shared" si="77"/>
        <v>100</v>
      </c>
      <c r="AA991" s="813"/>
    </row>
    <row r="992" spans="1:27" ht="22.5">
      <c r="A992" s="779"/>
      <c r="B992" s="777">
        <v>8029395</v>
      </c>
      <c r="C992" s="778" t="s">
        <v>2350</v>
      </c>
      <c r="D992" s="757">
        <v>3245</v>
      </c>
      <c r="E992" s="758">
        <v>3245</v>
      </c>
      <c r="F992" s="758">
        <v>0</v>
      </c>
      <c r="G992" s="758">
        <v>0</v>
      </c>
      <c r="H992" s="758">
        <v>0</v>
      </c>
      <c r="I992" s="758">
        <v>2715</v>
      </c>
      <c r="J992" s="758">
        <v>0</v>
      </c>
      <c r="K992" s="758">
        <v>0</v>
      </c>
      <c r="L992" s="758">
        <v>530</v>
      </c>
      <c r="M992" s="758">
        <v>0</v>
      </c>
      <c r="N992" s="759">
        <v>3192.4380000000001</v>
      </c>
      <c r="O992" s="757">
        <v>0</v>
      </c>
      <c r="P992" s="757">
        <v>2715</v>
      </c>
      <c r="Q992" s="757">
        <v>0</v>
      </c>
      <c r="R992" s="757">
        <v>0</v>
      </c>
      <c r="S992" s="757">
        <v>477.43799999999999</v>
      </c>
      <c r="T992" s="757">
        <v>0</v>
      </c>
      <c r="U992" s="812">
        <f t="shared" si="76"/>
        <v>98.380215716486902</v>
      </c>
      <c r="V992" s="813"/>
      <c r="W992" s="813">
        <f t="shared" si="79"/>
        <v>100</v>
      </c>
      <c r="X992" s="813"/>
      <c r="Y992" s="813"/>
      <c r="Z992" s="813">
        <f t="shared" si="77"/>
        <v>90.082641509433955</v>
      </c>
      <c r="AA992" s="813"/>
    </row>
    <row r="993" spans="1:27">
      <c r="A993" s="779"/>
      <c r="B993" s="777">
        <v>8029877</v>
      </c>
      <c r="C993" s="778" t="s">
        <v>2351</v>
      </c>
      <c r="D993" s="757">
        <v>4106.4359999999997</v>
      </c>
      <c r="E993" s="758">
        <v>3962.4360000000001</v>
      </c>
      <c r="F993" s="758">
        <v>0</v>
      </c>
      <c r="G993" s="758">
        <v>144</v>
      </c>
      <c r="H993" s="758">
        <v>0</v>
      </c>
      <c r="I993" s="758">
        <v>3008.4360000000001</v>
      </c>
      <c r="J993" s="758">
        <v>0</v>
      </c>
      <c r="K993" s="758">
        <v>0</v>
      </c>
      <c r="L993" s="758">
        <v>1098</v>
      </c>
      <c r="M993" s="758">
        <v>0</v>
      </c>
      <c r="N993" s="759">
        <v>3306.7159999999999</v>
      </c>
      <c r="O993" s="757">
        <v>0</v>
      </c>
      <c r="P993" s="757">
        <v>2208.7159999999999</v>
      </c>
      <c r="Q993" s="757">
        <v>0</v>
      </c>
      <c r="R993" s="757">
        <v>0</v>
      </c>
      <c r="S993" s="757">
        <v>1098</v>
      </c>
      <c r="T993" s="757">
        <v>0</v>
      </c>
      <c r="U993" s="812">
        <f t="shared" si="76"/>
        <v>80.52520482481647</v>
      </c>
      <c r="V993" s="813"/>
      <c r="W993" s="813">
        <f t="shared" si="79"/>
        <v>73.41741689037093</v>
      </c>
      <c r="X993" s="813"/>
      <c r="Y993" s="813"/>
      <c r="Z993" s="813">
        <f t="shared" si="77"/>
        <v>100</v>
      </c>
      <c r="AA993" s="813"/>
    </row>
    <row r="994" spans="1:27" ht="22.5">
      <c r="A994" s="779"/>
      <c r="B994" s="777">
        <v>8033310</v>
      </c>
      <c r="C994" s="778" t="s">
        <v>2352</v>
      </c>
      <c r="D994" s="757">
        <v>2410</v>
      </c>
      <c r="E994" s="758">
        <v>2410</v>
      </c>
      <c r="F994" s="758">
        <v>0</v>
      </c>
      <c r="G994" s="758">
        <v>0</v>
      </c>
      <c r="H994" s="758">
        <v>0</v>
      </c>
      <c r="I994" s="758">
        <v>1420</v>
      </c>
      <c r="J994" s="758">
        <v>0</v>
      </c>
      <c r="K994" s="758">
        <v>0</v>
      </c>
      <c r="L994" s="758">
        <v>990</v>
      </c>
      <c r="M994" s="758">
        <v>0</v>
      </c>
      <c r="N994" s="759">
        <v>1852.2649999999999</v>
      </c>
      <c r="O994" s="757">
        <v>0</v>
      </c>
      <c r="P994" s="757">
        <v>1420</v>
      </c>
      <c r="Q994" s="757">
        <v>0</v>
      </c>
      <c r="R994" s="757">
        <v>0</v>
      </c>
      <c r="S994" s="757">
        <v>432.26499999999999</v>
      </c>
      <c r="T994" s="757">
        <v>0</v>
      </c>
      <c r="U994" s="812">
        <f t="shared" si="76"/>
        <v>76.857468879668048</v>
      </c>
      <c r="V994" s="813"/>
      <c r="W994" s="813">
        <f t="shared" si="79"/>
        <v>100</v>
      </c>
      <c r="X994" s="813"/>
      <c r="Y994" s="813"/>
      <c r="Z994" s="813">
        <f t="shared" si="77"/>
        <v>43.663131313131309</v>
      </c>
      <c r="AA994" s="813"/>
    </row>
    <row r="995" spans="1:27">
      <c r="A995" s="779"/>
      <c r="B995" s="777">
        <v>8083791</v>
      </c>
      <c r="C995" s="778" t="s">
        <v>2353</v>
      </c>
      <c r="D995" s="757">
        <v>1951</v>
      </c>
      <c r="E995" s="758">
        <v>1951</v>
      </c>
      <c r="F995" s="758">
        <v>0</v>
      </c>
      <c r="G995" s="758">
        <v>0</v>
      </c>
      <c r="H995" s="758">
        <v>0</v>
      </c>
      <c r="I995" s="758">
        <v>1151</v>
      </c>
      <c r="J995" s="758">
        <v>0</v>
      </c>
      <c r="K995" s="758">
        <v>0</v>
      </c>
      <c r="L995" s="758">
        <v>800</v>
      </c>
      <c r="M995" s="758">
        <v>0</v>
      </c>
      <c r="N995" s="759">
        <v>1921.6189999999999</v>
      </c>
      <c r="O995" s="757">
        <v>0</v>
      </c>
      <c r="P995" s="757">
        <v>1121.6189999999999</v>
      </c>
      <c r="Q995" s="757">
        <v>0</v>
      </c>
      <c r="R995" s="757">
        <v>0</v>
      </c>
      <c r="S995" s="757">
        <v>800</v>
      </c>
      <c r="T995" s="757">
        <v>0</v>
      </c>
      <c r="U995" s="812">
        <f t="shared" si="76"/>
        <v>98.494054331112252</v>
      </c>
      <c r="V995" s="813"/>
      <c r="W995" s="813">
        <f t="shared" si="79"/>
        <v>97.447350130321453</v>
      </c>
      <c r="X995" s="813"/>
      <c r="Y995" s="813"/>
      <c r="Z995" s="813">
        <f t="shared" si="77"/>
        <v>100</v>
      </c>
      <c r="AA995" s="813"/>
    </row>
    <row r="996" spans="1:27">
      <c r="A996" s="779"/>
      <c r="B996" s="777">
        <v>8083917</v>
      </c>
      <c r="C996" s="778" t="s">
        <v>2354</v>
      </c>
      <c r="D996" s="757">
        <v>2500</v>
      </c>
      <c r="E996" s="758">
        <v>2500</v>
      </c>
      <c r="F996" s="758">
        <v>0</v>
      </c>
      <c r="G996" s="758">
        <v>0</v>
      </c>
      <c r="H996" s="758">
        <v>0</v>
      </c>
      <c r="I996" s="758">
        <v>1200</v>
      </c>
      <c r="J996" s="758">
        <v>0</v>
      </c>
      <c r="K996" s="758">
        <v>0</v>
      </c>
      <c r="L996" s="758">
        <v>1300</v>
      </c>
      <c r="M996" s="758">
        <v>0</v>
      </c>
      <c r="N996" s="759">
        <v>2409.4120000000003</v>
      </c>
      <c r="O996" s="757">
        <v>0</v>
      </c>
      <c r="P996" s="757">
        <v>1200</v>
      </c>
      <c r="Q996" s="757">
        <v>0</v>
      </c>
      <c r="R996" s="757">
        <v>0</v>
      </c>
      <c r="S996" s="757">
        <v>1209.412</v>
      </c>
      <c r="T996" s="757">
        <v>0</v>
      </c>
      <c r="U996" s="812">
        <f t="shared" si="76"/>
        <v>96.376480000000015</v>
      </c>
      <c r="V996" s="813"/>
      <c r="W996" s="813">
        <f t="shared" si="79"/>
        <v>100</v>
      </c>
      <c r="X996" s="813"/>
      <c r="Y996" s="813"/>
      <c r="Z996" s="813">
        <f t="shared" si="77"/>
        <v>93.03169230769231</v>
      </c>
      <c r="AA996" s="813"/>
    </row>
    <row r="997" spans="1:27" ht="22.5">
      <c r="A997" s="779"/>
      <c r="B997" s="777">
        <v>8084855</v>
      </c>
      <c r="C997" s="778" t="s">
        <v>2355</v>
      </c>
      <c r="D997" s="757">
        <v>2723</v>
      </c>
      <c r="E997" s="758">
        <v>2723</v>
      </c>
      <c r="F997" s="758">
        <v>0</v>
      </c>
      <c r="G997" s="758">
        <v>0</v>
      </c>
      <c r="H997" s="758">
        <v>0</v>
      </c>
      <c r="I997" s="758">
        <v>1946.6439999999998</v>
      </c>
      <c r="J997" s="758">
        <v>0</v>
      </c>
      <c r="K997" s="758">
        <v>0</v>
      </c>
      <c r="L997" s="758">
        <v>776</v>
      </c>
      <c r="M997" s="758">
        <v>0</v>
      </c>
      <c r="N997" s="759">
        <v>2477.4899999999998</v>
      </c>
      <c r="O997" s="757">
        <v>0</v>
      </c>
      <c r="P997" s="757">
        <v>1947</v>
      </c>
      <c r="Q997" s="757">
        <v>0</v>
      </c>
      <c r="R997" s="757">
        <v>0</v>
      </c>
      <c r="S997" s="757">
        <v>530.49</v>
      </c>
      <c r="T997" s="757">
        <v>0</v>
      </c>
      <c r="U997" s="812">
        <f t="shared" si="76"/>
        <v>90.983841351450607</v>
      </c>
      <c r="V997" s="813"/>
      <c r="W997" s="813">
        <f t="shared" si="79"/>
        <v>100.018287884174</v>
      </c>
      <c r="X997" s="813"/>
      <c r="Y997" s="813"/>
      <c r="Z997" s="813">
        <f t="shared" si="77"/>
        <v>68.362113402061851</v>
      </c>
      <c r="AA997" s="813"/>
    </row>
    <row r="998" spans="1:27" ht="22.5">
      <c r="A998" s="779"/>
      <c r="B998" s="777">
        <v>8012368</v>
      </c>
      <c r="C998" s="778" t="s">
        <v>2356</v>
      </c>
      <c r="D998" s="757">
        <v>2708</v>
      </c>
      <c r="E998" s="758">
        <v>2708</v>
      </c>
      <c r="F998" s="758">
        <v>0</v>
      </c>
      <c r="G998" s="758">
        <v>0</v>
      </c>
      <c r="H998" s="758">
        <v>0</v>
      </c>
      <c r="I998" s="758">
        <v>525</v>
      </c>
      <c r="J998" s="758">
        <v>683</v>
      </c>
      <c r="K998" s="758">
        <v>0</v>
      </c>
      <c r="L998" s="758">
        <v>0</v>
      </c>
      <c r="M998" s="758">
        <v>1500</v>
      </c>
      <c r="N998" s="759">
        <v>2707.5680000000002</v>
      </c>
      <c r="O998" s="757">
        <v>0</v>
      </c>
      <c r="P998" s="757">
        <v>525</v>
      </c>
      <c r="Q998" s="757">
        <v>682.56799999999998</v>
      </c>
      <c r="R998" s="757">
        <v>0</v>
      </c>
      <c r="S998" s="757">
        <v>0</v>
      </c>
      <c r="T998" s="757">
        <v>1500</v>
      </c>
      <c r="U998" s="812">
        <f t="shared" si="76"/>
        <v>99.98404726735599</v>
      </c>
      <c r="V998" s="813"/>
      <c r="W998" s="813">
        <f t="shared" si="79"/>
        <v>100</v>
      </c>
      <c r="X998" s="813">
        <f t="shared" si="78"/>
        <v>99.936749633967793</v>
      </c>
      <c r="Y998" s="813"/>
      <c r="Z998" s="813"/>
      <c r="AA998" s="813">
        <f t="shared" ref="AA998:AA1030" si="80">T998/M998*100</f>
        <v>100</v>
      </c>
    </row>
    <row r="999" spans="1:27" ht="33.75">
      <c r="A999" s="779"/>
      <c r="B999" s="777">
        <v>8012367</v>
      </c>
      <c r="C999" s="778" t="s">
        <v>2357</v>
      </c>
      <c r="D999" s="757">
        <v>2353.944</v>
      </c>
      <c r="E999" s="758">
        <v>2353.944</v>
      </c>
      <c r="F999" s="758">
        <v>0</v>
      </c>
      <c r="G999" s="758">
        <v>0</v>
      </c>
      <c r="H999" s="758">
        <v>0</v>
      </c>
      <c r="I999" s="758">
        <v>0</v>
      </c>
      <c r="J999" s="758">
        <v>0</v>
      </c>
      <c r="K999" s="758">
        <v>0</v>
      </c>
      <c r="L999" s="758">
        <v>2353.944</v>
      </c>
      <c r="M999" s="758">
        <v>0</v>
      </c>
      <c r="N999" s="759">
        <v>2300.2849999999999</v>
      </c>
      <c r="O999" s="757">
        <v>0</v>
      </c>
      <c r="P999" s="757">
        <v>0</v>
      </c>
      <c r="Q999" s="757">
        <v>0</v>
      </c>
      <c r="R999" s="757">
        <v>0</v>
      </c>
      <c r="S999" s="757">
        <v>2300.2849999999999</v>
      </c>
      <c r="T999" s="757">
        <v>0</v>
      </c>
      <c r="U999" s="812">
        <f t="shared" si="76"/>
        <v>97.720464038226908</v>
      </c>
      <c r="V999" s="813"/>
      <c r="W999" s="813"/>
      <c r="X999" s="813"/>
      <c r="Y999" s="813"/>
      <c r="Z999" s="813">
        <f t="shared" si="77"/>
        <v>97.720464038226908</v>
      </c>
      <c r="AA999" s="813"/>
    </row>
    <row r="1000" spans="1:27" ht="56.25">
      <c r="A1000" s="779"/>
      <c r="B1000" s="777">
        <v>8072255</v>
      </c>
      <c r="C1000" s="778" t="s">
        <v>2358</v>
      </c>
      <c r="D1000" s="757">
        <v>107.941</v>
      </c>
      <c r="E1000" s="758">
        <v>107.941</v>
      </c>
      <c r="F1000" s="758">
        <v>0</v>
      </c>
      <c r="G1000" s="758">
        <v>0</v>
      </c>
      <c r="H1000" s="758">
        <v>0</v>
      </c>
      <c r="I1000" s="758">
        <v>0</v>
      </c>
      <c r="J1000" s="758">
        <v>0</v>
      </c>
      <c r="K1000" s="758">
        <v>0</v>
      </c>
      <c r="L1000" s="758">
        <v>0</v>
      </c>
      <c r="M1000" s="758">
        <v>107.941</v>
      </c>
      <c r="N1000" s="759">
        <v>101.81399999999999</v>
      </c>
      <c r="O1000" s="757">
        <v>0</v>
      </c>
      <c r="P1000" s="757">
        <v>0</v>
      </c>
      <c r="Q1000" s="757">
        <v>0</v>
      </c>
      <c r="R1000" s="757">
        <v>0</v>
      </c>
      <c r="S1000" s="757">
        <v>0</v>
      </c>
      <c r="T1000" s="757">
        <v>101.81399999999999</v>
      </c>
      <c r="U1000" s="812">
        <f t="shared" si="76"/>
        <v>94.323750938012424</v>
      </c>
      <c r="V1000" s="813"/>
      <c r="W1000" s="813"/>
      <c r="X1000" s="813"/>
      <c r="Y1000" s="813"/>
      <c r="Z1000" s="813"/>
      <c r="AA1000" s="813">
        <f t="shared" si="80"/>
        <v>94.323750938012424</v>
      </c>
    </row>
    <row r="1001" spans="1:27" ht="56.25">
      <c r="A1001" s="779"/>
      <c r="B1001" s="777">
        <v>8071263</v>
      </c>
      <c r="C1001" s="778" t="s">
        <v>2359</v>
      </c>
      <c r="D1001" s="757">
        <v>134.93700000000001</v>
      </c>
      <c r="E1001" s="758">
        <v>134.93700000000001</v>
      </c>
      <c r="F1001" s="758">
        <v>0</v>
      </c>
      <c r="G1001" s="758">
        <v>0</v>
      </c>
      <c r="H1001" s="758">
        <v>0</v>
      </c>
      <c r="I1001" s="758">
        <v>0</v>
      </c>
      <c r="J1001" s="758">
        <v>0</v>
      </c>
      <c r="K1001" s="758">
        <v>0</v>
      </c>
      <c r="L1001" s="758">
        <v>0</v>
      </c>
      <c r="M1001" s="758">
        <v>134.93700000000001</v>
      </c>
      <c r="N1001" s="759">
        <v>128.822</v>
      </c>
      <c r="O1001" s="757">
        <v>0</v>
      </c>
      <c r="P1001" s="757">
        <v>0</v>
      </c>
      <c r="Q1001" s="757">
        <v>0</v>
      </c>
      <c r="R1001" s="757">
        <v>0</v>
      </c>
      <c r="S1001" s="757">
        <v>0</v>
      </c>
      <c r="T1001" s="757">
        <v>128.822</v>
      </c>
      <c r="U1001" s="812">
        <f t="shared" si="76"/>
        <v>95.46825555629664</v>
      </c>
      <c r="V1001" s="813"/>
      <c r="W1001" s="813"/>
      <c r="X1001" s="813"/>
      <c r="Y1001" s="813"/>
      <c r="Z1001" s="813"/>
      <c r="AA1001" s="813">
        <f t="shared" si="80"/>
        <v>95.46825555629664</v>
      </c>
    </row>
    <row r="1002" spans="1:27" ht="22.5">
      <c r="A1002" s="779"/>
      <c r="B1002" s="777">
        <v>8090470</v>
      </c>
      <c r="C1002" s="778" t="s">
        <v>2360</v>
      </c>
      <c r="D1002" s="757">
        <v>2198</v>
      </c>
      <c r="E1002" s="758">
        <v>2198</v>
      </c>
      <c r="F1002" s="758">
        <v>0</v>
      </c>
      <c r="G1002" s="758">
        <v>0</v>
      </c>
      <c r="H1002" s="758">
        <v>0</v>
      </c>
      <c r="I1002" s="758">
        <v>618</v>
      </c>
      <c r="J1002" s="758">
        <v>1580</v>
      </c>
      <c r="K1002" s="758">
        <v>0</v>
      </c>
      <c r="L1002" s="758">
        <v>0</v>
      </c>
      <c r="M1002" s="758">
        <v>0</v>
      </c>
      <c r="N1002" s="759">
        <v>2197.232</v>
      </c>
      <c r="O1002" s="757">
        <v>0</v>
      </c>
      <c r="P1002" s="757">
        <v>618</v>
      </c>
      <c r="Q1002" s="757">
        <v>1579.232</v>
      </c>
      <c r="R1002" s="757">
        <v>0</v>
      </c>
      <c r="S1002" s="757">
        <v>0</v>
      </c>
      <c r="T1002" s="757">
        <v>0</v>
      </c>
      <c r="U1002" s="812">
        <f t="shared" si="76"/>
        <v>99.965059144676985</v>
      </c>
      <c r="V1002" s="813"/>
      <c r="W1002" s="813">
        <f t="shared" si="79"/>
        <v>100</v>
      </c>
      <c r="X1002" s="813">
        <f t="shared" si="78"/>
        <v>99.951392405063288</v>
      </c>
      <c r="Y1002" s="813"/>
      <c r="Z1002" s="813"/>
      <c r="AA1002" s="813"/>
    </row>
    <row r="1003" spans="1:27" ht="45">
      <c r="A1003" s="779"/>
      <c r="B1003" s="777">
        <v>8072254</v>
      </c>
      <c r="C1003" s="778" t="s">
        <v>2361</v>
      </c>
      <c r="D1003" s="757">
        <v>227.184</v>
      </c>
      <c r="E1003" s="758">
        <v>123.184</v>
      </c>
      <c r="F1003" s="758">
        <v>104</v>
      </c>
      <c r="G1003" s="758">
        <v>0</v>
      </c>
      <c r="H1003" s="758">
        <v>0</v>
      </c>
      <c r="I1003" s="758">
        <v>104</v>
      </c>
      <c r="J1003" s="758">
        <v>0</v>
      </c>
      <c r="K1003" s="758">
        <v>0</v>
      </c>
      <c r="L1003" s="758">
        <v>0</v>
      </c>
      <c r="M1003" s="758">
        <v>123.184</v>
      </c>
      <c r="N1003" s="759">
        <v>220.221</v>
      </c>
      <c r="O1003" s="757">
        <v>0</v>
      </c>
      <c r="P1003" s="757">
        <v>104</v>
      </c>
      <c r="Q1003" s="757">
        <v>0</v>
      </c>
      <c r="R1003" s="757">
        <v>0</v>
      </c>
      <c r="S1003" s="757">
        <v>0</v>
      </c>
      <c r="T1003" s="757">
        <v>116.221</v>
      </c>
      <c r="U1003" s="812">
        <f t="shared" si="76"/>
        <v>96.935083456581452</v>
      </c>
      <c r="V1003" s="813"/>
      <c r="W1003" s="813">
        <f t="shared" si="79"/>
        <v>100</v>
      </c>
      <c r="X1003" s="813"/>
      <c r="Y1003" s="813"/>
      <c r="Z1003" s="813"/>
      <c r="AA1003" s="813">
        <f t="shared" si="80"/>
        <v>94.347480192232752</v>
      </c>
    </row>
    <row r="1004" spans="1:27">
      <c r="A1004" s="779"/>
      <c r="B1004" s="777">
        <v>8029876</v>
      </c>
      <c r="C1004" s="778" t="s">
        <v>2362</v>
      </c>
      <c r="D1004" s="757">
        <v>999.5</v>
      </c>
      <c r="E1004" s="758">
        <v>999.5</v>
      </c>
      <c r="F1004" s="758">
        <v>0</v>
      </c>
      <c r="G1004" s="758">
        <v>0</v>
      </c>
      <c r="H1004" s="758">
        <v>0</v>
      </c>
      <c r="I1004" s="758">
        <v>801.553</v>
      </c>
      <c r="J1004" s="758">
        <v>0</v>
      </c>
      <c r="K1004" s="758">
        <v>0</v>
      </c>
      <c r="L1004" s="758">
        <v>198</v>
      </c>
      <c r="M1004" s="758">
        <v>0</v>
      </c>
      <c r="N1004" s="759">
        <v>801.553</v>
      </c>
      <c r="O1004" s="757">
        <v>0</v>
      </c>
      <c r="P1004" s="757">
        <v>801.553</v>
      </c>
      <c r="Q1004" s="757">
        <v>0</v>
      </c>
      <c r="R1004" s="757">
        <v>0</v>
      </c>
      <c r="S1004" s="757">
        <v>0</v>
      </c>
      <c r="T1004" s="757">
        <v>0</v>
      </c>
      <c r="U1004" s="812">
        <f t="shared" si="76"/>
        <v>80.195397698849419</v>
      </c>
      <c r="V1004" s="813"/>
      <c r="W1004" s="813">
        <f t="shared" si="79"/>
        <v>100</v>
      </c>
      <c r="X1004" s="813"/>
      <c r="Y1004" s="813"/>
      <c r="Z1004" s="813">
        <f t="shared" si="77"/>
        <v>0</v>
      </c>
      <c r="AA1004" s="813"/>
    </row>
    <row r="1005" spans="1:27">
      <c r="A1005" s="779"/>
      <c r="B1005" s="777">
        <v>8029878</v>
      </c>
      <c r="C1005" s="778" t="s">
        <v>2363</v>
      </c>
      <c r="D1005" s="757">
        <v>2800</v>
      </c>
      <c r="E1005" s="758">
        <v>1800</v>
      </c>
      <c r="F1005" s="758">
        <v>1000</v>
      </c>
      <c r="G1005" s="758">
        <v>0</v>
      </c>
      <c r="H1005" s="758">
        <v>0</v>
      </c>
      <c r="I1005" s="758">
        <v>2200</v>
      </c>
      <c r="J1005" s="758">
        <v>0</v>
      </c>
      <c r="K1005" s="758">
        <v>0</v>
      </c>
      <c r="L1005" s="758">
        <v>600</v>
      </c>
      <c r="M1005" s="758">
        <v>0</v>
      </c>
      <c r="N1005" s="759">
        <v>2581.9390000000003</v>
      </c>
      <c r="O1005" s="757">
        <v>0</v>
      </c>
      <c r="P1005" s="757">
        <v>1981.9390000000001</v>
      </c>
      <c r="Q1005" s="757">
        <v>0</v>
      </c>
      <c r="R1005" s="757">
        <v>0</v>
      </c>
      <c r="S1005" s="757">
        <v>600</v>
      </c>
      <c r="T1005" s="757">
        <v>0</v>
      </c>
      <c r="U1005" s="812">
        <f t="shared" si="76"/>
        <v>92.212107142857164</v>
      </c>
      <c r="V1005" s="813"/>
      <c r="W1005" s="813">
        <f t="shared" si="79"/>
        <v>90.088136363636366</v>
      </c>
      <c r="X1005" s="813"/>
      <c r="Y1005" s="813"/>
      <c r="Z1005" s="813">
        <f t="shared" si="77"/>
        <v>100</v>
      </c>
      <c r="AA1005" s="813"/>
    </row>
    <row r="1006" spans="1:27" ht="22.5">
      <c r="A1006" s="779"/>
      <c r="B1006" s="777">
        <v>7987462</v>
      </c>
      <c r="C1006" s="778" t="s">
        <v>2364</v>
      </c>
      <c r="D1006" s="757">
        <v>401.8</v>
      </c>
      <c r="E1006" s="758">
        <v>401.8</v>
      </c>
      <c r="F1006" s="758">
        <v>0</v>
      </c>
      <c r="G1006" s="758">
        <v>0</v>
      </c>
      <c r="H1006" s="758">
        <v>0</v>
      </c>
      <c r="I1006" s="758">
        <v>391.83</v>
      </c>
      <c r="J1006" s="758">
        <v>0</v>
      </c>
      <c r="K1006" s="758">
        <v>0</v>
      </c>
      <c r="L1006" s="758">
        <v>10</v>
      </c>
      <c r="M1006" s="758">
        <v>0</v>
      </c>
      <c r="N1006" s="759">
        <v>155.148</v>
      </c>
      <c r="O1006" s="757">
        <v>0</v>
      </c>
      <c r="P1006" s="757">
        <v>155.148</v>
      </c>
      <c r="Q1006" s="757">
        <v>0</v>
      </c>
      <c r="R1006" s="757">
        <v>0</v>
      </c>
      <c r="S1006" s="757">
        <v>0</v>
      </c>
      <c r="T1006" s="757">
        <v>0</v>
      </c>
      <c r="U1006" s="812">
        <f t="shared" si="76"/>
        <v>38.613240418118465</v>
      </c>
      <c r="V1006" s="813"/>
      <c r="W1006" s="813">
        <f t="shared" si="79"/>
        <v>39.595743051833701</v>
      </c>
      <c r="X1006" s="813"/>
      <c r="Y1006" s="813"/>
      <c r="Z1006" s="813">
        <f t="shared" si="77"/>
        <v>0</v>
      </c>
      <c r="AA1006" s="813"/>
    </row>
    <row r="1007" spans="1:27" ht="22.5">
      <c r="A1007" s="779"/>
      <c r="B1007" s="777">
        <v>7999972</v>
      </c>
      <c r="C1007" s="778" t="s">
        <v>2365</v>
      </c>
      <c r="D1007" s="757">
        <v>157.512</v>
      </c>
      <c r="E1007" s="758">
        <v>157.512</v>
      </c>
      <c r="F1007" s="758">
        <v>0</v>
      </c>
      <c r="G1007" s="758">
        <v>0</v>
      </c>
      <c r="H1007" s="758">
        <v>0</v>
      </c>
      <c r="I1007" s="758">
        <v>152.512</v>
      </c>
      <c r="J1007" s="758">
        <v>0</v>
      </c>
      <c r="K1007" s="758">
        <v>0</v>
      </c>
      <c r="L1007" s="758">
        <v>5</v>
      </c>
      <c r="M1007" s="758">
        <v>0</v>
      </c>
      <c r="N1007" s="759">
        <v>87.703000000000003</v>
      </c>
      <c r="O1007" s="757">
        <v>0</v>
      </c>
      <c r="P1007" s="757">
        <v>87.703000000000003</v>
      </c>
      <c r="Q1007" s="757">
        <v>0</v>
      </c>
      <c r="R1007" s="757">
        <v>0</v>
      </c>
      <c r="S1007" s="757">
        <v>0</v>
      </c>
      <c r="T1007" s="757">
        <v>0</v>
      </c>
      <c r="U1007" s="812">
        <f t="shared" si="76"/>
        <v>55.680202143328763</v>
      </c>
      <c r="V1007" s="813"/>
      <c r="W1007" s="813">
        <f t="shared" si="79"/>
        <v>57.505638900545527</v>
      </c>
      <c r="X1007" s="813"/>
      <c r="Y1007" s="813"/>
      <c r="Z1007" s="813">
        <f t="shared" si="77"/>
        <v>0</v>
      </c>
      <c r="AA1007" s="813"/>
    </row>
    <row r="1008" spans="1:27" ht="22.5">
      <c r="A1008" s="779"/>
      <c r="B1008" s="777">
        <v>8023929</v>
      </c>
      <c r="C1008" s="778" t="s">
        <v>2366</v>
      </c>
      <c r="D1008" s="757">
        <v>242.66499999999999</v>
      </c>
      <c r="E1008" s="758">
        <v>162.66499999999999</v>
      </c>
      <c r="F1008" s="758">
        <v>80</v>
      </c>
      <c r="G1008" s="758">
        <v>0</v>
      </c>
      <c r="H1008" s="758">
        <v>0</v>
      </c>
      <c r="I1008" s="758">
        <v>163</v>
      </c>
      <c r="J1008" s="758">
        <v>0</v>
      </c>
      <c r="K1008" s="758">
        <v>0</v>
      </c>
      <c r="L1008" s="758">
        <v>80</v>
      </c>
      <c r="M1008" s="758">
        <v>0</v>
      </c>
      <c r="N1008" s="759">
        <v>67.941999999999993</v>
      </c>
      <c r="O1008" s="757">
        <v>0</v>
      </c>
      <c r="P1008" s="757">
        <v>0</v>
      </c>
      <c r="Q1008" s="757">
        <v>0</v>
      </c>
      <c r="R1008" s="757">
        <v>0</v>
      </c>
      <c r="S1008" s="757">
        <v>67.941999999999993</v>
      </c>
      <c r="T1008" s="757">
        <v>0</v>
      </c>
      <c r="U1008" s="812">
        <f t="shared" si="76"/>
        <v>27.998269218881994</v>
      </c>
      <c r="V1008" s="813"/>
      <c r="W1008" s="813">
        <f t="shared" si="79"/>
        <v>0</v>
      </c>
      <c r="X1008" s="813"/>
      <c r="Y1008" s="813"/>
      <c r="Z1008" s="813">
        <f t="shared" si="77"/>
        <v>84.927499999999995</v>
      </c>
      <c r="AA1008" s="813"/>
    </row>
    <row r="1009" spans="1:27" ht="33.75">
      <c r="A1009" s="779"/>
      <c r="B1009" s="777">
        <v>8028376</v>
      </c>
      <c r="C1009" s="778" t="s">
        <v>2367</v>
      </c>
      <c r="D1009" s="757">
        <v>279</v>
      </c>
      <c r="E1009" s="758">
        <v>279</v>
      </c>
      <c r="F1009" s="758">
        <v>0</v>
      </c>
      <c r="G1009" s="758">
        <v>0</v>
      </c>
      <c r="H1009" s="758">
        <v>0</v>
      </c>
      <c r="I1009" s="758">
        <v>268</v>
      </c>
      <c r="J1009" s="758">
        <v>0</v>
      </c>
      <c r="K1009" s="758">
        <v>0</v>
      </c>
      <c r="L1009" s="758">
        <v>11</v>
      </c>
      <c r="M1009" s="758">
        <v>0</v>
      </c>
      <c r="N1009" s="759">
        <v>143.41900000000001</v>
      </c>
      <c r="O1009" s="757">
        <v>0</v>
      </c>
      <c r="P1009" s="757">
        <v>143.41900000000001</v>
      </c>
      <c r="Q1009" s="757">
        <v>0</v>
      </c>
      <c r="R1009" s="757">
        <v>0</v>
      </c>
      <c r="S1009" s="757">
        <v>0</v>
      </c>
      <c r="T1009" s="757">
        <v>0</v>
      </c>
      <c r="U1009" s="812">
        <f t="shared" si="76"/>
        <v>51.404659498207891</v>
      </c>
      <c r="V1009" s="813"/>
      <c r="W1009" s="813">
        <f t="shared" si="79"/>
        <v>53.514552238805976</v>
      </c>
      <c r="X1009" s="813"/>
      <c r="Y1009" s="813"/>
      <c r="Z1009" s="813">
        <f t="shared" si="77"/>
        <v>0</v>
      </c>
      <c r="AA1009" s="813"/>
    </row>
    <row r="1010" spans="1:27" ht="22.5">
      <c r="A1010" s="779"/>
      <c r="B1010" s="777">
        <v>8053390</v>
      </c>
      <c r="C1010" s="778" t="s">
        <v>2368</v>
      </c>
      <c r="D1010" s="757">
        <v>1206.1869999999999</v>
      </c>
      <c r="E1010" s="758">
        <v>1206.1869999999999</v>
      </c>
      <c r="F1010" s="758">
        <v>0</v>
      </c>
      <c r="G1010" s="758">
        <v>0</v>
      </c>
      <c r="H1010" s="758">
        <v>0</v>
      </c>
      <c r="I1010" s="758">
        <v>1166.1869999999999</v>
      </c>
      <c r="J1010" s="758">
        <v>0</v>
      </c>
      <c r="K1010" s="758">
        <v>0</v>
      </c>
      <c r="L1010" s="758">
        <v>40</v>
      </c>
      <c r="M1010" s="758">
        <v>0</v>
      </c>
      <c r="N1010" s="759">
        <v>1021.348</v>
      </c>
      <c r="O1010" s="757">
        <v>0</v>
      </c>
      <c r="P1010" s="757">
        <v>1021.348</v>
      </c>
      <c r="Q1010" s="757">
        <v>0</v>
      </c>
      <c r="R1010" s="757">
        <v>0</v>
      </c>
      <c r="S1010" s="757">
        <v>0</v>
      </c>
      <c r="T1010" s="757">
        <v>0</v>
      </c>
      <c r="U1010" s="812">
        <f t="shared" si="76"/>
        <v>84.675759231362974</v>
      </c>
      <c r="V1010" s="813"/>
      <c r="W1010" s="813">
        <f t="shared" si="79"/>
        <v>87.58012222739579</v>
      </c>
      <c r="X1010" s="813"/>
      <c r="Y1010" s="813"/>
      <c r="Z1010" s="813">
        <f t="shared" si="77"/>
        <v>0</v>
      </c>
      <c r="AA1010" s="813"/>
    </row>
    <row r="1011" spans="1:27" ht="22.5">
      <c r="A1011" s="779"/>
      <c r="B1011" s="777">
        <v>8082383</v>
      </c>
      <c r="C1011" s="778" t="s">
        <v>2369</v>
      </c>
      <c r="D1011" s="757">
        <v>85</v>
      </c>
      <c r="E1011" s="758">
        <v>85</v>
      </c>
      <c r="F1011" s="758">
        <v>0</v>
      </c>
      <c r="G1011" s="758">
        <v>0</v>
      </c>
      <c r="H1011" s="758">
        <v>0</v>
      </c>
      <c r="I1011" s="758">
        <v>81.332999999999998</v>
      </c>
      <c r="J1011" s="758">
        <v>0</v>
      </c>
      <c r="K1011" s="758">
        <v>0</v>
      </c>
      <c r="L1011" s="758">
        <v>4</v>
      </c>
      <c r="M1011" s="758">
        <v>0</v>
      </c>
      <c r="N1011" s="759">
        <v>84.171000000000006</v>
      </c>
      <c r="O1011" s="757">
        <v>0</v>
      </c>
      <c r="P1011" s="757">
        <v>80.218000000000004</v>
      </c>
      <c r="Q1011" s="757">
        <v>0</v>
      </c>
      <c r="R1011" s="757">
        <v>0</v>
      </c>
      <c r="S1011" s="757">
        <v>3.9529999999999998</v>
      </c>
      <c r="T1011" s="757">
        <v>0</v>
      </c>
      <c r="U1011" s="812">
        <f t="shared" si="76"/>
        <v>99.024705882352947</v>
      </c>
      <c r="V1011" s="813"/>
      <c r="W1011" s="813">
        <f t="shared" si="79"/>
        <v>98.629092742183374</v>
      </c>
      <c r="X1011" s="813"/>
      <c r="Y1011" s="813"/>
      <c r="Z1011" s="813">
        <f t="shared" si="77"/>
        <v>98.825000000000003</v>
      </c>
      <c r="AA1011" s="813"/>
    </row>
    <row r="1012" spans="1:27" ht="22.5">
      <c r="A1012" s="779"/>
      <c r="B1012" s="777">
        <v>8087435</v>
      </c>
      <c r="C1012" s="778" t="s">
        <v>2370</v>
      </c>
      <c r="D1012" s="757">
        <v>609.15200000000004</v>
      </c>
      <c r="E1012" s="758">
        <v>609.15200000000004</v>
      </c>
      <c r="F1012" s="758">
        <v>0</v>
      </c>
      <c r="G1012" s="758">
        <v>0</v>
      </c>
      <c r="H1012" s="758">
        <v>0</v>
      </c>
      <c r="I1012" s="758">
        <v>359.15199999999999</v>
      </c>
      <c r="J1012" s="758">
        <v>0</v>
      </c>
      <c r="K1012" s="758">
        <v>0</v>
      </c>
      <c r="L1012" s="758">
        <v>250</v>
      </c>
      <c r="M1012" s="758">
        <v>0</v>
      </c>
      <c r="N1012" s="759">
        <v>385.32499999999999</v>
      </c>
      <c r="O1012" s="757">
        <v>0</v>
      </c>
      <c r="P1012" s="757">
        <v>359.15199999999999</v>
      </c>
      <c r="Q1012" s="757">
        <v>0</v>
      </c>
      <c r="R1012" s="757">
        <v>0</v>
      </c>
      <c r="S1012" s="757">
        <v>26.172999999999998</v>
      </c>
      <c r="T1012" s="757">
        <v>0</v>
      </c>
      <c r="U1012" s="812">
        <f t="shared" si="76"/>
        <v>63.25596895356167</v>
      </c>
      <c r="V1012" s="813"/>
      <c r="W1012" s="813">
        <f t="shared" si="79"/>
        <v>100</v>
      </c>
      <c r="X1012" s="813"/>
      <c r="Y1012" s="813"/>
      <c r="Z1012" s="813">
        <f t="shared" si="77"/>
        <v>10.469199999999999</v>
      </c>
      <c r="AA1012" s="813"/>
    </row>
    <row r="1013" spans="1:27" ht="22.5">
      <c r="A1013" s="779"/>
      <c r="B1013" s="777">
        <v>8087692</v>
      </c>
      <c r="C1013" s="778" t="s">
        <v>2371</v>
      </c>
      <c r="D1013" s="757">
        <v>3117.0060000000003</v>
      </c>
      <c r="E1013" s="758">
        <v>1401</v>
      </c>
      <c r="F1013" s="758">
        <v>1716.0060000000001</v>
      </c>
      <c r="G1013" s="758">
        <v>0</v>
      </c>
      <c r="H1013" s="758">
        <v>0</v>
      </c>
      <c r="I1013" s="758">
        <v>2516.0059999999999</v>
      </c>
      <c r="J1013" s="758">
        <v>0</v>
      </c>
      <c r="K1013" s="758">
        <v>0</v>
      </c>
      <c r="L1013" s="758">
        <v>601</v>
      </c>
      <c r="M1013" s="758">
        <v>0</v>
      </c>
      <c r="N1013" s="759">
        <v>2742.5930000000003</v>
      </c>
      <c r="O1013" s="757">
        <v>0</v>
      </c>
      <c r="P1013" s="757">
        <v>2384.2260000000001</v>
      </c>
      <c r="Q1013" s="757">
        <v>0</v>
      </c>
      <c r="R1013" s="757">
        <v>0</v>
      </c>
      <c r="S1013" s="757">
        <v>358.36700000000002</v>
      </c>
      <c r="T1013" s="757">
        <v>0</v>
      </c>
      <c r="U1013" s="812">
        <f t="shared" si="76"/>
        <v>87.988056487539652</v>
      </c>
      <c r="V1013" s="813"/>
      <c r="W1013" s="813">
        <f t="shared" si="79"/>
        <v>94.762333635134425</v>
      </c>
      <c r="X1013" s="813"/>
      <c r="Y1013" s="813"/>
      <c r="Z1013" s="813">
        <f t="shared" si="77"/>
        <v>59.628452579034942</v>
      </c>
      <c r="AA1013" s="813"/>
    </row>
    <row r="1014" spans="1:27" ht="33.75">
      <c r="A1014" s="779"/>
      <c r="B1014" s="777">
        <v>8144073</v>
      </c>
      <c r="C1014" s="778" t="s">
        <v>2372</v>
      </c>
      <c r="D1014" s="757">
        <v>3500</v>
      </c>
      <c r="E1014" s="758">
        <v>3500</v>
      </c>
      <c r="F1014" s="758">
        <v>0</v>
      </c>
      <c r="G1014" s="758">
        <v>0</v>
      </c>
      <c r="H1014" s="758">
        <v>0</v>
      </c>
      <c r="I1014" s="758">
        <v>3420</v>
      </c>
      <c r="J1014" s="758">
        <v>0</v>
      </c>
      <c r="K1014" s="758">
        <v>0</v>
      </c>
      <c r="L1014" s="758">
        <v>80</v>
      </c>
      <c r="M1014" s="758">
        <v>0</v>
      </c>
      <c r="N1014" s="759">
        <v>1949.9649999999999</v>
      </c>
      <c r="O1014" s="757">
        <v>0</v>
      </c>
      <c r="P1014" s="757">
        <v>1869.9649999999999</v>
      </c>
      <c r="Q1014" s="757">
        <v>0</v>
      </c>
      <c r="R1014" s="757">
        <v>0</v>
      </c>
      <c r="S1014" s="757">
        <v>80</v>
      </c>
      <c r="T1014" s="757">
        <v>0</v>
      </c>
      <c r="U1014" s="812">
        <f t="shared" si="76"/>
        <v>55.713285714285711</v>
      </c>
      <c r="V1014" s="813"/>
      <c r="W1014" s="813">
        <f t="shared" si="79"/>
        <v>54.677339181286541</v>
      </c>
      <c r="X1014" s="813"/>
      <c r="Y1014" s="813"/>
      <c r="Z1014" s="813">
        <f t="shared" si="77"/>
        <v>100</v>
      </c>
      <c r="AA1014" s="813"/>
    </row>
    <row r="1015" spans="1:27" ht="33.75">
      <c r="A1015" s="779"/>
      <c r="B1015" s="777">
        <v>8029397</v>
      </c>
      <c r="C1015" s="778" t="s">
        <v>2373</v>
      </c>
      <c r="D1015" s="757">
        <v>1412.6320000000001</v>
      </c>
      <c r="E1015" s="758">
        <v>967</v>
      </c>
      <c r="F1015" s="758">
        <v>445.63200000000001</v>
      </c>
      <c r="G1015" s="758">
        <v>0</v>
      </c>
      <c r="H1015" s="758">
        <v>0</v>
      </c>
      <c r="I1015" s="758">
        <v>1137.087</v>
      </c>
      <c r="J1015" s="758">
        <v>159</v>
      </c>
      <c r="K1015" s="758">
        <v>0</v>
      </c>
      <c r="L1015" s="758">
        <v>108</v>
      </c>
      <c r="M1015" s="758">
        <v>8.5449999999999999</v>
      </c>
      <c r="N1015" s="759">
        <v>1411.8679999999999</v>
      </c>
      <c r="O1015" s="757">
        <v>0</v>
      </c>
      <c r="P1015" s="757">
        <v>1137.087</v>
      </c>
      <c r="Q1015" s="757">
        <v>159</v>
      </c>
      <c r="R1015" s="757">
        <v>0</v>
      </c>
      <c r="S1015" s="757">
        <v>108</v>
      </c>
      <c r="T1015" s="757">
        <v>7.7809999999999997</v>
      </c>
      <c r="U1015" s="812">
        <f t="shared" si="76"/>
        <v>99.945916558594163</v>
      </c>
      <c r="V1015" s="813"/>
      <c r="W1015" s="813">
        <f t="shared" si="79"/>
        <v>100</v>
      </c>
      <c r="X1015" s="813">
        <f t="shared" si="78"/>
        <v>100</v>
      </c>
      <c r="Y1015" s="813"/>
      <c r="Z1015" s="813">
        <f t="shared" si="77"/>
        <v>100</v>
      </c>
      <c r="AA1015" s="813">
        <f t="shared" si="80"/>
        <v>91.059098888238736</v>
      </c>
    </row>
    <row r="1016" spans="1:27" ht="33.75">
      <c r="A1016" s="779"/>
      <c r="B1016" s="777">
        <v>8091047</v>
      </c>
      <c r="C1016" s="778" t="s">
        <v>2374</v>
      </c>
      <c r="D1016" s="757">
        <v>5587.2790000000005</v>
      </c>
      <c r="E1016" s="758">
        <v>3698</v>
      </c>
      <c r="F1016" s="758">
        <v>0</v>
      </c>
      <c r="G1016" s="758">
        <v>1889.279</v>
      </c>
      <c r="H1016" s="758">
        <v>0</v>
      </c>
      <c r="I1016" s="758">
        <v>2889.279</v>
      </c>
      <c r="J1016" s="758">
        <v>0</v>
      </c>
      <c r="K1016" s="758">
        <v>0</v>
      </c>
      <c r="L1016" s="758">
        <v>2698</v>
      </c>
      <c r="M1016" s="758">
        <v>0</v>
      </c>
      <c r="N1016" s="759">
        <v>5577.2314480000005</v>
      </c>
      <c r="O1016" s="757">
        <v>0</v>
      </c>
      <c r="P1016" s="757">
        <v>2889.279</v>
      </c>
      <c r="Q1016" s="757">
        <v>0</v>
      </c>
      <c r="R1016" s="757">
        <v>0</v>
      </c>
      <c r="S1016" s="757">
        <v>2687.952448</v>
      </c>
      <c r="T1016" s="757">
        <v>0</v>
      </c>
      <c r="U1016" s="812">
        <f t="shared" si="76"/>
        <v>99.820170927565997</v>
      </c>
      <c r="V1016" s="813"/>
      <c r="W1016" s="813">
        <f t="shared" si="79"/>
        <v>100</v>
      </c>
      <c r="X1016" s="813"/>
      <c r="Y1016" s="813"/>
      <c r="Z1016" s="813">
        <f t="shared" si="77"/>
        <v>99.62759258710156</v>
      </c>
      <c r="AA1016" s="813"/>
    </row>
    <row r="1017" spans="1:27" ht="33.75">
      <c r="A1017" s="779"/>
      <c r="B1017" s="777">
        <v>8037990</v>
      </c>
      <c r="C1017" s="778" t="s">
        <v>2375</v>
      </c>
      <c r="D1017" s="757">
        <v>146.084</v>
      </c>
      <c r="E1017" s="758">
        <v>0</v>
      </c>
      <c r="F1017" s="758">
        <v>146.084</v>
      </c>
      <c r="G1017" s="758">
        <v>0</v>
      </c>
      <c r="H1017" s="758">
        <v>0</v>
      </c>
      <c r="I1017" s="758">
        <v>60.084000000000003</v>
      </c>
      <c r="J1017" s="758">
        <v>0</v>
      </c>
      <c r="K1017" s="758">
        <v>0</v>
      </c>
      <c r="L1017" s="758">
        <v>86</v>
      </c>
      <c r="M1017" s="758">
        <v>0</v>
      </c>
      <c r="N1017" s="759">
        <v>87.635999999999996</v>
      </c>
      <c r="O1017" s="757">
        <v>0</v>
      </c>
      <c r="P1017" s="757">
        <v>40.084000000000003</v>
      </c>
      <c r="Q1017" s="757">
        <v>0</v>
      </c>
      <c r="R1017" s="757">
        <v>0</v>
      </c>
      <c r="S1017" s="757">
        <v>47.552</v>
      </c>
      <c r="T1017" s="757">
        <v>0</v>
      </c>
      <c r="U1017" s="812">
        <f t="shared" si="76"/>
        <v>59.990142657649017</v>
      </c>
      <c r="V1017" s="813"/>
      <c r="W1017" s="813">
        <f t="shared" si="79"/>
        <v>66.71326809133879</v>
      </c>
      <c r="X1017" s="813"/>
      <c r="Y1017" s="813"/>
      <c r="Z1017" s="813">
        <f t="shared" si="77"/>
        <v>55.293023255813956</v>
      </c>
      <c r="AA1017" s="813"/>
    </row>
    <row r="1018" spans="1:27">
      <c r="A1018" s="779"/>
      <c r="B1018" s="777">
        <v>8127596</v>
      </c>
      <c r="C1018" s="778" t="s">
        <v>2376</v>
      </c>
      <c r="D1018" s="757">
        <v>5850</v>
      </c>
      <c r="E1018" s="758">
        <v>5213</v>
      </c>
      <c r="F1018" s="758">
        <v>637</v>
      </c>
      <c r="G1018" s="758">
        <v>0</v>
      </c>
      <c r="H1018" s="758">
        <v>0</v>
      </c>
      <c r="I1018" s="758">
        <v>4400</v>
      </c>
      <c r="J1018" s="758">
        <v>0</v>
      </c>
      <c r="K1018" s="758">
        <v>0</v>
      </c>
      <c r="L1018" s="758">
        <v>0</v>
      </c>
      <c r="M1018" s="758">
        <v>1450</v>
      </c>
      <c r="N1018" s="759">
        <v>1644.324625</v>
      </c>
      <c r="O1018" s="757">
        <v>0</v>
      </c>
      <c r="P1018" s="757">
        <v>207.455625</v>
      </c>
      <c r="Q1018" s="757">
        <v>0</v>
      </c>
      <c r="R1018" s="757">
        <v>0</v>
      </c>
      <c r="S1018" s="757">
        <v>0</v>
      </c>
      <c r="T1018" s="757">
        <v>1436.8689999999999</v>
      </c>
      <c r="U1018" s="812">
        <f t="shared" si="76"/>
        <v>28.108113247863248</v>
      </c>
      <c r="V1018" s="813"/>
      <c r="W1018" s="813">
        <f t="shared" si="79"/>
        <v>4.7149005681818181</v>
      </c>
      <c r="X1018" s="813"/>
      <c r="Y1018" s="813"/>
      <c r="Z1018" s="813"/>
      <c r="AA1018" s="813">
        <f t="shared" si="80"/>
        <v>99.094413793103442</v>
      </c>
    </row>
    <row r="1019" spans="1:27">
      <c r="A1019" s="779"/>
      <c r="B1019" s="777">
        <v>7887879</v>
      </c>
      <c r="C1019" s="778" t="s">
        <v>2377</v>
      </c>
      <c r="D1019" s="757">
        <v>5.0000000000000001E-4</v>
      </c>
      <c r="E1019" s="758">
        <v>0</v>
      </c>
      <c r="F1019" s="758">
        <v>5.0000000000000001E-4</v>
      </c>
      <c r="G1019" s="758">
        <v>0</v>
      </c>
      <c r="H1019" s="758">
        <v>0</v>
      </c>
      <c r="I1019" s="758">
        <v>0</v>
      </c>
      <c r="J1019" s="758">
        <v>0</v>
      </c>
      <c r="K1019" s="758">
        <v>0</v>
      </c>
      <c r="L1019" s="758">
        <v>5.0000000000000001E-4</v>
      </c>
      <c r="M1019" s="758">
        <v>0</v>
      </c>
      <c r="N1019" s="759">
        <v>0</v>
      </c>
      <c r="O1019" s="757">
        <v>0</v>
      </c>
      <c r="P1019" s="757">
        <v>0</v>
      </c>
      <c r="Q1019" s="757">
        <v>0</v>
      </c>
      <c r="R1019" s="757">
        <v>0</v>
      </c>
      <c r="S1019" s="757">
        <v>0</v>
      </c>
      <c r="T1019" s="757">
        <v>0</v>
      </c>
      <c r="U1019" s="812">
        <f t="shared" si="76"/>
        <v>0</v>
      </c>
      <c r="V1019" s="813"/>
      <c r="W1019" s="813"/>
      <c r="X1019" s="813"/>
      <c r="Y1019" s="813"/>
      <c r="Z1019" s="813">
        <f t="shared" si="77"/>
        <v>0</v>
      </c>
      <c r="AA1019" s="813"/>
    </row>
    <row r="1020" spans="1:27" ht="22.5">
      <c r="A1020" s="779"/>
      <c r="B1020" s="777">
        <v>7994717</v>
      </c>
      <c r="C1020" s="778" t="s">
        <v>2378</v>
      </c>
      <c r="D1020" s="757">
        <v>0.57499999999999996</v>
      </c>
      <c r="E1020" s="758">
        <v>0</v>
      </c>
      <c r="F1020" s="758">
        <v>0.57499999999999996</v>
      </c>
      <c r="G1020" s="758">
        <v>0</v>
      </c>
      <c r="H1020" s="758">
        <v>0</v>
      </c>
      <c r="I1020" s="758">
        <v>0</v>
      </c>
      <c r="J1020" s="758">
        <v>0</v>
      </c>
      <c r="K1020" s="758">
        <v>0</v>
      </c>
      <c r="L1020" s="758">
        <v>0</v>
      </c>
      <c r="M1020" s="758">
        <v>0.57499999999999996</v>
      </c>
      <c r="N1020" s="759">
        <v>0</v>
      </c>
      <c r="O1020" s="757">
        <v>0</v>
      </c>
      <c r="P1020" s="757">
        <v>0</v>
      </c>
      <c r="Q1020" s="757">
        <v>0</v>
      </c>
      <c r="R1020" s="757">
        <v>0</v>
      </c>
      <c r="S1020" s="757">
        <v>0</v>
      </c>
      <c r="T1020" s="757">
        <v>0</v>
      </c>
      <c r="U1020" s="812">
        <f t="shared" si="76"/>
        <v>0</v>
      </c>
      <c r="V1020" s="813"/>
      <c r="W1020" s="813"/>
      <c r="X1020" s="813"/>
      <c r="Y1020" s="813"/>
      <c r="Z1020" s="813"/>
      <c r="AA1020" s="813">
        <f t="shared" si="80"/>
        <v>0</v>
      </c>
    </row>
    <row r="1021" spans="1:27">
      <c r="A1021" s="779"/>
      <c r="B1021" s="777">
        <v>7887880</v>
      </c>
      <c r="C1021" s="778" t="s">
        <v>2379</v>
      </c>
      <c r="D1021" s="757">
        <v>0.72499999999999998</v>
      </c>
      <c r="E1021" s="758">
        <v>0</v>
      </c>
      <c r="F1021" s="758">
        <v>0.72499999999999998</v>
      </c>
      <c r="G1021" s="758">
        <v>0</v>
      </c>
      <c r="H1021" s="758">
        <v>0</v>
      </c>
      <c r="I1021" s="758">
        <v>0</v>
      </c>
      <c r="J1021" s="758">
        <v>0</v>
      </c>
      <c r="K1021" s="758">
        <v>0</v>
      </c>
      <c r="L1021" s="758">
        <v>0.72499999999999998</v>
      </c>
      <c r="M1021" s="758">
        <v>0</v>
      </c>
      <c r="N1021" s="759">
        <v>0</v>
      </c>
      <c r="O1021" s="757">
        <v>0</v>
      </c>
      <c r="P1021" s="757">
        <v>0</v>
      </c>
      <c r="Q1021" s="757">
        <v>0</v>
      </c>
      <c r="R1021" s="757">
        <v>0</v>
      </c>
      <c r="S1021" s="757">
        <v>0</v>
      </c>
      <c r="T1021" s="757">
        <v>0</v>
      </c>
      <c r="U1021" s="812">
        <f t="shared" si="76"/>
        <v>0</v>
      </c>
      <c r="V1021" s="813"/>
      <c r="W1021" s="813"/>
      <c r="X1021" s="813"/>
      <c r="Y1021" s="813"/>
      <c r="Z1021" s="813">
        <f t="shared" si="77"/>
        <v>0</v>
      </c>
      <c r="AA1021" s="813"/>
    </row>
    <row r="1022" spans="1:27" ht="22.5">
      <c r="A1022" s="779"/>
      <c r="B1022" s="777">
        <v>8060879</v>
      </c>
      <c r="C1022" s="778" t="s">
        <v>2380</v>
      </c>
      <c r="D1022" s="757">
        <v>1627</v>
      </c>
      <c r="E1022" s="758">
        <v>1627</v>
      </c>
      <c r="F1022" s="758">
        <v>0</v>
      </c>
      <c r="G1022" s="758">
        <v>0</v>
      </c>
      <c r="H1022" s="758">
        <v>0</v>
      </c>
      <c r="I1022" s="758">
        <v>0</v>
      </c>
      <c r="J1022" s="758">
        <v>0</v>
      </c>
      <c r="K1022" s="758">
        <v>0</v>
      </c>
      <c r="L1022" s="758">
        <v>1627</v>
      </c>
      <c r="M1022" s="758">
        <v>0</v>
      </c>
      <c r="N1022" s="759">
        <v>1617.8889999999999</v>
      </c>
      <c r="O1022" s="757">
        <v>0</v>
      </c>
      <c r="P1022" s="757">
        <v>0</v>
      </c>
      <c r="Q1022" s="757">
        <v>0</v>
      </c>
      <c r="R1022" s="757">
        <v>0</v>
      </c>
      <c r="S1022" s="757">
        <v>1617.8889999999999</v>
      </c>
      <c r="T1022" s="757">
        <v>0</v>
      </c>
      <c r="U1022" s="812">
        <f t="shared" si="76"/>
        <v>99.440012292562997</v>
      </c>
      <c r="V1022" s="813"/>
      <c r="W1022" s="813"/>
      <c r="X1022" s="813"/>
      <c r="Y1022" s="813"/>
      <c r="Z1022" s="813">
        <f t="shared" si="77"/>
        <v>99.440012292562997</v>
      </c>
      <c r="AA1022" s="813"/>
    </row>
    <row r="1023" spans="1:27" ht="22.5">
      <c r="A1023" s="779"/>
      <c r="B1023" s="777">
        <v>8108789</v>
      </c>
      <c r="C1023" s="778" t="s">
        <v>2381</v>
      </c>
      <c r="D1023" s="757">
        <v>4938.991</v>
      </c>
      <c r="E1023" s="758">
        <v>3609</v>
      </c>
      <c r="F1023" s="758">
        <v>0</v>
      </c>
      <c r="G1023" s="758">
        <v>1329.991</v>
      </c>
      <c r="H1023" s="758">
        <v>0</v>
      </c>
      <c r="I1023" s="758">
        <v>1329.991</v>
      </c>
      <c r="J1023" s="758">
        <v>1108</v>
      </c>
      <c r="K1023" s="758">
        <v>0</v>
      </c>
      <c r="L1023" s="758">
        <v>2501</v>
      </c>
      <c r="M1023" s="758">
        <v>0</v>
      </c>
      <c r="N1023" s="759">
        <v>4938.58</v>
      </c>
      <c r="O1023" s="757">
        <v>0</v>
      </c>
      <c r="P1023" s="757">
        <v>1329.991</v>
      </c>
      <c r="Q1023" s="757">
        <v>1107.5889999999999</v>
      </c>
      <c r="R1023" s="757">
        <v>0</v>
      </c>
      <c r="S1023" s="757">
        <v>2501</v>
      </c>
      <c r="T1023" s="757">
        <v>0</v>
      </c>
      <c r="U1023" s="812">
        <f t="shared" si="76"/>
        <v>99.991678462260808</v>
      </c>
      <c r="V1023" s="813"/>
      <c r="W1023" s="813">
        <f t="shared" si="79"/>
        <v>100</v>
      </c>
      <c r="X1023" s="813">
        <f t="shared" si="78"/>
        <v>99.96290613718412</v>
      </c>
      <c r="Y1023" s="813"/>
      <c r="Z1023" s="813">
        <f t="shared" si="77"/>
        <v>100</v>
      </c>
      <c r="AA1023" s="813"/>
    </row>
    <row r="1024" spans="1:27" ht="22.5">
      <c r="A1024" s="779"/>
      <c r="B1024" s="777">
        <v>8110294</v>
      </c>
      <c r="C1024" s="778" t="s">
        <v>2382</v>
      </c>
      <c r="D1024" s="757">
        <v>12453.668</v>
      </c>
      <c r="E1024" s="758">
        <v>6000</v>
      </c>
      <c r="F1024" s="758">
        <v>2911.6680000000001</v>
      </c>
      <c r="G1024" s="758">
        <v>3542</v>
      </c>
      <c r="H1024" s="758">
        <v>0</v>
      </c>
      <c r="I1024" s="758">
        <v>6453.6679999999997</v>
      </c>
      <c r="J1024" s="758">
        <v>0</v>
      </c>
      <c r="K1024" s="758">
        <v>0</v>
      </c>
      <c r="L1024" s="758">
        <v>6000</v>
      </c>
      <c r="M1024" s="758">
        <v>0</v>
      </c>
      <c r="N1024" s="759">
        <v>12453.668</v>
      </c>
      <c r="O1024" s="757">
        <v>0</v>
      </c>
      <c r="P1024" s="757">
        <v>6453.6679999999997</v>
      </c>
      <c r="Q1024" s="757">
        <v>0</v>
      </c>
      <c r="R1024" s="757">
        <v>0</v>
      </c>
      <c r="S1024" s="757">
        <v>6000</v>
      </c>
      <c r="T1024" s="757">
        <v>0</v>
      </c>
      <c r="U1024" s="812">
        <f t="shared" si="76"/>
        <v>100</v>
      </c>
      <c r="V1024" s="813"/>
      <c r="W1024" s="813">
        <f t="shared" si="79"/>
        <v>100</v>
      </c>
      <c r="X1024" s="813"/>
      <c r="Y1024" s="813"/>
      <c r="Z1024" s="813">
        <f t="shared" si="77"/>
        <v>100</v>
      </c>
      <c r="AA1024" s="813"/>
    </row>
    <row r="1025" spans="1:27" ht="45">
      <c r="A1025" s="779"/>
      <c r="B1025" s="777">
        <v>8107064</v>
      </c>
      <c r="C1025" s="778" t="s">
        <v>2383</v>
      </c>
      <c r="D1025" s="757">
        <v>996.61099999999999</v>
      </c>
      <c r="E1025" s="758">
        <v>695</v>
      </c>
      <c r="F1025" s="758">
        <v>0</v>
      </c>
      <c r="G1025" s="758">
        <v>301.61099999999999</v>
      </c>
      <c r="H1025" s="758">
        <v>0</v>
      </c>
      <c r="I1025" s="758">
        <v>301.61099999999999</v>
      </c>
      <c r="J1025" s="758">
        <v>95</v>
      </c>
      <c r="K1025" s="758">
        <v>0</v>
      </c>
      <c r="L1025" s="758">
        <v>200</v>
      </c>
      <c r="M1025" s="758">
        <v>400</v>
      </c>
      <c r="N1025" s="759">
        <v>996.16899999999998</v>
      </c>
      <c r="O1025" s="757">
        <v>0</v>
      </c>
      <c r="P1025" s="757">
        <v>301.61099999999999</v>
      </c>
      <c r="Q1025" s="757">
        <v>94.558000000000007</v>
      </c>
      <c r="R1025" s="757">
        <v>0</v>
      </c>
      <c r="S1025" s="757">
        <v>200</v>
      </c>
      <c r="T1025" s="757">
        <v>400</v>
      </c>
      <c r="U1025" s="812">
        <f t="shared" si="76"/>
        <v>99.955649696822533</v>
      </c>
      <c r="V1025" s="813"/>
      <c r="W1025" s="813">
        <f t="shared" si="79"/>
        <v>100</v>
      </c>
      <c r="X1025" s="813">
        <f t="shared" si="78"/>
        <v>99.534736842105275</v>
      </c>
      <c r="Y1025" s="813"/>
      <c r="Z1025" s="813">
        <f t="shared" si="77"/>
        <v>100</v>
      </c>
      <c r="AA1025" s="813">
        <f t="shared" si="80"/>
        <v>100</v>
      </c>
    </row>
    <row r="1026" spans="1:27" ht="22.5">
      <c r="A1026" s="779"/>
      <c r="B1026" s="777">
        <v>8111410</v>
      </c>
      <c r="C1026" s="778" t="s">
        <v>2384</v>
      </c>
      <c r="D1026" s="757">
        <v>1566.37</v>
      </c>
      <c r="E1026" s="758">
        <v>500</v>
      </c>
      <c r="F1026" s="758">
        <v>166.37</v>
      </c>
      <c r="G1026" s="758">
        <v>900</v>
      </c>
      <c r="H1026" s="758">
        <v>0</v>
      </c>
      <c r="I1026" s="758">
        <v>1066.3699999999999</v>
      </c>
      <c r="J1026" s="758">
        <v>0</v>
      </c>
      <c r="K1026" s="758">
        <v>0</v>
      </c>
      <c r="L1026" s="758">
        <v>500</v>
      </c>
      <c r="M1026" s="758">
        <v>0</v>
      </c>
      <c r="N1026" s="759">
        <v>1566.37</v>
      </c>
      <c r="O1026" s="757">
        <v>0</v>
      </c>
      <c r="P1026" s="757">
        <v>1066.3699999999999</v>
      </c>
      <c r="Q1026" s="757">
        <v>0</v>
      </c>
      <c r="R1026" s="757">
        <v>0</v>
      </c>
      <c r="S1026" s="757">
        <v>500</v>
      </c>
      <c r="T1026" s="757">
        <v>0</v>
      </c>
      <c r="U1026" s="812">
        <f t="shared" si="76"/>
        <v>100</v>
      </c>
      <c r="V1026" s="813"/>
      <c r="W1026" s="813">
        <f t="shared" si="79"/>
        <v>100</v>
      </c>
      <c r="X1026" s="813"/>
      <c r="Y1026" s="813"/>
      <c r="Z1026" s="813">
        <f t="shared" si="77"/>
        <v>100</v>
      </c>
      <c r="AA1026" s="813"/>
    </row>
    <row r="1027" spans="1:27" ht="33.75">
      <c r="A1027" s="779"/>
      <c r="B1027" s="777">
        <v>8028716</v>
      </c>
      <c r="C1027" s="778" t="s">
        <v>2385</v>
      </c>
      <c r="D1027" s="757">
        <v>184.59800000000001</v>
      </c>
      <c r="E1027" s="758">
        <v>184.59800000000001</v>
      </c>
      <c r="F1027" s="758">
        <v>0</v>
      </c>
      <c r="G1027" s="758">
        <v>0</v>
      </c>
      <c r="H1027" s="758">
        <v>0</v>
      </c>
      <c r="I1027" s="758">
        <v>0</v>
      </c>
      <c r="J1027" s="758">
        <v>0</v>
      </c>
      <c r="K1027" s="758">
        <v>0</v>
      </c>
      <c r="L1027" s="758">
        <v>0</v>
      </c>
      <c r="M1027" s="758">
        <v>184.59800000000001</v>
      </c>
      <c r="N1027" s="759">
        <v>184.59800000000001</v>
      </c>
      <c r="O1027" s="757">
        <v>0</v>
      </c>
      <c r="P1027" s="757">
        <v>0</v>
      </c>
      <c r="Q1027" s="757">
        <v>0</v>
      </c>
      <c r="R1027" s="757">
        <v>0</v>
      </c>
      <c r="S1027" s="757">
        <v>0</v>
      </c>
      <c r="T1027" s="757">
        <v>184.59800000000001</v>
      </c>
      <c r="U1027" s="812">
        <f t="shared" si="76"/>
        <v>100</v>
      </c>
      <c r="V1027" s="813"/>
      <c r="W1027" s="813"/>
      <c r="X1027" s="813"/>
      <c r="Y1027" s="813"/>
      <c r="Z1027" s="813"/>
      <c r="AA1027" s="813">
        <f t="shared" si="80"/>
        <v>100</v>
      </c>
    </row>
    <row r="1028" spans="1:27">
      <c r="A1028" s="779"/>
      <c r="B1028" s="777">
        <v>7887882</v>
      </c>
      <c r="C1028" s="778" t="s">
        <v>2386</v>
      </c>
      <c r="D1028" s="757">
        <v>8.2000000000000003E-2</v>
      </c>
      <c r="E1028" s="758">
        <v>0</v>
      </c>
      <c r="F1028" s="758">
        <v>8.2000000000000003E-2</v>
      </c>
      <c r="G1028" s="758">
        <v>0</v>
      </c>
      <c r="H1028" s="758">
        <v>0</v>
      </c>
      <c r="I1028" s="758">
        <v>0</v>
      </c>
      <c r="J1028" s="758">
        <v>0</v>
      </c>
      <c r="K1028" s="758">
        <v>0</v>
      </c>
      <c r="L1028" s="758">
        <v>8.2000000000000003E-2</v>
      </c>
      <c r="M1028" s="758">
        <v>0</v>
      </c>
      <c r="N1028" s="759">
        <v>0</v>
      </c>
      <c r="O1028" s="757">
        <v>0</v>
      </c>
      <c r="P1028" s="757">
        <v>0</v>
      </c>
      <c r="Q1028" s="757">
        <v>0</v>
      </c>
      <c r="R1028" s="757">
        <v>0</v>
      </c>
      <c r="S1028" s="757">
        <v>0</v>
      </c>
      <c r="T1028" s="757">
        <v>0</v>
      </c>
      <c r="U1028" s="812">
        <f t="shared" si="76"/>
        <v>0</v>
      </c>
      <c r="V1028" s="813"/>
      <c r="W1028" s="813"/>
      <c r="X1028" s="813"/>
      <c r="Y1028" s="813"/>
      <c r="Z1028" s="813">
        <f t="shared" si="77"/>
        <v>0</v>
      </c>
      <c r="AA1028" s="813"/>
    </row>
    <row r="1029" spans="1:27" ht="22.5">
      <c r="A1029" s="779"/>
      <c r="B1029" s="777">
        <v>8112109</v>
      </c>
      <c r="C1029" s="778" t="s">
        <v>2387</v>
      </c>
      <c r="D1029" s="757">
        <v>2133.8090000000002</v>
      </c>
      <c r="E1029" s="758">
        <v>0</v>
      </c>
      <c r="F1029" s="758">
        <v>1153.809</v>
      </c>
      <c r="G1029" s="758">
        <v>980</v>
      </c>
      <c r="H1029" s="758">
        <v>0</v>
      </c>
      <c r="I1029" s="758">
        <v>177.27600000000001</v>
      </c>
      <c r="J1029" s="758">
        <v>0</v>
      </c>
      <c r="K1029" s="758">
        <v>0</v>
      </c>
      <c r="L1029" s="758">
        <v>0</v>
      </c>
      <c r="M1029" s="758">
        <v>1956.809</v>
      </c>
      <c r="N1029" s="759">
        <v>177.27600000000001</v>
      </c>
      <c r="O1029" s="757">
        <v>0</v>
      </c>
      <c r="P1029" s="757">
        <v>177.27600000000001</v>
      </c>
      <c r="Q1029" s="757">
        <v>0</v>
      </c>
      <c r="R1029" s="757">
        <v>0</v>
      </c>
      <c r="S1029" s="757">
        <v>0</v>
      </c>
      <c r="T1029" s="757">
        <v>0</v>
      </c>
      <c r="U1029" s="812">
        <f t="shared" si="76"/>
        <v>8.3079600845249022</v>
      </c>
      <c r="V1029" s="813"/>
      <c r="W1029" s="813">
        <f t="shared" si="79"/>
        <v>100</v>
      </c>
      <c r="X1029" s="813"/>
      <c r="Y1029" s="813"/>
      <c r="Z1029" s="813"/>
      <c r="AA1029" s="813">
        <f t="shared" si="80"/>
        <v>0</v>
      </c>
    </row>
    <row r="1030" spans="1:27" ht="22.5">
      <c r="A1030" s="779"/>
      <c r="B1030" s="777">
        <v>8091903</v>
      </c>
      <c r="C1030" s="778" t="s">
        <v>2388</v>
      </c>
      <c r="D1030" s="757">
        <v>406.34199999999998</v>
      </c>
      <c r="E1030" s="758">
        <v>406.34199999999998</v>
      </c>
      <c r="F1030" s="758">
        <v>0</v>
      </c>
      <c r="G1030" s="758">
        <v>0</v>
      </c>
      <c r="H1030" s="758">
        <v>0</v>
      </c>
      <c r="I1030" s="758">
        <v>0</v>
      </c>
      <c r="J1030" s="758">
        <v>0</v>
      </c>
      <c r="K1030" s="758">
        <v>0</v>
      </c>
      <c r="L1030" s="758">
        <v>0</v>
      </c>
      <c r="M1030" s="758">
        <v>406.34199999999998</v>
      </c>
      <c r="N1030" s="759">
        <v>389.97899999999998</v>
      </c>
      <c r="O1030" s="757">
        <v>0</v>
      </c>
      <c r="P1030" s="757">
        <v>0</v>
      </c>
      <c r="Q1030" s="757">
        <v>0</v>
      </c>
      <c r="R1030" s="757">
        <v>0</v>
      </c>
      <c r="S1030" s="757">
        <v>0</v>
      </c>
      <c r="T1030" s="757">
        <v>389.97899999999998</v>
      </c>
      <c r="U1030" s="812">
        <f t="shared" si="76"/>
        <v>95.973096554134202</v>
      </c>
      <c r="V1030" s="813"/>
      <c r="W1030" s="813"/>
      <c r="X1030" s="813"/>
      <c r="Y1030" s="813"/>
      <c r="Z1030" s="813"/>
      <c r="AA1030" s="813">
        <f t="shared" si="80"/>
        <v>95.973096554134202</v>
      </c>
    </row>
    <row r="1031" spans="1:27" ht="22.5">
      <c r="A1031" s="779"/>
      <c r="B1031" s="777">
        <v>8083919</v>
      </c>
      <c r="C1031" s="778" t="s">
        <v>2389</v>
      </c>
      <c r="D1031" s="757">
        <v>1597</v>
      </c>
      <c r="E1031" s="758">
        <v>1597</v>
      </c>
      <c r="F1031" s="758">
        <v>0</v>
      </c>
      <c r="G1031" s="758">
        <v>0</v>
      </c>
      <c r="H1031" s="758">
        <v>0</v>
      </c>
      <c r="I1031" s="758">
        <v>0</v>
      </c>
      <c r="J1031" s="758">
        <v>340</v>
      </c>
      <c r="K1031" s="758">
        <v>0</v>
      </c>
      <c r="L1031" s="758">
        <v>1257</v>
      </c>
      <c r="M1031" s="758">
        <v>0</v>
      </c>
      <c r="N1031" s="759">
        <v>1596.0909999999999</v>
      </c>
      <c r="O1031" s="757">
        <v>0</v>
      </c>
      <c r="P1031" s="757">
        <v>0</v>
      </c>
      <c r="Q1031" s="757">
        <v>339.09100000000001</v>
      </c>
      <c r="R1031" s="757">
        <v>0</v>
      </c>
      <c r="S1031" s="757">
        <v>1257</v>
      </c>
      <c r="T1031" s="757">
        <v>0</v>
      </c>
      <c r="U1031" s="812">
        <f t="shared" si="76"/>
        <v>99.943080776455844</v>
      </c>
      <c r="V1031" s="813"/>
      <c r="W1031" s="813"/>
      <c r="X1031" s="813">
        <f t="shared" si="78"/>
        <v>99.732647058823531</v>
      </c>
      <c r="Y1031" s="813"/>
      <c r="Z1031" s="813">
        <f t="shared" si="77"/>
        <v>100</v>
      </c>
      <c r="AA1031" s="813"/>
    </row>
    <row r="1032" spans="1:27" ht="22.5">
      <c r="A1032" s="779"/>
      <c r="B1032" s="777">
        <v>7996425</v>
      </c>
      <c r="C1032" s="778" t="s">
        <v>2390</v>
      </c>
      <c r="D1032" s="757">
        <v>56.7</v>
      </c>
      <c r="E1032" s="758">
        <v>56.7</v>
      </c>
      <c r="F1032" s="758">
        <v>0</v>
      </c>
      <c r="G1032" s="758">
        <v>0</v>
      </c>
      <c r="H1032" s="758">
        <v>0</v>
      </c>
      <c r="I1032" s="758">
        <v>56.747</v>
      </c>
      <c r="J1032" s="758">
        <v>0</v>
      </c>
      <c r="K1032" s="758">
        <v>0</v>
      </c>
      <c r="L1032" s="758">
        <v>0</v>
      </c>
      <c r="M1032" s="758">
        <v>0</v>
      </c>
      <c r="N1032" s="759">
        <v>18.8978</v>
      </c>
      <c r="O1032" s="757">
        <v>0</v>
      </c>
      <c r="P1032" s="757">
        <v>18.8978</v>
      </c>
      <c r="Q1032" s="757">
        <v>0</v>
      </c>
      <c r="R1032" s="757">
        <v>0</v>
      </c>
      <c r="S1032" s="757">
        <v>0</v>
      </c>
      <c r="T1032" s="757">
        <v>0</v>
      </c>
      <c r="U1032" s="812">
        <f t="shared" si="76"/>
        <v>33.329453262786593</v>
      </c>
      <c r="V1032" s="813"/>
      <c r="W1032" s="813">
        <f t="shared" si="79"/>
        <v>33.301848555870791</v>
      </c>
      <c r="X1032" s="813"/>
      <c r="Y1032" s="813"/>
      <c r="Z1032" s="813"/>
      <c r="AA1032" s="813"/>
    </row>
    <row r="1033" spans="1:27" ht="22.5">
      <c r="A1033" s="779"/>
      <c r="B1033" s="777">
        <v>7999970</v>
      </c>
      <c r="C1033" s="778" t="s">
        <v>2391</v>
      </c>
      <c r="D1033" s="757">
        <v>173.25399999999999</v>
      </c>
      <c r="E1033" s="758">
        <v>173.25399999999999</v>
      </c>
      <c r="F1033" s="758">
        <v>0</v>
      </c>
      <c r="G1033" s="758">
        <v>0</v>
      </c>
      <c r="H1033" s="758">
        <v>0</v>
      </c>
      <c r="I1033" s="758">
        <v>173.25399999999999</v>
      </c>
      <c r="J1033" s="758">
        <v>0</v>
      </c>
      <c r="K1033" s="758">
        <v>0</v>
      </c>
      <c r="L1033" s="758">
        <v>0</v>
      </c>
      <c r="M1033" s="758">
        <v>0</v>
      </c>
      <c r="N1033" s="759">
        <v>173.25399999999999</v>
      </c>
      <c r="O1033" s="757">
        <v>0</v>
      </c>
      <c r="P1033" s="757">
        <v>173.25399999999999</v>
      </c>
      <c r="Q1033" s="757">
        <v>0</v>
      </c>
      <c r="R1033" s="757">
        <v>0</v>
      </c>
      <c r="S1033" s="757">
        <v>0</v>
      </c>
      <c r="T1033" s="757">
        <v>0</v>
      </c>
      <c r="U1033" s="812">
        <f t="shared" si="76"/>
        <v>100</v>
      </c>
      <c r="V1033" s="813"/>
      <c r="W1033" s="813">
        <f t="shared" si="79"/>
        <v>100</v>
      </c>
      <c r="X1033" s="813"/>
      <c r="Y1033" s="813"/>
      <c r="Z1033" s="813"/>
      <c r="AA1033" s="813"/>
    </row>
    <row r="1034" spans="1:27">
      <c r="A1034" s="779"/>
      <c r="B1034" s="777">
        <v>7999973</v>
      </c>
      <c r="C1034" s="778" t="s">
        <v>2392</v>
      </c>
      <c r="D1034" s="757">
        <v>309.74900000000002</v>
      </c>
      <c r="E1034" s="758">
        <v>0</v>
      </c>
      <c r="F1034" s="758">
        <v>309.74900000000002</v>
      </c>
      <c r="G1034" s="758">
        <v>0</v>
      </c>
      <c r="H1034" s="758">
        <v>0</v>
      </c>
      <c r="I1034" s="758">
        <v>309.74900000000002</v>
      </c>
      <c r="J1034" s="758">
        <v>0</v>
      </c>
      <c r="K1034" s="758">
        <v>0</v>
      </c>
      <c r="L1034" s="758">
        <v>0</v>
      </c>
      <c r="M1034" s="758">
        <v>0</v>
      </c>
      <c r="N1034" s="759">
        <v>38.594000000000001</v>
      </c>
      <c r="O1034" s="757">
        <v>0</v>
      </c>
      <c r="P1034" s="757">
        <v>38.594000000000001</v>
      </c>
      <c r="Q1034" s="757">
        <v>0</v>
      </c>
      <c r="R1034" s="757">
        <v>0</v>
      </c>
      <c r="S1034" s="757">
        <v>0</v>
      </c>
      <c r="T1034" s="757">
        <v>0</v>
      </c>
      <c r="U1034" s="812">
        <f t="shared" si="76"/>
        <v>12.459765810381954</v>
      </c>
      <c r="V1034" s="813"/>
      <c r="W1034" s="813">
        <f t="shared" si="79"/>
        <v>12.459765810381954</v>
      </c>
      <c r="X1034" s="813"/>
      <c r="Y1034" s="813"/>
      <c r="Z1034" s="813"/>
      <c r="AA1034" s="813"/>
    </row>
    <row r="1035" spans="1:27" ht="22.5">
      <c r="A1035" s="779"/>
      <c r="B1035" s="777">
        <v>8001593</v>
      </c>
      <c r="C1035" s="778" t="s">
        <v>2393</v>
      </c>
      <c r="D1035" s="757">
        <v>2.3479999999999999</v>
      </c>
      <c r="E1035" s="758">
        <v>2.3479999999999999</v>
      </c>
      <c r="F1035" s="758">
        <v>0</v>
      </c>
      <c r="G1035" s="758">
        <v>0</v>
      </c>
      <c r="H1035" s="758">
        <v>0</v>
      </c>
      <c r="I1035" s="758">
        <v>2.3479999999999999</v>
      </c>
      <c r="J1035" s="758">
        <v>0</v>
      </c>
      <c r="K1035" s="758">
        <v>0</v>
      </c>
      <c r="L1035" s="758">
        <v>0</v>
      </c>
      <c r="M1035" s="758">
        <v>0</v>
      </c>
      <c r="N1035" s="759">
        <v>2.3479999999999999</v>
      </c>
      <c r="O1035" s="757">
        <v>0</v>
      </c>
      <c r="P1035" s="757">
        <v>2.3479999999999999</v>
      </c>
      <c r="Q1035" s="757">
        <v>0</v>
      </c>
      <c r="R1035" s="757">
        <v>0</v>
      </c>
      <c r="S1035" s="757">
        <v>0</v>
      </c>
      <c r="T1035" s="757">
        <v>0</v>
      </c>
      <c r="U1035" s="812">
        <f t="shared" si="76"/>
        <v>100</v>
      </c>
      <c r="V1035" s="813"/>
      <c r="W1035" s="813">
        <f t="shared" si="79"/>
        <v>100</v>
      </c>
      <c r="X1035" s="813"/>
      <c r="Y1035" s="813"/>
      <c r="Z1035" s="813"/>
      <c r="AA1035" s="813"/>
    </row>
    <row r="1036" spans="1:27">
      <c r="A1036" s="779"/>
      <c r="B1036" s="777">
        <v>8027658</v>
      </c>
      <c r="C1036" s="778" t="s">
        <v>2394</v>
      </c>
      <c r="D1036" s="757">
        <v>400</v>
      </c>
      <c r="E1036" s="758">
        <v>0</v>
      </c>
      <c r="F1036" s="758">
        <v>400</v>
      </c>
      <c r="G1036" s="758">
        <v>0</v>
      </c>
      <c r="H1036" s="758">
        <v>0</v>
      </c>
      <c r="I1036" s="758">
        <v>400</v>
      </c>
      <c r="J1036" s="758">
        <v>0</v>
      </c>
      <c r="K1036" s="758">
        <v>0</v>
      </c>
      <c r="L1036" s="758">
        <v>0</v>
      </c>
      <c r="M1036" s="758">
        <v>0</v>
      </c>
      <c r="N1036" s="759">
        <v>7.1040000000000001</v>
      </c>
      <c r="O1036" s="757">
        <v>0</v>
      </c>
      <c r="P1036" s="757">
        <v>7.1040000000000001</v>
      </c>
      <c r="Q1036" s="757">
        <v>0</v>
      </c>
      <c r="R1036" s="757">
        <v>0</v>
      </c>
      <c r="S1036" s="757">
        <v>0</v>
      </c>
      <c r="T1036" s="757">
        <v>0</v>
      </c>
      <c r="U1036" s="812">
        <f t="shared" si="76"/>
        <v>1.7760000000000002</v>
      </c>
      <c r="V1036" s="813"/>
      <c r="W1036" s="813">
        <f t="shared" si="79"/>
        <v>1.7760000000000002</v>
      </c>
      <c r="X1036" s="813"/>
      <c r="Y1036" s="813"/>
      <c r="Z1036" s="813"/>
      <c r="AA1036" s="813"/>
    </row>
    <row r="1037" spans="1:27" ht="22.5">
      <c r="A1037" s="779"/>
      <c r="B1037" s="777">
        <v>8028028</v>
      </c>
      <c r="C1037" s="778" t="s">
        <v>2395</v>
      </c>
      <c r="D1037" s="757">
        <v>463.8</v>
      </c>
      <c r="E1037" s="758">
        <v>463.8</v>
      </c>
      <c r="F1037" s="758">
        <v>0</v>
      </c>
      <c r="G1037" s="758">
        <v>0</v>
      </c>
      <c r="H1037" s="758">
        <v>0</v>
      </c>
      <c r="I1037" s="758">
        <v>463.53699999999998</v>
      </c>
      <c r="J1037" s="758">
        <v>0</v>
      </c>
      <c r="K1037" s="758">
        <v>0</v>
      </c>
      <c r="L1037" s="758">
        <v>0</v>
      </c>
      <c r="M1037" s="758">
        <v>0</v>
      </c>
      <c r="N1037" s="759">
        <v>442.536</v>
      </c>
      <c r="O1037" s="757">
        <v>0</v>
      </c>
      <c r="P1037" s="757">
        <v>442.536</v>
      </c>
      <c r="Q1037" s="757">
        <v>0</v>
      </c>
      <c r="R1037" s="757">
        <v>0</v>
      </c>
      <c r="S1037" s="757">
        <v>0</v>
      </c>
      <c r="T1037" s="757">
        <v>0</v>
      </c>
      <c r="U1037" s="812">
        <f t="shared" si="76"/>
        <v>95.415265200517467</v>
      </c>
      <c r="V1037" s="813"/>
      <c r="W1037" s="813">
        <f t="shared" si="79"/>
        <v>95.469401579593438</v>
      </c>
      <c r="X1037" s="813"/>
      <c r="Y1037" s="813"/>
      <c r="Z1037" s="813"/>
      <c r="AA1037" s="813"/>
    </row>
    <row r="1038" spans="1:27">
      <c r="A1038" s="779"/>
      <c r="B1038" s="777">
        <v>8087434</v>
      </c>
      <c r="C1038" s="778" t="s">
        <v>2396</v>
      </c>
      <c r="D1038" s="757">
        <v>3875</v>
      </c>
      <c r="E1038" s="758">
        <v>3875</v>
      </c>
      <c r="F1038" s="758">
        <v>0</v>
      </c>
      <c r="G1038" s="758">
        <v>0</v>
      </c>
      <c r="H1038" s="758">
        <v>0</v>
      </c>
      <c r="I1038" s="758">
        <v>3874.7269999999999</v>
      </c>
      <c r="J1038" s="758">
        <v>0</v>
      </c>
      <c r="K1038" s="758">
        <v>0</v>
      </c>
      <c r="L1038" s="758">
        <v>0</v>
      </c>
      <c r="M1038" s="758">
        <v>0</v>
      </c>
      <c r="N1038" s="759">
        <v>3752.3267430000001</v>
      </c>
      <c r="O1038" s="757">
        <v>0</v>
      </c>
      <c r="P1038" s="757">
        <v>3752.3267430000001</v>
      </c>
      <c r="Q1038" s="757">
        <v>0</v>
      </c>
      <c r="R1038" s="757">
        <v>0</v>
      </c>
      <c r="S1038" s="757">
        <v>0</v>
      </c>
      <c r="T1038" s="757">
        <v>0</v>
      </c>
      <c r="U1038" s="812">
        <f t="shared" si="76"/>
        <v>96.834238529032262</v>
      </c>
      <c r="V1038" s="813"/>
      <c r="W1038" s="813">
        <f t="shared" si="79"/>
        <v>96.841061137984696</v>
      </c>
      <c r="X1038" s="813"/>
      <c r="Y1038" s="813"/>
      <c r="Z1038" s="813"/>
      <c r="AA1038" s="813"/>
    </row>
    <row r="1039" spans="1:27" ht="22.5">
      <c r="A1039" s="779"/>
      <c r="B1039" s="777">
        <v>8087432</v>
      </c>
      <c r="C1039" s="778" t="s">
        <v>2397</v>
      </c>
      <c r="D1039" s="757">
        <v>3148</v>
      </c>
      <c r="E1039" s="758">
        <v>2704</v>
      </c>
      <c r="F1039" s="758">
        <v>444</v>
      </c>
      <c r="G1039" s="758">
        <v>0</v>
      </c>
      <c r="H1039" s="758">
        <v>0</v>
      </c>
      <c r="I1039" s="758">
        <v>3148</v>
      </c>
      <c r="J1039" s="758">
        <v>0</v>
      </c>
      <c r="K1039" s="758">
        <v>0</v>
      </c>
      <c r="L1039" s="758">
        <v>0</v>
      </c>
      <c r="M1039" s="758">
        <v>0</v>
      </c>
      <c r="N1039" s="759">
        <v>2804.4520000000002</v>
      </c>
      <c r="O1039" s="757">
        <v>0</v>
      </c>
      <c r="P1039" s="757">
        <v>2804.4520000000002</v>
      </c>
      <c r="Q1039" s="757">
        <v>0</v>
      </c>
      <c r="R1039" s="757">
        <v>0</v>
      </c>
      <c r="S1039" s="757">
        <v>0</v>
      </c>
      <c r="T1039" s="757">
        <v>0</v>
      </c>
      <c r="U1039" s="812">
        <f t="shared" si="76"/>
        <v>89.086785260482841</v>
      </c>
      <c r="V1039" s="813"/>
      <c r="W1039" s="813">
        <f t="shared" si="79"/>
        <v>89.086785260482841</v>
      </c>
      <c r="X1039" s="813"/>
      <c r="Y1039" s="813"/>
      <c r="Z1039" s="813"/>
      <c r="AA1039" s="813"/>
    </row>
    <row r="1040" spans="1:27" ht="22.5">
      <c r="A1040" s="779"/>
      <c r="B1040" s="777">
        <v>8122442</v>
      </c>
      <c r="C1040" s="778" t="s">
        <v>2398</v>
      </c>
      <c r="D1040" s="757">
        <v>5236.9780000000001</v>
      </c>
      <c r="E1040" s="758">
        <v>3859</v>
      </c>
      <c r="F1040" s="758">
        <v>0</v>
      </c>
      <c r="G1040" s="758">
        <v>1377.9780000000001</v>
      </c>
      <c r="H1040" s="758">
        <v>0</v>
      </c>
      <c r="I1040" s="758">
        <v>5236.9780000000001</v>
      </c>
      <c r="J1040" s="758">
        <v>0</v>
      </c>
      <c r="K1040" s="758">
        <v>0</v>
      </c>
      <c r="L1040" s="758">
        <v>0</v>
      </c>
      <c r="M1040" s="758">
        <v>0</v>
      </c>
      <c r="N1040" s="759">
        <v>5236.7759999999998</v>
      </c>
      <c r="O1040" s="757">
        <v>0</v>
      </c>
      <c r="P1040" s="757">
        <v>5236.7759999999998</v>
      </c>
      <c r="Q1040" s="757">
        <v>0</v>
      </c>
      <c r="R1040" s="757">
        <v>0</v>
      </c>
      <c r="S1040" s="757">
        <v>0</v>
      </c>
      <c r="T1040" s="757">
        <v>0</v>
      </c>
      <c r="U1040" s="812">
        <f t="shared" ref="U1040:U1103" si="81">N1040/D1040*100</f>
        <v>99.996142813660853</v>
      </c>
      <c r="V1040" s="813"/>
      <c r="W1040" s="813">
        <f t="shared" ref="W1040:W1095" si="82">P1040/I1040*100</f>
        <v>99.996142813660853</v>
      </c>
      <c r="X1040" s="813"/>
      <c r="Y1040" s="813"/>
      <c r="Z1040" s="813"/>
      <c r="AA1040" s="813"/>
    </row>
    <row r="1041" spans="1:27" ht="22.5">
      <c r="A1041" s="779"/>
      <c r="B1041" s="777">
        <v>8101151</v>
      </c>
      <c r="C1041" s="778" t="s">
        <v>2399</v>
      </c>
      <c r="D1041" s="757">
        <v>3742.2280000000001</v>
      </c>
      <c r="E1041" s="758">
        <v>2830</v>
      </c>
      <c r="F1041" s="758">
        <v>0</v>
      </c>
      <c r="G1041" s="758">
        <v>912.22799999999995</v>
      </c>
      <c r="H1041" s="758">
        <v>0</v>
      </c>
      <c r="I1041" s="758">
        <v>3742.2280000000001</v>
      </c>
      <c r="J1041" s="758">
        <v>0</v>
      </c>
      <c r="K1041" s="758">
        <v>0</v>
      </c>
      <c r="L1041" s="758">
        <v>0</v>
      </c>
      <c r="M1041" s="758">
        <v>0</v>
      </c>
      <c r="N1041" s="759">
        <v>3446.7370000000001</v>
      </c>
      <c r="O1041" s="757">
        <v>0</v>
      </c>
      <c r="P1041" s="757">
        <v>3446.7370000000001</v>
      </c>
      <c r="Q1041" s="757">
        <v>0</v>
      </c>
      <c r="R1041" s="757">
        <v>0</v>
      </c>
      <c r="S1041" s="757">
        <v>0</v>
      </c>
      <c r="T1041" s="757">
        <v>0</v>
      </c>
      <c r="U1041" s="812">
        <f t="shared" si="81"/>
        <v>92.103875017770164</v>
      </c>
      <c r="V1041" s="813"/>
      <c r="W1041" s="813">
        <f t="shared" si="82"/>
        <v>92.103875017770164</v>
      </c>
      <c r="X1041" s="813"/>
      <c r="Y1041" s="813"/>
      <c r="Z1041" s="813"/>
      <c r="AA1041" s="813"/>
    </row>
    <row r="1042" spans="1:27" ht="22.5">
      <c r="A1042" s="779"/>
      <c r="B1042" s="777">
        <v>8087433</v>
      </c>
      <c r="C1042" s="778" t="s">
        <v>2400</v>
      </c>
      <c r="D1042" s="757">
        <v>399.56900000000002</v>
      </c>
      <c r="E1042" s="758">
        <v>0</v>
      </c>
      <c r="F1042" s="758">
        <v>399.56900000000002</v>
      </c>
      <c r="G1042" s="758">
        <v>0</v>
      </c>
      <c r="H1042" s="758">
        <v>0</v>
      </c>
      <c r="I1042" s="758">
        <v>399.56900000000002</v>
      </c>
      <c r="J1042" s="758">
        <v>0</v>
      </c>
      <c r="K1042" s="758">
        <v>0</v>
      </c>
      <c r="L1042" s="758">
        <v>0</v>
      </c>
      <c r="M1042" s="758">
        <v>0</v>
      </c>
      <c r="N1042" s="759">
        <v>228.761</v>
      </c>
      <c r="O1042" s="757">
        <v>0</v>
      </c>
      <c r="P1042" s="757">
        <v>228.761</v>
      </c>
      <c r="Q1042" s="757">
        <v>0</v>
      </c>
      <c r="R1042" s="757">
        <v>0</v>
      </c>
      <c r="S1042" s="757">
        <v>0</v>
      </c>
      <c r="T1042" s="757">
        <v>0</v>
      </c>
      <c r="U1042" s="812">
        <f t="shared" si="81"/>
        <v>57.251938964233965</v>
      </c>
      <c r="V1042" s="813"/>
      <c r="W1042" s="813">
        <f t="shared" si="82"/>
        <v>57.251938964233965</v>
      </c>
      <c r="X1042" s="813"/>
      <c r="Y1042" s="813"/>
      <c r="Z1042" s="813"/>
      <c r="AA1042" s="813"/>
    </row>
    <row r="1043" spans="1:27" ht="56.25">
      <c r="A1043" s="779"/>
      <c r="B1043" s="777">
        <v>8072703</v>
      </c>
      <c r="C1043" s="778" t="s">
        <v>2401</v>
      </c>
      <c r="D1043" s="757">
        <v>0.43308000000000002</v>
      </c>
      <c r="E1043" s="758">
        <v>0</v>
      </c>
      <c r="F1043" s="758">
        <v>0.43308000000000002</v>
      </c>
      <c r="G1043" s="758">
        <v>0</v>
      </c>
      <c r="H1043" s="758">
        <v>0</v>
      </c>
      <c r="I1043" s="758">
        <v>0.43308000000000002</v>
      </c>
      <c r="J1043" s="758">
        <v>0</v>
      </c>
      <c r="K1043" s="758">
        <v>0</v>
      </c>
      <c r="L1043" s="758">
        <v>0</v>
      </c>
      <c r="M1043" s="758">
        <v>0</v>
      </c>
      <c r="N1043" s="759">
        <v>0</v>
      </c>
      <c r="O1043" s="757">
        <v>0</v>
      </c>
      <c r="P1043" s="757">
        <v>0</v>
      </c>
      <c r="Q1043" s="757">
        <v>0</v>
      </c>
      <c r="R1043" s="757">
        <v>0</v>
      </c>
      <c r="S1043" s="757">
        <v>0</v>
      </c>
      <c r="T1043" s="757">
        <v>0</v>
      </c>
      <c r="U1043" s="812">
        <f t="shared" si="81"/>
        <v>0</v>
      </c>
      <c r="V1043" s="813"/>
      <c r="W1043" s="813">
        <f t="shared" si="82"/>
        <v>0</v>
      </c>
      <c r="X1043" s="813"/>
      <c r="Y1043" s="813"/>
      <c r="Z1043" s="813"/>
      <c r="AA1043" s="813"/>
    </row>
    <row r="1044" spans="1:27" ht="45">
      <c r="A1044" s="779"/>
      <c r="B1044" s="777">
        <v>7997802</v>
      </c>
      <c r="C1044" s="778" t="s">
        <v>2402</v>
      </c>
      <c r="D1044" s="757">
        <v>134</v>
      </c>
      <c r="E1044" s="758">
        <v>0</v>
      </c>
      <c r="F1044" s="758">
        <v>134</v>
      </c>
      <c r="G1044" s="758">
        <v>0</v>
      </c>
      <c r="H1044" s="758">
        <v>0</v>
      </c>
      <c r="I1044" s="758">
        <v>134</v>
      </c>
      <c r="J1044" s="758">
        <v>0</v>
      </c>
      <c r="K1044" s="758">
        <v>0</v>
      </c>
      <c r="L1044" s="758">
        <v>0</v>
      </c>
      <c r="M1044" s="758">
        <v>0</v>
      </c>
      <c r="N1044" s="759">
        <v>133.03800000000001</v>
      </c>
      <c r="O1044" s="757">
        <v>0</v>
      </c>
      <c r="P1044" s="757">
        <v>133.03800000000001</v>
      </c>
      <c r="Q1044" s="757">
        <v>0</v>
      </c>
      <c r="R1044" s="757">
        <v>0</v>
      </c>
      <c r="S1044" s="757">
        <v>0</v>
      </c>
      <c r="T1044" s="757">
        <v>0</v>
      </c>
      <c r="U1044" s="812">
        <f t="shared" si="81"/>
        <v>99.282089552238816</v>
      </c>
      <c r="V1044" s="813"/>
      <c r="W1044" s="813">
        <f t="shared" si="82"/>
        <v>99.282089552238816</v>
      </c>
      <c r="X1044" s="813"/>
      <c r="Y1044" s="813"/>
      <c r="Z1044" s="813"/>
      <c r="AA1044" s="813"/>
    </row>
    <row r="1045" spans="1:27">
      <c r="A1045" s="779"/>
      <c r="B1045" s="777">
        <v>8085878</v>
      </c>
      <c r="C1045" s="778" t="s">
        <v>2403</v>
      </c>
      <c r="D1045" s="757">
        <v>1490.6320000000001</v>
      </c>
      <c r="E1045" s="758">
        <v>1490.6320000000001</v>
      </c>
      <c r="F1045" s="758">
        <v>0</v>
      </c>
      <c r="G1045" s="758">
        <v>0</v>
      </c>
      <c r="H1045" s="758">
        <v>0</v>
      </c>
      <c r="I1045" s="758">
        <v>1490.6320000000001</v>
      </c>
      <c r="J1045" s="758">
        <v>0</v>
      </c>
      <c r="K1045" s="758">
        <v>0</v>
      </c>
      <c r="L1045" s="758">
        <v>0</v>
      </c>
      <c r="M1045" s="758">
        <v>0</v>
      </c>
      <c r="N1045" s="759">
        <v>1370.643</v>
      </c>
      <c r="O1045" s="757">
        <v>0</v>
      </c>
      <c r="P1045" s="757">
        <v>1370.643</v>
      </c>
      <c r="Q1045" s="757">
        <v>0</v>
      </c>
      <c r="R1045" s="757">
        <v>0</v>
      </c>
      <c r="S1045" s="757">
        <v>0</v>
      </c>
      <c r="T1045" s="757">
        <v>0</v>
      </c>
      <c r="U1045" s="812">
        <f t="shared" si="81"/>
        <v>91.950461280852679</v>
      </c>
      <c r="V1045" s="813"/>
      <c r="W1045" s="813">
        <f t="shared" si="82"/>
        <v>91.950461280852679</v>
      </c>
      <c r="X1045" s="813"/>
      <c r="Y1045" s="813"/>
      <c r="Z1045" s="813"/>
      <c r="AA1045" s="813"/>
    </row>
    <row r="1046" spans="1:27">
      <c r="A1046" s="779"/>
      <c r="B1046" s="777">
        <v>7982730</v>
      </c>
      <c r="C1046" s="778" t="s">
        <v>2404</v>
      </c>
      <c r="D1046" s="757">
        <v>55.722000000000001</v>
      </c>
      <c r="E1046" s="758">
        <v>55.722000000000001</v>
      </c>
      <c r="F1046" s="758">
        <v>0</v>
      </c>
      <c r="G1046" s="758">
        <v>0</v>
      </c>
      <c r="H1046" s="758">
        <v>0</v>
      </c>
      <c r="I1046" s="758">
        <v>55.722000000000001</v>
      </c>
      <c r="J1046" s="758">
        <v>0</v>
      </c>
      <c r="K1046" s="758">
        <v>0</v>
      </c>
      <c r="L1046" s="758">
        <v>0</v>
      </c>
      <c r="M1046" s="758">
        <v>0</v>
      </c>
      <c r="N1046" s="759">
        <v>55.722000000000001</v>
      </c>
      <c r="O1046" s="757">
        <v>0</v>
      </c>
      <c r="P1046" s="757">
        <v>55.722000000000001</v>
      </c>
      <c r="Q1046" s="757">
        <v>0</v>
      </c>
      <c r="R1046" s="757">
        <v>0</v>
      </c>
      <c r="S1046" s="757">
        <v>0</v>
      </c>
      <c r="T1046" s="757">
        <v>0</v>
      </c>
      <c r="U1046" s="812">
        <f t="shared" si="81"/>
        <v>100</v>
      </c>
      <c r="V1046" s="813"/>
      <c r="W1046" s="813">
        <f t="shared" si="82"/>
        <v>100</v>
      </c>
      <c r="X1046" s="813"/>
      <c r="Y1046" s="813"/>
      <c r="Z1046" s="813"/>
      <c r="AA1046" s="813"/>
    </row>
    <row r="1047" spans="1:27" ht="22.5">
      <c r="A1047" s="779"/>
      <c r="B1047" s="777">
        <v>7983500</v>
      </c>
      <c r="C1047" s="778" t="s">
        <v>2405</v>
      </c>
      <c r="D1047" s="757">
        <v>181.42699999999999</v>
      </c>
      <c r="E1047" s="758">
        <v>18.808</v>
      </c>
      <c r="F1047" s="758">
        <v>162.619</v>
      </c>
      <c r="G1047" s="758">
        <v>0</v>
      </c>
      <c r="H1047" s="758">
        <v>0</v>
      </c>
      <c r="I1047" s="758">
        <v>181.42699999999999</v>
      </c>
      <c r="J1047" s="758">
        <v>0</v>
      </c>
      <c r="K1047" s="758">
        <v>0</v>
      </c>
      <c r="L1047" s="758">
        <v>0</v>
      </c>
      <c r="M1047" s="758">
        <v>0</v>
      </c>
      <c r="N1047" s="759">
        <v>34.030999999999999</v>
      </c>
      <c r="O1047" s="757">
        <v>0</v>
      </c>
      <c r="P1047" s="757">
        <v>34.030999999999999</v>
      </c>
      <c r="Q1047" s="757">
        <v>0</v>
      </c>
      <c r="R1047" s="757">
        <v>0</v>
      </c>
      <c r="S1047" s="757">
        <v>0</v>
      </c>
      <c r="T1047" s="757">
        <v>0</v>
      </c>
      <c r="U1047" s="812">
        <f t="shared" si="81"/>
        <v>18.757406560214303</v>
      </c>
      <c r="V1047" s="813"/>
      <c r="W1047" s="813">
        <f t="shared" si="82"/>
        <v>18.757406560214303</v>
      </c>
      <c r="X1047" s="813"/>
      <c r="Y1047" s="813"/>
      <c r="Z1047" s="813"/>
      <c r="AA1047" s="813"/>
    </row>
    <row r="1048" spans="1:27">
      <c r="A1048" s="779"/>
      <c r="B1048" s="777">
        <v>7987457</v>
      </c>
      <c r="C1048" s="778" t="s">
        <v>2406</v>
      </c>
      <c r="D1048" s="757">
        <v>188.191</v>
      </c>
      <c r="E1048" s="758">
        <v>188.191</v>
      </c>
      <c r="F1048" s="758">
        <v>0</v>
      </c>
      <c r="G1048" s="758">
        <v>0</v>
      </c>
      <c r="H1048" s="758">
        <v>0</v>
      </c>
      <c r="I1048" s="758">
        <v>187.77699999999999</v>
      </c>
      <c r="J1048" s="758">
        <v>0</v>
      </c>
      <c r="K1048" s="758">
        <v>0</v>
      </c>
      <c r="L1048" s="758">
        <v>0</v>
      </c>
      <c r="M1048" s="758">
        <v>0</v>
      </c>
      <c r="N1048" s="759">
        <v>187.77699999999999</v>
      </c>
      <c r="O1048" s="757">
        <v>0</v>
      </c>
      <c r="P1048" s="757">
        <v>187.77699999999999</v>
      </c>
      <c r="Q1048" s="757">
        <v>0</v>
      </c>
      <c r="R1048" s="757">
        <v>0</v>
      </c>
      <c r="S1048" s="757">
        <v>0</v>
      </c>
      <c r="T1048" s="757">
        <v>0</v>
      </c>
      <c r="U1048" s="812">
        <f t="shared" si="81"/>
        <v>99.780010733775782</v>
      </c>
      <c r="V1048" s="813"/>
      <c r="W1048" s="813">
        <f t="shared" si="82"/>
        <v>100</v>
      </c>
      <c r="X1048" s="813"/>
      <c r="Y1048" s="813"/>
      <c r="Z1048" s="813"/>
      <c r="AA1048" s="813"/>
    </row>
    <row r="1049" spans="1:27" ht="22.5">
      <c r="A1049" s="779"/>
      <c r="B1049" s="777">
        <v>7987458</v>
      </c>
      <c r="C1049" s="778" t="s">
        <v>2407</v>
      </c>
      <c r="D1049" s="757">
        <v>132.096</v>
      </c>
      <c r="E1049" s="758">
        <v>132.096</v>
      </c>
      <c r="F1049" s="758">
        <v>0</v>
      </c>
      <c r="G1049" s="758">
        <v>0</v>
      </c>
      <c r="H1049" s="758">
        <v>0</v>
      </c>
      <c r="I1049" s="758">
        <v>132.096</v>
      </c>
      <c r="J1049" s="758">
        <v>0</v>
      </c>
      <c r="K1049" s="758">
        <v>0</v>
      </c>
      <c r="L1049" s="758">
        <v>0</v>
      </c>
      <c r="M1049" s="758">
        <v>0</v>
      </c>
      <c r="N1049" s="759">
        <v>110.73399999999999</v>
      </c>
      <c r="O1049" s="757">
        <v>0</v>
      </c>
      <c r="P1049" s="757">
        <v>110.73399999999999</v>
      </c>
      <c r="Q1049" s="757">
        <v>0</v>
      </c>
      <c r="R1049" s="757">
        <v>0</v>
      </c>
      <c r="S1049" s="757">
        <v>0</v>
      </c>
      <c r="T1049" s="757">
        <v>0</v>
      </c>
      <c r="U1049" s="812">
        <f t="shared" si="81"/>
        <v>83.828427810077514</v>
      </c>
      <c r="V1049" s="813"/>
      <c r="W1049" s="813">
        <f t="shared" si="82"/>
        <v>83.828427810077514</v>
      </c>
      <c r="X1049" s="813"/>
      <c r="Y1049" s="813"/>
      <c r="Z1049" s="813"/>
      <c r="AA1049" s="813"/>
    </row>
    <row r="1050" spans="1:27">
      <c r="A1050" s="779"/>
      <c r="B1050" s="777">
        <v>7987460</v>
      </c>
      <c r="C1050" s="778" t="s">
        <v>2408</v>
      </c>
      <c r="D1050" s="757">
        <v>58.781999999999996</v>
      </c>
      <c r="E1050" s="758">
        <v>58.781999999999996</v>
      </c>
      <c r="F1050" s="758">
        <v>0</v>
      </c>
      <c r="G1050" s="758">
        <v>0</v>
      </c>
      <c r="H1050" s="758">
        <v>0</v>
      </c>
      <c r="I1050" s="758">
        <v>58.781999999999996</v>
      </c>
      <c r="J1050" s="758">
        <v>0</v>
      </c>
      <c r="K1050" s="758">
        <v>0</v>
      </c>
      <c r="L1050" s="758">
        <v>0</v>
      </c>
      <c r="M1050" s="758">
        <v>0</v>
      </c>
      <c r="N1050" s="759">
        <v>58.781999999999996</v>
      </c>
      <c r="O1050" s="757">
        <v>0</v>
      </c>
      <c r="P1050" s="757">
        <v>58.781999999999996</v>
      </c>
      <c r="Q1050" s="757">
        <v>0</v>
      </c>
      <c r="R1050" s="757">
        <v>0</v>
      </c>
      <c r="S1050" s="757">
        <v>0</v>
      </c>
      <c r="T1050" s="757">
        <v>0</v>
      </c>
      <c r="U1050" s="812">
        <f t="shared" si="81"/>
        <v>100</v>
      </c>
      <c r="V1050" s="813"/>
      <c r="W1050" s="813">
        <f t="shared" si="82"/>
        <v>100</v>
      </c>
      <c r="X1050" s="813"/>
      <c r="Y1050" s="813"/>
      <c r="Z1050" s="813"/>
      <c r="AA1050" s="813"/>
    </row>
    <row r="1051" spans="1:27">
      <c r="A1051" s="779"/>
      <c r="B1051" s="777">
        <v>7990052</v>
      </c>
      <c r="C1051" s="778" t="s">
        <v>2409</v>
      </c>
      <c r="D1051" s="757">
        <v>18.280999999999999</v>
      </c>
      <c r="E1051" s="758">
        <v>18.280999999999999</v>
      </c>
      <c r="F1051" s="758">
        <v>0</v>
      </c>
      <c r="G1051" s="758">
        <v>0</v>
      </c>
      <c r="H1051" s="758">
        <v>0</v>
      </c>
      <c r="I1051" s="758">
        <v>18.280999999999999</v>
      </c>
      <c r="J1051" s="758">
        <v>0</v>
      </c>
      <c r="K1051" s="758">
        <v>0</v>
      </c>
      <c r="L1051" s="758">
        <v>0</v>
      </c>
      <c r="M1051" s="758">
        <v>0</v>
      </c>
      <c r="N1051" s="759">
        <v>18.280999999999999</v>
      </c>
      <c r="O1051" s="757">
        <v>0</v>
      </c>
      <c r="P1051" s="757">
        <v>18.280999999999999</v>
      </c>
      <c r="Q1051" s="757">
        <v>0</v>
      </c>
      <c r="R1051" s="757">
        <v>0</v>
      </c>
      <c r="S1051" s="757">
        <v>0</v>
      </c>
      <c r="T1051" s="757">
        <v>0</v>
      </c>
      <c r="U1051" s="812">
        <f t="shared" si="81"/>
        <v>100</v>
      </c>
      <c r="V1051" s="813"/>
      <c r="W1051" s="813">
        <f t="shared" si="82"/>
        <v>100</v>
      </c>
      <c r="X1051" s="813"/>
      <c r="Y1051" s="813"/>
      <c r="Z1051" s="813"/>
      <c r="AA1051" s="813"/>
    </row>
    <row r="1052" spans="1:27" ht="22.5">
      <c r="A1052" s="779"/>
      <c r="B1052" s="777">
        <v>7999971</v>
      </c>
      <c r="C1052" s="778" t="s">
        <v>2410</v>
      </c>
      <c r="D1052" s="757">
        <v>196.98500000000001</v>
      </c>
      <c r="E1052" s="758">
        <v>0</v>
      </c>
      <c r="F1052" s="758">
        <v>196.98500000000001</v>
      </c>
      <c r="G1052" s="758">
        <v>0</v>
      </c>
      <c r="H1052" s="758">
        <v>0</v>
      </c>
      <c r="I1052" s="758">
        <v>196.98500000000001</v>
      </c>
      <c r="J1052" s="758">
        <v>0</v>
      </c>
      <c r="K1052" s="758">
        <v>0</v>
      </c>
      <c r="L1052" s="758">
        <v>0</v>
      </c>
      <c r="M1052" s="758">
        <v>0</v>
      </c>
      <c r="N1052" s="759">
        <v>26.69</v>
      </c>
      <c r="O1052" s="757">
        <v>0</v>
      </c>
      <c r="P1052" s="757">
        <v>26.69</v>
      </c>
      <c r="Q1052" s="757">
        <v>0</v>
      </c>
      <c r="R1052" s="757">
        <v>0</v>
      </c>
      <c r="S1052" s="757">
        <v>0</v>
      </c>
      <c r="T1052" s="757">
        <v>0</v>
      </c>
      <c r="U1052" s="812">
        <f t="shared" si="81"/>
        <v>13.549255019417721</v>
      </c>
      <c r="V1052" s="813"/>
      <c r="W1052" s="813">
        <f t="shared" si="82"/>
        <v>13.549255019417721</v>
      </c>
      <c r="X1052" s="813"/>
      <c r="Y1052" s="813"/>
      <c r="Z1052" s="813"/>
      <c r="AA1052" s="813"/>
    </row>
    <row r="1053" spans="1:27">
      <c r="A1053" s="779"/>
      <c r="B1053" s="777">
        <v>8001097</v>
      </c>
      <c r="C1053" s="778" t="s">
        <v>2411</v>
      </c>
      <c r="D1053" s="757">
        <v>391.13499999999999</v>
      </c>
      <c r="E1053" s="758">
        <v>0</v>
      </c>
      <c r="F1053" s="758">
        <v>391.13499999999999</v>
      </c>
      <c r="G1053" s="758">
        <v>0</v>
      </c>
      <c r="H1053" s="758">
        <v>0</v>
      </c>
      <c r="I1053" s="758">
        <v>391.13499999999999</v>
      </c>
      <c r="J1053" s="758">
        <v>0</v>
      </c>
      <c r="K1053" s="758">
        <v>0</v>
      </c>
      <c r="L1053" s="758">
        <v>0</v>
      </c>
      <c r="M1053" s="758">
        <v>0</v>
      </c>
      <c r="N1053" s="759">
        <v>120.455</v>
      </c>
      <c r="O1053" s="757">
        <v>0</v>
      </c>
      <c r="P1053" s="757">
        <v>120.455</v>
      </c>
      <c r="Q1053" s="757">
        <v>0</v>
      </c>
      <c r="R1053" s="757">
        <v>0</v>
      </c>
      <c r="S1053" s="757">
        <v>0</v>
      </c>
      <c r="T1053" s="757">
        <v>0</v>
      </c>
      <c r="U1053" s="812">
        <f t="shared" si="81"/>
        <v>30.796272386771832</v>
      </c>
      <c r="V1053" s="813"/>
      <c r="W1053" s="813">
        <f t="shared" si="82"/>
        <v>30.796272386771832</v>
      </c>
      <c r="X1053" s="813"/>
      <c r="Y1053" s="813"/>
      <c r="Z1053" s="813"/>
      <c r="AA1053" s="813"/>
    </row>
    <row r="1054" spans="1:27" ht="22.5">
      <c r="A1054" s="779"/>
      <c r="B1054" s="777">
        <v>8006954</v>
      </c>
      <c r="C1054" s="778" t="s">
        <v>2412</v>
      </c>
      <c r="D1054" s="757">
        <v>77.813000000000002</v>
      </c>
      <c r="E1054" s="758">
        <v>77.813000000000002</v>
      </c>
      <c r="F1054" s="758">
        <v>0</v>
      </c>
      <c r="G1054" s="758">
        <v>0</v>
      </c>
      <c r="H1054" s="758">
        <v>0</v>
      </c>
      <c r="I1054" s="758">
        <v>77.813000000000002</v>
      </c>
      <c r="J1054" s="758">
        <v>0</v>
      </c>
      <c r="K1054" s="758">
        <v>0</v>
      </c>
      <c r="L1054" s="758">
        <v>0</v>
      </c>
      <c r="M1054" s="758">
        <v>0</v>
      </c>
      <c r="N1054" s="759">
        <v>77.09</v>
      </c>
      <c r="O1054" s="757">
        <v>0</v>
      </c>
      <c r="P1054" s="757">
        <v>77.09</v>
      </c>
      <c r="Q1054" s="757">
        <v>0</v>
      </c>
      <c r="R1054" s="757">
        <v>0</v>
      </c>
      <c r="S1054" s="757">
        <v>0</v>
      </c>
      <c r="T1054" s="757">
        <v>0</v>
      </c>
      <c r="U1054" s="812">
        <f t="shared" si="81"/>
        <v>99.070849343939955</v>
      </c>
      <c r="V1054" s="813"/>
      <c r="W1054" s="813">
        <f t="shared" si="82"/>
        <v>99.070849343939955</v>
      </c>
      <c r="X1054" s="813"/>
      <c r="Y1054" s="813"/>
      <c r="Z1054" s="813"/>
      <c r="AA1054" s="813"/>
    </row>
    <row r="1055" spans="1:27" ht="22.5">
      <c r="A1055" s="779"/>
      <c r="B1055" s="777">
        <v>8023928</v>
      </c>
      <c r="C1055" s="778" t="s">
        <v>2413</v>
      </c>
      <c r="D1055" s="757">
        <v>307.35700000000003</v>
      </c>
      <c r="E1055" s="758">
        <v>0</v>
      </c>
      <c r="F1055" s="758">
        <v>307.35700000000003</v>
      </c>
      <c r="G1055" s="758">
        <v>0</v>
      </c>
      <c r="H1055" s="758">
        <v>0</v>
      </c>
      <c r="I1055" s="758">
        <v>307.35700000000003</v>
      </c>
      <c r="J1055" s="758">
        <v>0</v>
      </c>
      <c r="K1055" s="758">
        <v>0</v>
      </c>
      <c r="L1055" s="758">
        <v>0</v>
      </c>
      <c r="M1055" s="758">
        <v>0</v>
      </c>
      <c r="N1055" s="759">
        <v>88.304000000000002</v>
      </c>
      <c r="O1055" s="757">
        <v>0</v>
      </c>
      <c r="P1055" s="757">
        <v>88.304000000000002</v>
      </c>
      <c r="Q1055" s="757">
        <v>0</v>
      </c>
      <c r="R1055" s="757">
        <v>0</v>
      </c>
      <c r="S1055" s="757">
        <v>0</v>
      </c>
      <c r="T1055" s="757">
        <v>0</v>
      </c>
      <c r="U1055" s="812">
        <f t="shared" si="81"/>
        <v>28.730108635885955</v>
      </c>
      <c r="V1055" s="813"/>
      <c r="W1055" s="813">
        <f t="shared" si="82"/>
        <v>28.730108635885955</v>
      </c>
      <c r="X1055" s="813"/>
      <c r="Y1055" s="813"/>
      <c r="Z1055" s="813"/>
      <c r="AA1055" s="813"/>
    </row>
    <row r="1056" spans="1:27" ht="22.5">
      <c r="A1056" s="779"/>
      <c r="B1056" s="777">
        <v>8168228</v>
      </c>
      <c r="C1056" s="778" t="s">
        <v>2414</v>
      </c>
      <c r="D1056" s="757">
        <v>2300</v>
      </c>
      <c r="E1056" s="758">
        <v>1309</v>
      </c>
      <c r="F1056" s="758">
        <v>991</v>
      </c>
      <c r="G1056" s="758">
        <v>0</v>
      </c>
      <c r="H1056" s="758">
        <v>0</v>
      </c>
      <c r="I1056" s="758">
        <v>2300</v>
      </c>
      <c r="J1056" s="758">
        <v>0</v>
      </c>
      <c r="K1056" s="758">
        <v>0</v>
      </c>
      <c r="L1056" s="758">
        <v>0</v>
      </c>
      <c r="M1056" s="758">
        <v>0</v>
      </c>
      <c r="N1056" s="759">
        <v>1948.98</v>
      </c>
      <c r="O1056" s="757">
        <v>0</v>
      </c>
      <c r="P1056" s="757">
        <v>1948.98</v>
      </c>
      <c r="Q1056" s="757">
        <v>0</v>
      </c>
      <c r="R1056" s="757">
        <v>0</v>
      </c>
      <c r="S1056" s="757">
        <v>0</v>
      </c>
      <c r="T1056" s="757">
        <v>0</v>
      </c>
      <c r="U1056" s="812">
        <f t="shared" si="81"/>
        <v>84.738260869565224</v>
      </c>
      <c r="V1056" s="813"/>
      <c r="W1056" s="813">
        <f t="shared" si="82"/>
        <v>84.738260869565224</v>
      </c>
      <c r="X1056" s="813"/>
      <c r="Y1056" s="813"/>
      <c r="Z1056" s="813"/>
      <c r="AA1056" s="813"/>
    </row>
    <row r="1057" spans="1:27" ht="33.75">
      <c r="A1057" s="779"/>
      <c r="B1057" s="777">
        <v>8169632</v>
      </c>
      <c r="C1057" s="778" t="s">
        <v>2415</v>
      </c>
      <c r="D1057" s="757">
        <v>2300</v>
      </c>
      <c r="E1057" s="758">
        <v>2300</v>
      </c>
      <c r="F1057" s="758">
        <v>0</v>
      </c>
      <c r="G1057" s="758">
        <v>0</v>
      </c>
      <c r="H1057" s="758">
        <v>0</v>
      </c>
      <c r="I1057" s="758">
        <v>2300</v>
      </c>
      <c r="J1057" s="758">
        <v>0</v>
      </c>
      <c r="K1057" s="758">
        <v>0</v>
      </c>
      <c r="L1057" s="758">
        <v>0</v>
      </c>
      <c r="M1057" s="758">
        <v>0</v>
      </c>
      <c r="N1057" s="759">
        <v>20</v>
      </c>
      <c r="O1057" s="757">
        <v>0</v>
      </c>
      <c r="P1057" s="757">
        <v>20</v>
      </c>
      <c r="Q1057" s="757">
        <v>0</v>
      </c>
      <c r="R1057" s="757">
        <v>0</v>
      </c>
      <c r="S1057" s="757">
        <v>0</v>
      </c>
      <c r="T1057" s="757">
        <v>0</v>
      </c>
      <c r="U1057" s="812">
        <f t="shared" si="81"/>
        <v>0.86956521739130432</v>
      </c>
      <c r="V1057" s="813"/>
      <c r="W1057" s="813">
        <f t="shared" si="82"/>
        <v>0.86956521739130432</v>
      </c>
      <c r="X1057" s="813"/>
      <c r="Y1057" s="813"/>
      <c r="Z1057" s="813"/>
      <c r="AA1057" s="813"/>
    </row>
    <row r="1058" spans="1:27" ht="22.5">
      <c r="A1058" s="779"/>
      <c r="B1058" s="777">
        <v>8169817</v>
      </c>
      <c r="C1058" s="778" t="s">
        <v>2416</v>
      </c>
      <c r="D1058" s="757">
        <v>2300</v>
      </c>
      <c r="E1058" s="758">
        <v>2300</v>
      </c>
      <c r="F1058" s="758">
        <v>0</v>
      </c>
      <c r="G1058" s="758">
        <v>0</v>
      </c>
      <c r="H1058" s="758">
        <v>0</v>
      </c>
      <c r="I1058" s="758">
        <v>2300</v>
      </c>
      <c r="J1058" s="758">
        <v>0</v>
      </c>
      <c r="K1058" s="758">
        <v>0</v>
      </c>
      <c r="L1058" s="758">
        <v>0</v>
      </c>
      <c r="M1058" s="758">
        <v>0</v>
      </c>
      <c r="N1058" s="759">
        <v>166.66900000000001</v>
      </c>
      <c r="O1058" s="757">
        <v>0</v>
      </c>
      <c r="P1058" s="757">
        <v>166.66900000000001</v>
      </c>
      <c r="Q1058" s="757">
        <v>0</v>
      </c>
      <c r="R1058" s="757">
        <v>0</v>
      </c>
      <c r="S1058" s="757">
        <v>0</v>
      </c>
      <c r="T1058" s="757">
        <v>0</v>
      </c>
      <c r="U1058" s="812">
        <f t="shared" si="81"/>
        <v>7.2464782608695657</v>
      </c>
      <c r="V1058" s="813"/>
      <c r="W1058" s="813">
        <f t="shared" si="82"/>
        <v>7.2464782608695657</v>
      </c>
      <c r="X1058" s="813"/>
      <c r="Y1058" s="813"/>
      <c r="Z1058" s="813"/>
      <c r="AA1058" s="813"/>
    </row>
    <row r="1059" spans="1:27" ht="22.5">
      <c r="A1059" s="779"/>
      <c r="B1059" s="777">
        <v>7982731</v>
      </c>
      <c r="C1059" s="778" t="s">
        <v>2417</v>
      </c>
      <c r="D1059" s="757">
        <v>6.5000000000000002E-2</v>
      </c>
      <c r="E1059" s="758">
        <v>0</v>
      </c>
      <c r="F1059" s="758">
        <v>6.5000000000000002E-2</v>
      </c>
      <c r="G1059" s="758">
        <v>0</v>
      </c>
      <c r="H1059" s="758">
        <v>0</v>
      </c>
      <c r="I1059" s="758">
        <v>6.5000000000000002E-2</v>
      </c>
      <c r="J1059" s="758">
        <v>0</v>
      </c>
      <c r="K1059" s="758">
        <v>0</v>
      </c>
      <c r="L1059" s="758">
        <v>0</v>
      </c>
      <c r="M1059" s="758">
        <v>0</v>
      </c>
      <c r="N1059" s="759">
        <v>0</v>
      </c>
      <c r="O1059" s="757">
        <v>0</v>
      </c>
      <c r="P1059" s="757">
        <v>0</v>
      </c>
      <c r="Q1059" s="757">
        <v>0</v>
      </c>
      <c r="R1059" s="757">
        <v>0</v>
      </c>
      <c r="S1059" s="757">
        <v>0</v>
      </c>
      <c r="T1059" s="757">
        <v>0</v>
      </c>
      <c r="U1059" s="812">
        <f t="shared" si="81"/>
        <v>0</v>
      </c>
      <c r="V1059" s="813"/>
      <c r="W1059" s="813">
        <f t="shared" si="82"/>
        <v>0</v>
      </c>
      <c r="X1059" s="813"/>
      <c r="Y1059" s="813"/>
      <c r="Z1059" s="813"/>
      <c r="AA1059" s="813"/>
    </row>
    <row r="1060" spans="1:27" ht="22.5">
      <c r="A1060" s="779"/>
      <c r="B1060" s="777">
        <v>7982732</v>
      </c>
      <c r="C1060" s="778" t="s">
        <v>2418</v>
      </c>
      <c r="D1060" s="757">
        <v>0.251</v>
      </c>
      <c r="E1060" s="758">
        <v>0</v>
      </c>
      <c r="F1060" s="758">
        <v>0.251</v>
      </c>
      <c r="G1060" s="758">
        <v>0</v>
      </c>
      <c r="H1060" s="758">
        <v>0</v>
      </c>
      <c r="I1060" s="758">
        <v>0.251</v>
      </c>
      <c r="J1060" s="758">
        <v>0</v>
      </c>
      <c r="K1060" s="758">
        <v>0</v>
      </c>
      <c r="L1060" s="758">
        <v>0</v>
      </c>
      <c r="M1060" s="758">
        <v>0</v>
      </c>
      <c r="N1060" s="759">
        <v>0</v>
      </c>
      <c r="O1060" s="757">
        <v>0</v>
      </c>
      <c r="P1060" s="757">
        <v>0</v>
      </c>
      <c r="Q1060" s="757">
        <v>0</v>
      </c>
      <c r="R1060" s="757">
        <v>0</v>
      </c>
      <c r="S1060" s="757">
        <v>0</v>
      </c>
      <c r="T1060" s="757">
        <v>0</v>
      </c>
      <c r="U1060" s="812">
        <f t="shared" si="81"/>
        <v>0</v>
      </c>
      <c r="V1060" s="813"/>
      <c r="W1060" s="813">
        <f t="shared" si="82"/>
        <v>0</v>
      </c>
      <c r="X1060" s="813"/>
      <c r="Y1060" s="813"/>
      <c r="Z1060" s="813"/>
      <c r="AA1060" s="813"/>
    </row>
    <row r="1061" spans="1:27" ht="33.75">
      <c r="A1061" s="779"/>
      <c r="B1061" s="777">
        <v>8029403</v>
      </c>
      <c r="C1061" s="778" t="s">
        <v>2419</v>
      </c>
      <c r="D1061" s="757">
        <v>1551.1990000000001</v>
      </c>
      <c r="E1061" s="758">
        <v>1240</v>
      </c>
      <c r="F1061" s="758">
        <v>311.19900000000001</v>
      </c>
      <c r="G1061" s="758">
        <v>0</v>
      </c>
      <c r="H1061" s="758">
        <v>0</v>
      </c>
      <c r="I1061" s="758">
        <v>1551.1990000000001</v>
      </c>
      <c r="J1061" s="758">
        <v>0</v>
      </c>
      <c r="K1061" s="758">
        <v>0</v>
      </c>
      <c r="L1061" s="758">
        <v>0</v>
      </c>
      <c r="M1061" s="758">
        <v>0</v>
      </c>
      <c r="N1061" s="759">
        <v>772.41899999999998</v>
      </c>
      <c r="O1061" s="757">
        <v>0</v>
      </c>
      <c r="P1061" s="757">
        <v>772.41899999999998</v>
      </c>
      <c r="Q1061" s="757">
        <v>0</v>
      </c>
      <c r="R1061" s="757">
        <v>0</v>
      </c>
      <c r="S1061" s="757">
        <v>0</v>
      </c>
      <c r="T1061" s="757">
        <v>0</v>
      </c>
      <c r="U1061" s="812">
        <f t="shared" si="81"/>
        <v>49.794965056063077</v>
      </c>
      <c r="V1061" s="813"/>
      <c r="W1061" s="813">
        <f t="shared" si="82"/>
        <v>49.794965056063077</v>
      </c>
      <c r="X1061" s="813"/>
      <c r="Y1061" s="813"/>
      <c r="Z1061" s="813"/>
      <c r="AA1061" s="813"/>
    </row>
    <row r="1062" spans="1:27" ht="33.75">
      <c r="A1062" s="779"/>
      <c r="B1062" s="777">
        <v>8029396</v>
      </c>
      <c r="C1062" s="778" t="s">
        <v>2420</v>
      </c>
      <c r="D1062" s="757">
        <v>2500</v>
      </c>
      <c r="E1062" s="758">
        <v>2500</v>
      </c>
      <c r="F1062" s="758">
        <v>0</v>
      </c>
      <c r="G1062" s="758">
        <v>0</v>
      </c>
      <c r="H1062" s="758">
        <v>0</v>
      </c>
      <c r="I1062" s="758">
        <v>2500</v>
      </c>
      <c r="J1062" s="758">
        <v>0</v>
      </c>
      <c r="K1062" s="758">
        <v>0</v>
      </c>
      <c r="L1062" s="758">
        <v>0</v>
      </c>
      <c r="M1062" s="758">
        <v>0</v>
      </c>
      <c r="N1062" s="759">
        <v>2419.279</v>
      </c>
      <c r="O1062" s="757">
        <v>0</v>
      </c>
      <c r="P1062" s="757">
        <v>2419.279</v>
      </c>
      <c r="Q1062" s="757">
        <v>0</v>
      </c>
      <c r="R1062" s="757">
        <v>0</v>
      </c>
      <c r="S1062" s="757">
        <v>0</v>
      </c>
      <c r="T1062" s="757">
        <v>0</v>
      </c>
      <c r="U1062" s="812">
        <f t="shared" si="81"/>
        <v>96.771159999999995</v>
      </c>
      <c r="V1062" s="813"/>
      <c r="W1062" s="813">
        <f t="shared" si="82"/>
        <v>96.771159999999995</v>
      </c>
      <c r="X1062" s="813"/>
      <c r="Y1062" s="813"/>
      <c r="Z1062" s="813"/>
      <c r="AA1062" s="813"/>
    </row>
    <row r="1063" spans="1:27" ht="45">
      <c r="A1063" s="779"/>
      <c r="B1063" s="777">
        <v>8094045</v>
      </c>
      <c r="C1063" s="778" t="s">
        <v>2421</v>
      </c>
      <c r="D1063" s="757">
        <v>1600</v>
      </c>
      <c r="E1063" s="758">
        <v>1600</v>
      </c>
      <c r="F1063" s="758">
        <v>0</v>
      </c>
      <c r="G1063" s="758">
        <v>0</v>
      </c>
      <c r="H1063" s="758">
        <v>0</v>
      </c>
      <c r="I1063" s="758">
        <v>1600</v>
      </c>
      <c r="J1063" s="758">
        <v>0</v>
      </c>
      <c r="K1063" s="758">
        <v>0</v>
      </c>
      <c r="L1063" s="758">
        <v>0</v>
      </c>
      <c r="M1063" s="758">
        <v>0</v>
      </c>
      <c r="N1063" s="759">
        <v>1532.2463</v>
      </c>
      <c r="O1063" s="757">
        <v>0</v>
      </c>
      <c r="P1063" s="757">
        <v>1532.2463</v>
      </c>
      <c r="Q1063" s="757">
        <v>0</v>
      </c>
      <c r="R1063" s="757">
        <v>0</v>
      </c>
      <c r="S1063" s="757">
        <v>0</v>
      </c>
      <c r="T1063" s="757">
        <v>0</v>
      </c>
      <c r="U1063" s="812">
        <f t="shared" si="81"/>
        <v>95.765393750000001</v>
      </c>
      <c r="V1063" s="813"/>
      <c r="W1063" s="813">
        <f t="shared" si="82"/>
        <v>95.765393750000001</v>
      </c>
      <c r="X1063" s="813"/>
      <c r="Y1063" s="813"/>
      <c r="Z1063" s="813"/>
      <c r="AA1063" s="813"/>
    </row>
    <row r="1064" spans="1:27" ht="33.75">
      <c r="A1064" s="779"/>
      <c r="B1064" s="777">
        <v>8091048</v>
      </c>
      <c r="C1064" s="778" t="s">
        <v>2422</v>
      </c>
      <c r="D1064" s="757">
        <v>734</v>
      </c>
      <c r="E1064" s="758">
        <v>624</v>
      </c>
      <c r="F1064" s="758">
        <v>110</v>
      </c>
      <c r="G1064" s="758">
        <v>0</v>
      </c>
      <c r="H1064" s="758">
        <v>0</v>
      </c>
      <c r="I1064" s="758">
        <v>734</v>
      </c>
      <c r="J1064" s="758">
        <v>0</v>
      </c>
      <c r="K1064" s="758">
        <v>0</v>
      </c>
      <c r="L1064" s="758">
        <v>0</v>
      </c>
      <c r="M1064" s="758">
        <v>0</v>
      </c>
      <c r="N1064" s="759">
        <v>463.00200000000001</v>
      </c>
      <c r="O1064" s="757">
        <v>0</v>
      </c>
      <c r="P1064" s="757">
        <v>463.00200000000001</v>
      </c>
      <c r="Q1064" s="757">
        <v>0</v>
      </c>
      <c r="R1064" s="757">
        <v>0</v>
      </c>
      <c r="S1064" s="757">
        <v>0</v>
      </c>
      <c r="T1064" s="757">
        <v>0</v>
      </c>
      <c r="U1064" s="812">
        <f t="shared" si="81"/>
        <v>63.079291553133523</v>
      </c>
      <c r="V1064" s="813"/>
      <c r="W1064" s="813">
        <f t="shared" si="82"/>
        <v>63.079291553133523</v>
      </c>
      <c r="X1064" s="813"/>
      <c r="Y1064" s="813"/>
      <c r="Z1064" s="813"/>
      <c r="AA1064" s="813"/>
    </row>
    <row r="1065" spans="1:27" ht="22.5">
      <c r="A1065" s="779"/>
      <c r="B1065" s="777">
        <v>8081824</v>
      </c>
      <c r="C1065" s="778" t="s">
        <v>2423</v>
      </c>
      <c r="D1065" s="757">
        <v>515.13499999999999</v>
      </c>
      <c r="E1065" s="758">
        <v>0</v>
      </c>
      <c r="F1065" s="758">
        <v>515.13499999999999</v>
      </c>
      <c r="G1065" s="758">
        <v>0</v>
      </c>
      <c r="H1065" s="758">
        <v>0</v>
      </c>
      <c r="I1065" s="758">
        <v>515.13499999999999</v>
      </c>
      <c r="J1065" s="758">
        <v>0</v>
      </c>
      <c r="K1065" s="758">
        <v>0</v>
      </c>
      <c r="L1065" s="758">
        <v>0</v>
      </c>
      <c r="M1065" s="758">
        <v>0</v>
      </c>
      <c r="N1065" s="759">
        <v>334.86</v>
      </c>
      <c r="O1065" s="757">
        <v>0</v>
      </c>
      <c r="P1065" s="757">
        <v>334.86</v>
      </c>
      <c r="Q1065" s="757">
        <v>0</v>
      </c>
      <c r="R1065" s="757">
        <v>0</v>
      </c>
      <c r="S1065" s="757">
        <v>0</v>
      </c>
      <c r="T1065" s="757">
        <v>0</v>
      </c>
      <c r="U1065" s="812">
        <f t="shared" si="81"/>
        <v>65.004319256117341</v>
      </c>
      <c r="V1065" s="813"/>
      <c r="W1065" s="813">
        <f t="shared" si="82"/>
        <v>65.004319256117341</v>
      </c>
      <c r="X1065" s="813"/>
      <c r="Y1065" s="813"/>
      <c r="Z1065" s="813"/>
      <c r="AA1065" s="813"/>
    </row>
    <row r="1066" spans="1:27" ht="33.75">
      <c r="A1066" s="779"/>
      <c r="B1066" s="777">
        <v>8071262</v>
      </c>
      <c r="C1066" s="778" t="s">
        <v>2424</v>
      </c>
      <c r="D1066" s="757">
        <v>382.84100000000001</v>
      </c>
      <c r="E1066" s="758">
        <v>0</v>
      </c>
      <c r="F1066" s="758">
        <v>382.84100000000001</v>
      </c>
      <c r="G1066" s="758">
        <v>0</v>
      </c>
      <c r="H1066" s="758">
        <v>0</v>
      </c>
      <c r="I1066" s="758">
        <v>382.84100000000001</v>
      </c>
      <c r="J1066" s="758">
        <v>0</v>
      </c>
      <c r="K1066" s="758">
        <v>0</v>
      </c>
      <c r="L1066" s="758">
        <v>0</v>
      </c>
      <c r="M1066" s="758">
        <v>0</v>
      </c>
      <c r="N1066" s="759">
        <v>243.84700000000001</v>
      </c>
      <c r="O1066" s="757">
        <v>0</v>
      </c>
      <c r="P1066" s="757">
        <v>243.84700000000001</v>
      </c>
      <c r="Q1066" s="757">
        <v>0</v>
      </c>
      <c r="R1066" s="757">
        <v>0</v>
      </c>
      <c r="S1066" s="757">
        <v>0</v>
      </c>
      <c r="T1066" s="757">
        <v>0</v>
      </c>
      <c r="U1066" s="812">
        <f t="shared" si="81"/>
        <v>63.694066205030289</v>
      </c>
      <c r="V1066" s="813"/>
      <c r="W1066" s="813">
        <f t="shared" si="82"/>
        <v>63.694066205030289</v>
      </c>
      <c r="X1066" s="813"/>
      <c r="Y1066" s="813"/>
      <c r="Z1066" s="813"/>
      <c r="AA1066" s="813"/>
    </row>
    <row r="1067" spans="1:27" ht="22.5">
      <c r="A1067" s="779"/>
      <c r="B1067" s="777">
        <v>8081823</v>
      </c>
      <c r="C1067" s="778" t="s">
        <v>2425</v>
      </c>
      <c r="D1067" s="757">
        <v>234.49799999999999</v>
      </c>
      <c r="E1067" s="758">
        <v>0</v>
      </c>
      <c r="F1067" s="758">
        <v>234.49799999999999</v>
      </c>
      <c r="G1067" s="758">
        <v>0</v>
      </c>
      <c r="H1067" s="758">
        <v>0</v>
      </c>
      <c r="I1067" s="758">
        <v>234.49799999999999</v>
      </c>
      <c r="J1067" s="758">
        <v>0</v>
      </c>
      <c r="K1067" s="758">
        <v>0</v>
      </c>
      <c r="L1067" s="758">
        <v>0</v>
      </c>
      <c r="M1067" s="758">
        <v>0</v>
      </c>
      <c r="N1067" s="759">
        <v>162.25</v>
      </c>
      <c r="O1067" s="757">
        <v>0</v>
      </c>
      <c r="P1067" s="757">
        <v>162.25</v>
      </c>
      <c r="Q1067" s="757">
        <v>0</v>
      </c>
      <c r="R1067" s="757">
        <v>0</v>
      </c>
      <c r="S1067" s="757">
        <v>0</v>
      </c>
      <c r="T1067" s="757">
        <v>0</v>
      </c>
      <c r="U1067" s="812">
        <f t="shared" si="81"/>
        <v>69.190355568064561</v>
      </c>
      <c r="V1067" s="813"/>
      <c r="W1067" s="813">
        <f t="shared" si="82"/>
        <v>69.190355568064561</v>
      </c>
      <c r="X1067" s="813"/>
      <c r="Y1067" s="813"/>
      <c r="Z1067" s="813"/>
      <c r="AA1067" s="813"/>
    </row>
    <row r="1068" spans="1:27" ht="22.5">
      <c r="A1068" s="779"/>
      <c r="B1068" s="777">
        <v>8072848</v>
      </c>
      <c r="C1068" s="778" t="s">
        <v>2426</v>
      </c>
      <c r="D1068" s="757">
        <v>405.27199999999999</v>
      </c>
      <c r="E1068" s="758">
        <v>0</v>
      </c>
      <c r="F1068" s="758">
        <v>405.27199999999999</v>
      </c>
      <c r="G1068" s="758">
        <v>0</v>
      </c>
      <c r="H1068" s="758">
        <v>0</v>
      </c>
      <c r="I1068" s="758">
        <v>405.27199999999999</v>
      </c>
      <c r="J1068" s="758">
        <v>0</v>
      </c>
      <c r="K1068" s="758">
        <v>0</v>
      </c>
      <c r="L1068" s="758">
        <v>0</v>
      </c>
      <c r="M1068" s="758">
        <v>0</v>
      </c>
      <c r="N1068" s="759">
        <v>159.15199999999999</v>
      </c>
      <c r="O1068" s="757">
        <v>0</v>
      </c>
      <c r="P1068" s="757">
        <v>159.15199999999999</v>
      </c>
      <c r="Q1068" s="757">
        <v>0</v>
      </c>
      <c r="R1068" s="757">
        <v>0</v>
      </c>
      <c r="S1068" s="757">
        <v>0</v>
      </c>
      <c r="T1068" s="757">
        <v>0</v>
      </c>
      <c r="U1068" s="812">
        <f t="shared" si="81"/>
        <v>39.270415918198147</v>
      </c>
      <c r="V1068" s="813"/>
      <c r="W1068" s="813">
        <f t="shared" si="82"/>
        <v>39.270415918198147</v>
      </c>
      <c r="X1068" s="813"/>
      <c r="Y1068" s="813"/>
      <c r="Z1068" s="813"/>
      <c r="AA1068" s="813"/>
    </row>
    <row r="1069" spans="1:27" ht="45">
      <c r="A1069" s="779"/>
      <c r="B1069" s="777">
        <v>7999495</v>
      </c>
      <c r="C1069" s="778" t="s">
        <v>2427</v>
      </c>
      <c r="D1069" s="757">
        <v>31.344355</v>
      </c>
      <c r="E1069" s="758">
        <v>0</v>
      </c>
      <c r="F1069" s="758">
        <v>31.344355</v>
      </c>
      <c r="G1069" s="758">
        <v>0</v>
      </c>
      <c r="H1069" s="758">
        <v>0</v>
      </c>
      <c r="I1069" s="758">
        <v>31.344355</v>
      </c>
      <c r="J1069" s="758">
        <v>0</v>
      </c>
      <c r="K1069" s="758">
        <v>0</v>
      </c>
      <c r="L1069" s="758">
        <v>0</v>
      </c>
      <c r="M1069" s="758">
        <v>0</v>
      </c>
      <c r="N1069" s="759">
        <v>0</v>
      </c>
      <c r="O1069" s="757">
        <v>0</v>
      </c>
      <c r="P1069" s="757">
        <v>0</v>
      </c>
      <c r="Q1069" s="757">
        <v>0</v>
      </c>
      <c r="R1069" s="757">
        <v>0</v>
      </c>
      <c r="S1069" s="757">
        <v>0</v>
      </c>
      <c r="T1069" s="757">
        <v>0</v>
      </c>
      <c r="U1069" s="812">
        <f t="shared" si="81"/>
        <v>0</v>
      </c>
      <c r="V1069" s="813"/>
      <c r="W1069" s="813">
        <f t="shared" si="82"/>
        <v>0</v>
      </c>
      <c r="X1069" s="813"/>
      <c r="Y1069" s="813"/>
      <c r="Z1069" s="813"/>
      <c r="AA1069" s="813"/>
    </row>
    <row r="1070" spans="1:27" ht="45">
      <c r="A1070" s="779"/>
      <c r="B1070" s="777">
        <v>8041261</v>
      </c>
      <c r="C1070" s="778" t="s">
        <v>2428</v>
      </c>
      <c r="D1070" s="757">
        <v>39.881</v>
      </c>
      <c r="E1070" s="758">
        <v>0</v>
      </c>
      <c r="F1070" s="758">
        <v>39.881</v>
      </c>
      <c r="G1070" s="758">
        <v>0</v>
      </c>
      <c r="H1070" s="758">
        <v>0</v>
      </c>
      <c r="I1070" s="758">
        <v>39.881</v>
      </c>
      <c r="J1070" s="758">
        <v>0</v>
      </c>
      <c r="K1070" s="758">
        <v>0</v>
      </c>
      <c r="L1070" s="758">
        <v>0</v>
      </c>
      <c r="M1070" s="758">
        <v>0</v>
      </c>
      <c r="N1070" s="759">
        <v>0</v>
      </c>
      <c r="O1070" s="757">
        <v>0</v>
      </c>
      <c r="P1070" s="757">
        <v>0</v>
      </c>
      <c r="Q1070" s="757">
        <v>0</v>
      </c>
      <c r="R1070" s="757">
        <v>0</v>
      </c>
      <c r="S1070" s="757">
        <v>0</v>
      </c>
      <c r="T1070" s="757">
        <v>0</v>
      </c>
      <c r="U1070" s="812">
        <f t="shared" si="81"/>
        <v>0</v>
      </c>
      <c r="V1070" s="813"/>
      <c r="W1070" s="813">
        <f t="shared" si="82"/>
        <v>0</v>
      </c>
      <c r="X1070" s="813"/>
      <c r="Y1070" s="813"/>
      <c r="Z1070" s="813"/>
      <c r="AA1070" s="813"/>
    </row>
    <row r="1071" spans="1:27" ht="45">
      <c r="A1071" s="779"/>
      <c r="B1071" s="777">
        <v>8041197</v>
      </c>
      <c r="C1071" s="778" t="s">
        <v>2429</v>
      </c>
      <c r="D1071" s="757">
        <v>28.405745</v>
      </c>
      <c r="E1071" s="758">
        <v>0</v>
      </c>
      <c r="F1071" s="758">
        <v>28.405745</v>
      </c>
      <c r="G1071" s="758">
        <v>0</v>
      </c>
      <c r="H1071" s="758">
        <v>0</v>
      </c>
      <c r="I1071" s="758">
        <v>28.405745</v>
      </c>
      <c r="J1071" s="758">
        <v>0</v>
      </c>
      <c r="K1071" s="758">
        <v>0</v>
      </c>
      <c r="L1071" s="758">
        <v>0</v>
      </c>
      <c r="M1071" s="758">
        <v>0</v>
      </c>
      <c r="N1071" s="759">
        <v>0</v>
      </c>
      <c r="O1071" s="757">
        <v>0</v>
      </c>
      <c r="P1071" s="757">
        <v>0</v>
      </c>
      <c r="Q1071" s="757">
        <v>0</v>
      </c>
      <c r="R1071" s="757">
        <v>0</v>
      </c>
      <c r="S1071" s="757">
        <v>0</v>
      </c>
      <c r="T1071" s="757">
        <v>0</v>
      </c>
      <c r="U1071" s="812">
        <f t="shared" si="81"/>
        <v>0</v>
      </c>
      <c r="V1071" s="813"/>
      <c r="W1071" s="813">
        <f t="shared" si="82"/>
        <v>0</v>
      </c>
      <c r="X1071" s="813"/>
      <c r="Y1071" s="813"/>
      <c r="Z1071" s="813"/>
      <c r="AA1071" s="813"/>
    </row>
    <row r="1072" spans="1:27" ht="45">
      <c r="A1072" s="779"/>
      <c r="B1072" s="777">
        <v>8060013</v>
      </c>
      <c r="C1072" s="778" t="s">
        <v>2430</v>
      </c>
      <c r="D1072" s="757">
        <v>3.6859999999999999</v>
      </c>
      <c r="E1072" s="758">
        <v>0</v>
      </c>
      <c r="F1072" s="758">
        <v>3.6859999999999999</v>
      </c>
      <c r="G1072" s="758">
        <v>0</v>
      </c>
      <c r="H1072" s="758">
        <v>0</v>
      </c>
      <c r="I1072" s="758">
        <v>3.6859999999999999</v>
      </c>
      <c r="J1072" s="758">
        <v>0</v>
      </c>
      <c r="K1072" s="758">
        <v>0</v>
      </c>
      <c r="L1072" s="758">
        <v>0</v>
      </c>
      <c r="M1072" s="758">
        <v>0</v>
      </c>
      <c r="N1072" s="759">
        <v>0</v>
      </c>
      <c r="O1072" s="757">
        <v>0</v>
      </c>
      <c r="P1072" s="757">
        <v>0</v>
      </c>
      <c r="Q1072" s="757">
        <v>0</v>
      </c>
      <c r="R1072" s="757">
        <v>0</v>
      </c>
      <c r="S1072" s="757">
        <v>0</v>
      </c>
      <c r="T1072" s="757">
        <v>0</v>
      </c>
      <c r="U1072" s="812">
        <f t="shared" si="81"/>
        <v>0</v>
      </c>
      <c r="V1072" s="813"/>
      <c r="W1072" s="813">
        <f t="shared" si="82"/>
        <v>0</v>
      </c>
      <c r="X1072" s="813"/>
      <c r="Y1072" s="813"/>
      <c r="Z1072" s="813"/>
      <c r="AA1072" s="813"/>
    </row>
    <row r="1073" spans="1:27" ht="33.75">
      <c r="A1073" s="779"/>
      <c r="B1073" s="777">
        <v>7954874</v>
      </c>
      <c r="C1073" s="778" t="s">
        <v>2431</v>
      </c>
      <c r="D1073" s="757">
        <v>155.50700000000001</v>
      </c>
      <c r="E1073" s="758">
        <v>155.50700000000001</v>
      </c>
      <c r="F1073" s="758">
        <v>0</v>
      </c>
      <c r="G1073" s="758">
        <v>0</v>
      </c>
      <c r="H1073" s="758">
        <v>0</v>
      </c>
      <c r="I1073" s="758">
        <v>155.50700000000001</v>
      </c>
      <c r="J1073" s="758">
        <v>0</v>
      </c>
      <c r="K1073" s="758">
        <v>0</v>
      </c>
      <c r="L1073" s="758">
        <v>0</v>
      </c>
      <c r="M1073" s="758">
        <v>0</v>
      </c>
      <c r="N1073" s="759">
        <v>155.50700000000001</v>
      </c>
      <c r="O1073" s="757">
        <v>0</v>
      </c>
      <c r="P1073" s="757">
        <v>155.50700000000001</v>
      </c>
      <c r="Q1073" s="757">
        <v>0</v>
      </c>
      <c r="R1073" s="757">
        <v>0</v>
      </c>
      <c r="S1073" s="757">
        <v>0</v>
      </c>
      <c r="T1073" s="757">
        <v>0</v>
      </c>
      <c r="U1073" s="812">
        <f t="shared" si="81"/>
        <v>100</v>
      </c>
      <c r="V1073" s="813"/>
      <c r="W1073" s="813">
        <f t="shared" si="82"/>
        <v>100</v>
      </c>
      <c r="X1073" s="813"/>
      <c r="Y1073" s="813"/>
      <c r="Z1073" s="813"/>
      <c r="AA1073" s="813"/>
    </row>
    <row r="1074" spans="1:27" ht="33.75">
      <c r="A1074" s="779"/>
      <c r="B1074" s="777">
        <v>7954877</v>
      </c>
      <c r="C1074" s="778" t="s">
        <v>2432</v>
      </c>
      <c r="D1074" s="757">
        <v>126.23</v>
      </c>
      <c r="E1074" s="758">
        <v>126.23</v>
      </c>
      <c r="F1074" s="758">
        <v>0</v>
      </c>
      <c r="G1074" s="758">
        <v>0</v>
      </c>
      <c r="H1074" s="758">
        <v>0</v>
      </c>
      <c r="I1074" s="758">
        <v>126.23</v>
      </c>
      <c r="J1074" s="758">
        <v>0</v>
      </c>
      <c r="K1074" s="758">
        <v>0</v>
      </c>
      <c r="L1074" s="758">
        <v>0</v>
      </c>
      <c r="M1074" s="758">
        <v>0</v>
      </c>
      <c r="N1074" s="759">
        <v>124.849</v>
      </c>
      <c r="O1074" s="757">
        <v>0</v>
      </c>
      <c r="P1074" s="757">
        <v>124.849</v>
      </c>
      <c r="Q1074" s="757">
        <v>0</v>
      </c>
      <c r="R1074" s="757">
        <v>0</v>
      </c>
      <c r="S1074" s="757">
        <v>0</v>
      </c>
      <c r="T1074" s="757">
        <v>0</v>
      </c>
      <c r="U1074" s="812">
        <f t="shared" si="81"/>
        <v>98.905965301433895</v>
      </c>
      <c r="V1074" s="813"/>
      <c r="W1074" s="813">
        <f t="shared" si="82"/>
        <v>98.905965301433895</v>
      </c>
      <c r="X1074" s="813"/>
      <c r="Y1074" s="813"/>
      <c r="Z1074" s="813"/>
      <c r="AA1074" s="813"/>
    </row>
    <row r="1075" spans="1:27">
      <c r="A1075" s="779"/>
      <c r="B1075" s="777">
        <v>8026879</v>
      </c>
      <c r="C1075" s="778" t="s">
        <v>2433</v>
      </c>
      <c r="D1075" s="757">
        <v>5044</v>
      </c>
      <c r="E1075" s="758">
        <v>5044</v>
      </c>
      <c r="F1075" s="758">
        <v>0</v>
      </c>
      <c r="G1075" s="758">
        <v>0</v>
      </c>
      <c r="H1075" s="758">
        <v>0</v>
      </c>
      <c r="I1075" s="758">
        <v>5044</v>
      </c>
      <c r="J1075" s="758">
        <v>0</v>
      </c>
      <c r="K1075" s="758">
        <v>0</v>
      </c>
      <c r="L1075" s="758">
        <v>0</v>
      </c>
      <c r="M1075" s="758">
        <v>0</v>
      </c>
      <c r="N1075" s="759">
        <v>4776.87</v>
      </c>
      <c r="O1075" s="757">
        <v>0</v>
      </c>
      <c r="P1075" s="757">
        <v>4776.87</v>
      </c>
      <c r="Q1075" s="757">
        <v>0</v>
      </c>
      <c r="R1075" s="757">
        <v>0</v>
      </c>
      <c r="S1075" s="757">
        <v>0</v>
      </c>
      <c r="T1075" s="757">
        <v>0</v>
      </c>
      <c r="U1075" s="812">
        <f t="shared" si="81"/>
        <v>94.704004758128463</v>
      </c>
      <c r="V1075" s="813"/>
      <c r="W1075" s="813">
        <f t="shared" si="82"/>
        <v>94.704004758128463</v>
      </c>
      <c r="X1075" s="813"/>
      <c r="Y1075" s="813"/>
      <c r="Z1075" s="813"/>
      <c r="AA1075" s="813"/>
    </row>
    <row r="1076" spans="1:27">
      <c r="A1076" s="779"/>
      <c r="B1076" s="777">
        <v>8026880</v>
      </c>
      <c r="C1076" s="778" t="s">
        <v>2434</v>
      </c>
      <c r="D1076" s="757">
        <v>4819.8190000000004</v>
      </c>
      <c r="E1076" s="758">
        <v>4819.8190000000004</v>
      </c>
      <c r="F1076" s="758">
        <v>0</v>
      </c>
      <c r="G1076" s="758">
        <v>0</v>
      </c>
      <c r="H1076" s="758">
        <v>0</v>
      </c>
      <c r="I1076" s="758">
        <v>4820</v>
      </c>
      <c r="J1076" s="758">
        <v>0</v>
      </c>
      <c r="K1076" s="758">
        <v>0</v>
      </c>
      <c r="L1076" s="758">
        <v>0</v>
      </c>
      <c r="M1076" s="758">
        <v>0</v>
      </c>
      <c r="N1076" s="759">
        <v>4779</v>
      </c>
      <c r="O1076" s="757">
        <v>0</v>
      </c>
      <c r="P1076" s="757">
        <v>4779</v>
      </c>
      <c r="Q1076" s="757">
        <v>0</v>
      </c>
      <c r="R1076" s="757">
        <v>0</v>
      </c>
      <c r="S1076" s="757">
        <v>0</v>
      </c>
      <c r="T1076" s="757">
        <v>0</v>
      </c>
      <c r="U1076" s="812">
        <f t="shared" si="81"/>
        <v>99.15310097744333</v>
      </c>
      <c r="V1076" s="813"/>
      <c r="W1076" s="813">
        <f t="shared" si="82"/>
        <v>99.149377593360995</v>
      </c>
      <c r="X1076" s="813"/>
      <c r="Y1076" s="813"/>
      <c r="Z1076" s="813"/>
      <c r="AA1076" s="813"/>
    </row>
    <row r="1077" spans="1:27">
      <c r="A1077" s="779"/>
      <c r="B1077" s="777">
        <v>8049011</v>
      </c>
      <c r="C1077" s="778" t="s">
        <v>2435</v>
      </c>
      <c r="D1077" s="757">
        <v>2836</v>
      </c>
      <c r="E1077" s="758">
        <v>2836</v>
      </c>
      <c r="F1077" s="758">
        <v>0</v>
      </c>
      <c r="G1077" s="758">
        <v>0</v>
      </c>
      <c r="H1077" s="758">
        <v>0</v>
      </c>
      <c r="I1077" s="758">
        <v>2836</v>
      </c>
      <c r="J1077" s="758">
        <v>0</v>
      </c>
      <c r="K1077" s="758">
        <v>0</v>
      </c>
      <c r="L1077" s="758">
        <v>0</v>
      </c>
      <c r="M1077" s="758">
        <v>0</v>
      </c>
      <c r="N1077" s="759">
        <v>1846.0340000000001</v>
      </c>
      <c r="O1077" s="757">
        <v>0</v>
      </c>
      <c r="P1077" s="757">
        <v>1846.0340000000001</v>
      </c>
      <c r="Q1077" s="757">
        <v>0</v>
      </c>
      <c r="R1077" s="757">
        <v>0</v>
      </c>
      <c r="S1077" s="757">
        <v>0</v>
      </c>
      <c r="T1077" s="757">
        <v>0</v>
      </c>
      <c r="U1077" s="812">
        <f t="shared" si="81"/>
        <v>65.092877291960519</v>
      </c>
      <c r="V1077" s="813"/>
      <c r="W1077" s="813">
        <f t="shared" si="82"/>
        <v>65.092877291960519</v>
      </c>
      <c r="X1077" s="813"/>
      <c r="Y1077" s="813"/>
      <c r="Z1077" s="813"/>
      <c r="AA1077" s="813"/>
    </row>
    <row r="1078" spans="1:27" ht="22.5">
      <c r="A1078" s="779"/>
      <c r="B1078" s="777">
        <v>8085637</v>
      </c>
      <c r="C1078" s="778" t="s">
        <v>2436</v>
      </c>
      <c r="D1078" s="757">
        <v>3413</v>
      </c>
      <c r="E1078" s="758">
        <v>3413</v>
      </c>
      <c r="F1078" s="758">
        <v>0</v>
      </c>
      <c r="G1078" s="758">
        <v>0</v>
      </c>
      <c r="H1078" s="758">
        <v>0</v>
      </c>
      <c r="I1078" s="758">
        <v>3413</v>
      </c>
      <c r="J1078" s="758">
        <v>0</v>
      </c>
      <c r="K1078" s="758">
        <v>0</v>
      </c>
      <c r="L1078" s="758">
        <v>0</v>
      </c>
      <c r="M1078" s="758">
        <v>0</v>
      </c>
      <c r="N1078" s="759">
        <v>3327.2379999999998</v>
      </c>
      <c r="O1078" s="757">
        <v>0</v>
      </c>
      <c r="P1078" s="757">
        <v>3327.2379999999998</v>
      </c>
      <c r="Q1078" s="757">
        <v>0</v>
      </c>
      <c r="R1078" s="757">
        <v>0</v>
      </c>
      <c r="S1078" s="757">
        <v>0</v>
      </c>
      <c r="T1078" s="757">
        <v>0</v>
      </c>
      <c r="U1078" s="812">
        <f t="shared" si="81"/>
        <v>97.487196015235853</v>
      </c>
      <c r="V1078" s="813"/>
      <c r="W1078" s="813">
        <f t="shared" si="82"/>
        <v>97.487196015235853</v>
      </c>
      <c r="X1078" s="813"/>
      <c r="Y1078" s="813"/>
      <c r="Z1078" s="813"/>
      <c r="AA1078" s="813"/>
    </row>
    <row r="1079" spans="1:27" ht="22.5">
      <c r="A1079" s="779"/>
      <c r="B1079" s="777">
        <v>7956121</v>
      </c>
      <c r="C1079" s="778" t="s">
        <v>2437</v>
      </c>
      <c r="D1079" s="757">
        <v>2.0900000000000001E-4</v>
      </c>
      <c r="E1079" s="758">
        <v>0</v>
      </c>
      <c r="F1079" s="758">
        <v>2.0900000000000001E-4</v>
      </c>
      <c r="G1079" s="758">
        <v>0</v>
      </c>
      <c r="H1079" s="758">
        <v>0</v>
      </c>
      <c r="I1079" s="758">
        <v>2.0900000000000001E-4</v>
      </c>
      <c r="J1079" s="758">
        <v>0</v>
      </c>
      <c r="K1079" s="758">
        <v>0</v>
      </c>
      <c r="L1079" s="758">
        <v>0</v>
      </c>
      <c r="M1079" s="758">
        <v>0</v>
      </c>
      <c r="N1079" s="759">
        <v>0</v>
      </c>
      <c r="O1079" s="757">
        <v>0</v>
      </c>
      <c r="P1079" s="757">
        <v>0</v>
      </c>
      <c r="Q1079" s="757">
        <v>0</v>
      </c>
      <c r="R1079" s="757">
        <v>0</v>
      </c>
      <c r="S1079" s="757">
        <v>0</v>
      </c>
      <c r="T1079" s="757">
        <v>0</v>
      </c>
      <c r="U1079" s="812">
        <f t="shared" si="81"/>
        <v>0</v>
      </c>
      <c r="V1079" s="813"/>
      <c r="W1079" s="813">
        <f t="shared" si="82"/>
        <v>0</v>
      </c>
      <c r="X1079" s="813"/>
      <c r="Y1079" s="813"/>
      <c r="Z1079" s="813"/>
      <c r="AA1079" s="813"/>
    </row>
    <row r="1080" spans="1:27" ht="22.5">
      <c r="A1080" s="779"/>
      <c r="B1080" s="777">
        <v>7955721</v>
      </c>
      <c r="C1080" s="778" t="s">
        <v>2438</v>
      </c>
      <c r="D1080" s="757">
        <v>1.12E-4</v>
      </c>
      <c r="E1080" s="758">
        <v>0</v>
      </c>
      <c r="F1080" s="758">
        <v>1.12E-4</v>
      </c>
      <c r="G1080" s="758">
        <v>0</v>
      </c>
      <c r="H1080" s="758">
        <v>0</v>
      </c>
      <c r="I1080" s="758">
        <v>1.12E-4</v>
      </c>
      <c r="J1080" s="758">
        <v>0</v>
      </c>
      <c r="K1080" s="758">
        <v>0</v>
      </c>
      <c r="L1080" s="758">
        <v>0</v>
      </c>
      <c r="M1080" s="758">
        <v>0</v>
      </c>
      <c r="N1080" s="759">
        <v>0</v>
      </c>
      <c r="O1080" s="757">
        <v>0</v>
      </c>
      <c r="P1080" s="757">
        <v>0</v>
      </c>
      <c r="Q1080" s="757">
        <v>0</v>
      </c>
      <c r="R1080" s="757">
        <v>0</v>
      </c>
      <c r="S1080" s="757">
        <v>0</v>
      </c>
      <c r="T1080" s="757">
        <v>0</v>
      </c>
      <c r="U1080" s="812">
        <f t="shared" si="81"/>
        <v>0</v>
      </c>
      <c r="V1080" s="813"/>
      <c r="W1080" s="813">
        <f t="shared" si="82"/>
        <v>0</v>
      </c>
      <c r="X1080" s="813"/>
      <c r="Y1080" s="813"/>
      <c r="Z1080" s="813"/>
      <c r="AA1080" s="813"/>
    </row>
    <row r="1081" spans="1:27">
      <c r="A1081" s="779"/>
      <c r="B1081" s="777">
        <v>7954297</v>
      </c>
      <c r="C1081" s="778" t="s">
        <v>2439</v>
      </c>
      <c r="D1081" s="757">
        <v>1.159</v>
      </c>
      <c r="E1081" s="758">
        <v>0</v>
      </c>
      <c r="F1081" s="758">
        <v>1.159</v>
      </c>
      <c r="G1081" s="758">
        <v>0</v>
      </c>
      <c r="H1081" s="758">
        <v>0</v>
      </c>
      <c r="I1081" s="758">
        <v>1.159</v>
      </c>
      <c r="J1081" s="758">
        <v>0</v>
      </c>
      <c r="K1081" s="758">
        <v>0</v>
      </c>
      <c r="L1081" s="758">
        <v>0</v>
      </c>
      <c r="M1081" s="758">
        <v>0</v>
      </c>
      <c r="N1081" s="759">
        <v>0</v>
      </c>
      <c r="O1081" s="757">
        <v>0</v>
      </c>
      <c r="P1081" s="757">
        <v>0</v>
      </c>
      <c r="Q1081" s="757">
        <v>0</v>
      </c>
      <c r="R1081" s="757">
        <v>0</v>
      </c>
      <c r="S1081" s="757">
        <v>0</v>
      </c>
      <c r="T1081" s="757">
        <v>0</v>
      </c>
      <c r="U1081" s="812">
        <f t="shared" si="81"/>
        <v>0</v>
      </c>
      <c r="V1081" s="813"/>
      <c r="W1081" s="813">
        <f t="shared" si="82"/>
        <v>0</v>
      </c>
      <c r="X1081" s="813"/>
      <c r="Y1081" s="813"/>
      <c r="Z1081" s="813"/>
      <c r="AA1081" s="813"/>
    </row>
    <row r="1082" spans="1:27" ht="22.5">
      <c r="A1082" s="779"/>
      <c r="B1082" s="777">
        <v>8046810</v>
      </c>
      <c r="C1082" s="778" t="s">
        <v>2440</v>
      </c>
      <c r="D1082" s="757">
        <v>7000</v>
      </c>
      <c r="E1082" s="758">
        <v>7000</v>
      </c>
      <c r="F1082" s="758">
        <v>0</v>
      </c>
      <c r="G1082" s="758">
        <v>0</v>
      </c>
      <c r="H1082" s="758">
        <v>0</v>
      </c>
      <c r="I1082" s="758">
        <v>7000</v>
      </c>
      <c r="J1082" s="758">
        <v>0</v>
      </c>
      <c r="K1082" s="758">
        <v>0</v>
      </c>
      <c r="L1082" s="758">
        <v>0</v>
      </c>
      <c r="M1082" s="758">
        <v>0</v>
      </c>
      <c r="N1082" s="759">
        <v>6125.7709999999997</v>
      </c>
      <c r="O1082" s="757">
        <v>0</v>
      </c>
      <c r="P1082" s="757">
        <v>6125.7709999999997</v>
      </c>
      <c r="Q1082" s="757">
        <v>0</v>
      </c>
      <c r="R1082" s="757">
        <v>0</v>
      </c>
      <c r="S1082" s="757">
        <v>0</v>
      </c>
      <c r="T1082" s="757">
        <v>0</v>
      </c>
      <c r="U1082" s="812">
        <f t="shared" si="81"/>
        <v>87.511014285714282</v>
      </c>
      <c r="V1082" s="813"/>
      <c r="W1082" s="813">
        <f t="shared" si="82"/>
        <v>87.511014285714282</v>
      </c>
      <c r="X1082" s="813"/>
      <c r="Y1082" s="813"/>
      <c r="Z1082" s="813"/>
      <c r="AA1082" s="813"/>
    </row>
    <row r="1083" spans="1:27" ht="33.75">
      <c r="A1083" s="779"/>
      <c r="B1083" s="777">
        <v>8076016</v>
      </c>
      <c r="C1083" s="778" t="s">
        <v>2441</v>
      </c>
      <c r="D1083" s="757">
        <v>3411</v>
      </c>
      <c r="E1083" s="758">
        <v>3411</v>
      </c>
      <c r="F1083" s="758">
        <v>0</v>
      </c>
      <c r="G1083" s="758">
        <v>0</v>
      </c>
      <c r="H1083" s="758">
        <v>0</v>
      </c>
      <c r="I1083" s="758">
        <v>3411</v>
      </c>
      <c r="J1083" s="758">
        <v>0</v>
      </c>
      <c r="K1083" s="758">
        <v>0</v>
      </c>
      <c r="L1083" s="758">
        <v>0</v>
      </c>
      <c r="M1083" s="758">
        <v>0</v>
      </c>
      <c r="N1083" s="759">
        <v>2572.085</v>
      </c>
      <c r="O1083" s="757">
        <v>0</v>
      </c>
      <c r="P1083" s="757">
        <v>2572.085</v>
      </c>
      <c r="Q1083" s="757">
        <v>0</v>
      </c>
      <c r="R1083" s="757">
        <v>0</v>
      </c>
      <c r="S1083" s="757">
        <v>0</v>
      </c>
      <c r="T1083" s="757">
        <v>0</v>
      </c>
      <c r="U1083" s="812">
        <f t="shared" si="81"/>
        <v>75.405599530929351</v>
      </c>
      <c r="V1083" s="813"/>
      <c r="W1083" s="813">
        <f t="shared" si="82"/>
        <v>75.405599530929351</v>
      </c>
      <c r="X1083" s="813"/>
      <c r="Y1083" s="813"/>
      <c r="Z1083" s="813"/>
      <c r="AA1083" s="813"/>
    </row>
    <row r="1084" spans="1:27" ht="22.5">
      <c r="A1084" s="779"/>
      <c r="B1084" s="777">
        <v>8088132</v>
      </c>
      <c r="C1084" s="778" t="s">
        <v>2442</v>
      </c>
      <c r="D1084" s="757">
        <v>5182</v>
      </c>
      <c r="E1084" s="758">
        <v>5182</v>
      </c>
      <c r="F1084" s="758">
        <v>0</v>
      </c>
      <c r="G1084" s="758">
        <v>0</v>
      </c>
      <c r="H1084" s="758">
        <v>0</v>
      </c>
      <c r="I1084" s="758">
        <v>5182</v>
      </c>
      <c r="J1084" s="758">
        <v>0</v>
      </c>
      <c r="K1084" s="758">
        <v>0</v>
      </c>
      <c r="L1084" s="758">
        <v>0</v>
      </c>
      <c r="M1084" s="758">
        <v>0</v>
      </c>
      <c r="N1084" s="759">
        <v>4383.6180000000004</v>
      </c>
      <c r="O1084" s="757">
        <v>0</v>
      </c>
      <c r="P1084" s="757">
        <v>4383.6180000000004</v>
      </c>
      <c r="Q1084" s="757">
        <v>0</v>
      </c>
      <c r="R1084" s="757">
        <v>0</v>
      </c>
      <c r="S1084" s="757">
        <v>0</v>
      </c>
      <c r="T1084" s="757">
        <v>0</v>
      </c>
      <c r="U1084" s="812">
        <f t="shared" si="81"/>
        <v>84.593168660748745</v>
      </c>
      <c r="V1084" s="813"/>
      <c r="W1084" s="813">
        <f t="shared" si="82"/>
        <v>84.593168660748745</v>
      </c>
      <c r="X1084" s="813"/>
      <c r="Y1084" s="813"/>
      <c r="Z1084" s="813"/>
      <c r="AA1084" s="813"/>
    </row>
    <row r="1085" spans="1:27" ht="22.5">
      <c r="A1085" s="779"/>
      <c r="B1085" s="777">
        <v>8088835</v>
      </c>
      <c r="C1085" s="778" t="s">
        <v>2443</v>
      </c>
      <c r="D1085" s="757">
        <v>6874.2569999999996</v>
      </c>
      <c r="E1085" s="758">
        <v>5881</v>
      </c>
      <c r="F1085" s="758">
        <v>0</v>
      </c>
      <c r="G1085" s="758">
        <v>993.25699999999995</v>
      </c>
      <c r="H1085" s="758">
        <v>0</v>
      </c>
      <c r="I1085" s="758">
        <v>6874.2569999999996</v>
      </c>
      <c r="J1085" s="758">
        <v>0</v>
      </c>
      <c r="K1085" s="758">
        <v>0</v>
      </c>
      <c r="L1085" s="758">
        <v>0</v>
      </c>
      <c r="M1085" s="758">
        <v>0</v>
      </c>
      <c r="N1085" s="759">
        <v>6141.924</v>
      </c>
      <c r="O1085" s="757">
        <v>0</v>
      </c>
      <c r="P1085" s="757">
        <v>6141.924</v>
      </c>
      <c r="Q1085" s="757">
        <v>0</v>
      </c>
      <c r="R1085" s="757">
        <v>0</v>
      </c>
      <c r="S1085" s="757">
        <v>0</v>
      </c>
      <c r="T1085" s="757">
        <v>0</v>
      </c>
      <c r="U1085" s="812">
        <f t="shared" si="81"/>
        <v>89.346732308669871</v>
      </c>
      <c r="V1085" s="813"/>
      <c r="W1085" s="813">
        <f t="shared" si="82"/>
        <v>89.346732308669871</v>
      </c>
      <c r="X1085" s="813"/>
      <c r="Y1085" s="813"/>
      <c r="Z1085" s="813"/>
      <c r="AA1085" s="813"/>
    </row>
    <row r="1086" spans="1:27">
      <c r="A1086" s="779"/>
      <c r="B1086" s="777">
        <v>8092565</v>
      </c>
      <c r="C1086" s="778" t="s">
        <v>2444</v>
      </c>
      <c r="D1086" s="757">
        <v>2154</v>
      </c>
      <c r="E1086" s="758">
        <v>2023</v>
      </c>
      <c r="F1086" s="758">
        <v>0</v>
      </c>
      <c r="G1086" s="758">
        <v>131</v>
      </c>
      <c r="H1086" s="758">
        <v>0</v>
      </c>
      <c r="I1086" s="758">
        <v>2154</v>
      </c>
      <c r="J1086" s="758">
        <v>0</v>
      </c>
      <c r="K1086" s="758">
        <v>0</v>
      </c>
      <c r="L1086" s="758">
        <v>0</v>
      </c>
      <c r="M1086" s="758">
        <v>0</v>
      </c>
      <c r="N1086" s="759">
        <v>1521.6105</v>
      </c>
      <c r="O1086" s="757">
        <v>0</v>
      </c>
      <c r="P1086" s="757">
        <v>1521.6105</v>
      </c>
      <c r="Q1086" s="757">
        <v>0</v>
      </c>
      <c r="R1086" s="757">
        <v>0</v>
      </c>
      <c r="S1086" s="757">
        <v>0</v>
      </c>
      <c r="T1086" s="757">
        <v>0</v>
      </c>
      <c r="U1086" s="812">
        <f t="shared" si="81"/>
        <v>70.641155988857946</v>
      </c>
      <c r="V1086" s="813"/>
      <c r="W1086" s="813">
        <f t="shared" si="82"/>
        <v>70.641155988857946</v>
      </c>
      <c r="X1086" s="813"/>
      <c r="Y1086" s="813"/>
      <c r="Z1086" s="813"/>
      <c r="AA1086" s="813"/>
    </row>
    <row r="1087" spans="1:27" ht="22.5">
      <c r="A1087" s="779"/>
      <c r="B1087" s="777">
        <v>8027660</v>
      </c>
      <c r="C1087" s="778" t="s">
        <v>2445</v>
      </c>
      <c r="D1087" s="757">
        <v>1259.192</v>
      </c>
      <c r="E1087" s="758">
        <v>1259.192</v>
      </c>
      <c r="F1087" s="758">
        <v>0</v>
      </c>
      <c r="G1087" s="758">
        <v>0</v>
      </c>
      <c r="H1087" s="758">
        <v>0</v>
      </c>
      <c r="I1087" s="758">
        <v>1259.357</v>
      </c>
      <c r="J1087" s="758">
        <v>0</v>
      </c>
      <c r="K1087" s="758">
        <v>0</v>
      </c>
      <c r="L1087" s="758">
        <v>0</v>
      </c>
      <c r="M1087" s="758">
        <v>0</v>
      </c>
      <c r="N1087" s="759">
        <v>1078.83</v>
      </c>
      <c r="O1087" s="757">
        <v>0</v>
      </c>
      <c r="P1087" s="757">
        <v>1078.83</v>
      </c>
      <c r="Q1087" s="757">
        <v>0</v>
      </c>
      <c r="R1087" s="757">
        <v>0</v>
      </c>
      <c r="S1087" s="757">
        <v>0</v>
      </c>
      <c r="T1087" s="757">
        <v>0</v>
      </c>
      <c r="U1087" s="812">
        <f t="shared" si="81"/>
        <v>85.676370243775366</v>
      </c>
      <c r="V1087" s="813"/>
      <c r="W1087" s="813">
        <f t="shared" si="82"/>
        <v>85.665144990657922</v>
      </c>
      <c r="X1087" s="813"/>
      <c r="Y1087" s="813"/>
      <c r="Z1087" s="813"/>
      <c r="AA1087" s="813"/>
    </row>
    <row r="1088" spans="1:27" ht="22.5">
      <c r="A1088" s="779"/>
      <c r="B1088" s="777">
        <v>7957367</v>
      </c>
      <c r="C1088" s="778" t="s">
        <v>2446</v>
      </c>
      <c r="D1088" s="757">
        <v>129.04300000000001</v>
      </c>
      <c r="E1088" s="758">
        <v>129.04300000000001</v>
      </c>
      <c r="F1088" s="758">
        <v>0</v>
      </c>
      <c r="G1088" s="758">
        <v>0</v>
      </c>
      <c r="H1088" s="758">
        <v>0</v>
      </c>
      <c r="I1088" s="758">
        <v>128.55200000000002</v>
      </c>
      <c r="J1088" s="758">
        <v>0</v>
      </c>
      <c r="K1088" s="758">
        <v>0</v>
      </c>
      <c r="L1088" s="758">
        <v>0</v>
      </c>
      <c r="M1088" s="758">
        <v>0</v>
      </c>
      <c r="N1088" s="759">
        <v>31.321999999999999</v>
      </c>
      <c r="O1088" s="757">
        <v>0</v>
      </c>
      <c r="P1088" s="757">
        <v>31.321999999999999</v>
      </c>
      <c r="Q1088" s="757">
        <v>0</v>
      </c>
      <c r="R1088" s="757">
        <v>0</v>
      </c>
      <c r="S1088" s="757">
        <v>0</v>
      </c>
      <c r="T1088" s="757">
        <v>0</v>
      </c>
      <c r="U1088" s="812">
        <f t="shared" si="81"/>
        <v>24.272529311934779</v>
      </c>
      <c r="V1088" s="813"/>
      <c r="W1088" s="813">
        <f t="shared" si="82"/>
        <v>24.365237413653613</v>
      </c>
      <c r="X1088" s="813"/>
      <c r="Y1088" s="813"/>
      <c r="Z1088" s="813"/>
      <c r="AA1088" s="813"/>
    </row>
    <row r="1089" spans="1:27">
      <c r="A1089" s="779"/>
      <c r="B1089" s="777">
        <v>8021033</v>
      </c>
      <c r="C1089" s="778" t="s">
        <v>2447</v>
      </c>
      <c r="D1089" s="757">
        <v>487.26100000000002</v>
      </c>
      <c r="E1089" s="758">
        <v>487.26100000000002</v>
      </c>
      <c r="F1089" s="758">
        <v>0</v>
      </c>
      <c r="G1089" s="758">
        <v>0</v>
      </c>
      <c r="H1089" s="758">
        <v>0</v>
      </c>
      <c r="I1089" s="758">
        <v>487.01100000000002</v>
      </c>
      <c r="J1089" s="758">
        <v>0</v>
      </c>
      <c r="K1089" s="758">
        <v>0</v>
      </c>
      <c r="L1089" s="758">
        <v>0</v>
      </c>
      <c r="M1089" s="758">
        <v>0</v>
      </c>
      <c r="N1089" s="759">
        <v>344.01100000000002</v>
      </c>
      <c r="O1089" s="757">
        <v>0</v>
      </c>
      <c r="P1089" s="757">
        <v>344.01100000000002</v>
      </c>
      <c r="Q1089" s="757">
        <v>0</v>
      </c>
      <c r="R1089" s="757">
        <v>0</v>
      </c>
      <c r="S1089" s="757">
        <v>0</v>
      </c>
      <c r="T1089" s="757">
        <v>0</v>
      </c>
      <c r="U1089" s="812">
        <f t="shared" si="81"/>
        <v>70.600971553233279</v>
      </c>
      <c r="V1089" s="813"/>
      <c r="W1089" s="813">
        <f t="shared" si="82"/>
        <v>70.637213533164555</v>
      </c>
      <c r="X1089" s="813"/>
      <c r="Y1089" s="813"/>
      <c r="Z1089" s="813"/>
      <c r="AA1089" s="813"/>
    </row>
    <row r="1090" spans="1:27">
      <c r="A1090" s="779"/>
      <c r="B1090" s="777">
        <v>8021034</v>
      </c>
      <c r="C1090" s="778" t="s">
        <v>2448</v>
      </c>
      <c r="D1090" s="757">
        <v>168</v>
      </c>
      <c r="E1090" s="758">
        <v>168</v>
      </c>
      <c r="F1090" s="758">
        <v>0</v>
      </c>
      <c r="G1090" s="758">
        <v>0</v>
      </c>
      <c r="H1090" s="758">
        <v>0</v>
      </c>
      <c r="I1090" s="758">
        <v>168</v>
      </c>
      <c r="J1090" s="758">
        <v>0</v>
      </c>
      <c r="K1090" s="758">
        <v>0</v>
      </c>
      <c r="L1090" s="758">
        <v>0</v>
      </c>
      <c r="M1090" s="758">
        <v>0</v>
      </c>
      <c r="N1090" s="759">
        <v>97.888999999999996</v>
      </c>
      <c r="O1090" s="757">
        <v>0</v>
      </c>
      <c r="P1090" s="757">
        <v>97.888999999999996</v>
      </c>
      <c r="Q1090" s="757">
        <v>0</v>
      </c>
      <c r="R1090" s="757">
        <v>0</v>
      </c>
      <c r="S1090" s="757">
        <v>0</v>
      </c>
      <c r="T1090" s="757">
        <v>0</v>
      </c>
      <c r="U1090" s="812">
        <f t="shared" si="81"/>
        <v>58.267261904761902</v>
      </c>
      <c r="V1090" s="813"/>
      <c r="W1090" s="813">
        <f t="shared" si="82"/>
        <v>58.267261904761902</v>
      </c>
      <c r="X1090" s="813"/>
      <c r="Y1090" s="813"/>
      <c r="Z1090" s="813"/>
      <c r="AA1090" s="813"/>
    </row>
    <row r="1091" spans="1:27" ht="22.5">
      <c r="A1091" s="779"/>
      <c r="B1091" s="777">
        <v>8021611</v>
      </c>
      <c r="C1091" s="778" t="s">
        <v>2449</v>
      </c>
      <c r="D1091" s="757">
        <v>494.72800000000001</v>
      </c>
      <c r="E1091" s="758">
        <v>494.72800000000001</v>
      </c>
      <c r="F1091" s="758">
        <v>0</v>
      </c>
      <c r="G1091" s="758">
        <v>0</v>
      </c>
      <c r="H1091" s="758">
        <v>0</v>
      </c>
      <c r="I1091" s="758">
        <v>494.72800000000001</v>
      </c>
      <c r="J1091" s="758">
        <v>0</v>
      </c>
      <c r="K1091" s="758">
        <v>0</v>
      </c>
      <c r="L1091" s="758">
        <v>0</v>
      </c>
      <c r="M1091" s="758">
        <v>0</v>
      </c>
      <c r="N1091" s="759">
        <v>326.94799999999998</v>
      </c>
      <c r="O1091" s="757">
        <v>0</v>
      </c>
      <c r="P1091" s="757">
        <v>326.94799999999998</v>
      </c>
      <c r="Q1091" s="757">
        <v>0</v>
      </c>
      <c r="R1091" s="757">
        <v>0</v>
      </c>
      <c r="S1091" s="757">
        <v>0</v>
      </c>
      <c r="T1091" s="757">
        <v>0</v>
      </c>
      <c r="U1091" s="812">
        <f t="shared" si="81"/>
        <v>66.086415161462455</v>
      </c>
      <c r="V1091" s="813"/>
      <c r="W1091" s="813">
        <f t="shared" si="82"/>
        <v>66.086415161462455</v>
      </c>
      <c r="X1091" s="813"/>
      <c r="Y1091" s="813"/>
      <c r="Z1091" s="813"/>
      <c r="AA1091" s="813"/>
    </row>
    <row r="1092" spans="1:27" ht="22.5">
      <c r="A1092" s="779"/>
      <c r="B1092" s="777">
        <v>7955515</v>
      </c>
      <c r="C1092" s="778" t="s">
        <v>2450</v>
      </c>
      <c r="D1092" s="757">
        <v>79.956999999999994</v>
      </c>
      <c r="E1092" s="758">
        <v>79.956999999999994</v>
      </c>
      <c r="F1092" s="758">
        <v>0</v>
      </c>
      <c r="G1092" s="758">
        <v>0</v>
      </c>
      <c r="H1092" s="758">
        <v>0</v>
      </c>
      <c r="I1092" s="758">
        <v>79.951999999999998</v>
      </c>
      <c r="J1092" s="758">
        <v>0</v>
      </c>
      <c r="K1092" s="758">
        <v>0</v>
      </c>
      <c r="L1092" s="758">
        <v>0</v>
      </c>
      <c r="M1092" s="758">
        <v>0</v>
      </c>
      <c r="N1092" s="759">
        <v>79.951999999999998</v>
      </c>
      <c r="O1092" s="757">
        <v>0</v>
      </c>
      <c r="P1092" s="757">
        <v>79.951999999999998</v>
      </c>
      <c r="Q1092" s="757">
        <v>0</v>
      </c>
      <c r="R1092" s="757">
        <v>0</v>
      </c>
      <c r="S1092" s="757">
        <v>0</v>
      </c>
      <c r="T1092" s="757">
        <v>0</v>
      </c>
      <c r="U1092" s="812">
        <f t="shared" si="81"/>
        <v>99.993746638818365</v>
      </c>
      <c r="V1092" s="813"/>
      <c r="W1092" s="813">
        <f t="shared" si="82"/>
        <v>100</v>
      </c>
      <c r="X1092" s="813"/>
      <c r="Y1092" s="813"/>
      <c r="Z1092" s="813"/>
      <c r="AA1092" s="813"/>
    </row>
    <row r="1093" spans="1:27">
      <c r="A1093" s="779"/>
      <c r="B1093" s="777">
        <v>8091904</v>
      </c>
      <c r="C1093" s="778" t="s">
        <v>2451</v>
      </c>
      <c r="D1093" s="757">
        <v>500</v>
      </c>
      <c r="E1093" s="758">
        <v>500</v>
      </c>
      <c r="F1093" s="758">
        <v>0</v>
      </c>
      <c r="G1093" s="758">
        <v>0</v>
      </c>
      <c r="H1093" s="758">
        <v>0</v>
      </c>
      <c r="I1093" s="758">
        <v>500</v>
      </c>
      <c r="J1093" s="758">
        <v>0</v>
      </c>
      <c r="K1093" s="758">
        <v>0</v>
      </c>
      <c r="L1093" s="758">
        <v>0</v>
      </c>
      <c r="M1093" s="758">
        <v>0</v>
      </c>
      <c r="N1093" s="759">
        <v>471.60399999999998</v>
      </c>
      <c r="O1093" s="757">
        <v>0</v>
      </c>
      <c r="P1093" s="757">
        <v>471.60399999999998</v>
      </c>
      <c r="Q1093" s="757">
        <v>0</v>
      </c>
      <c r="R1093" s="757">
        <v>0</v>
      </c>
      <c r="S1093" s="757">
        <v>0</v>
      </c>
      <c r="T1093" s="757">
        <v>0</v>
      </c>
      <c r="U1093" s="812">
        <f t="shared" si="81"/>
        <v>94.320799999999991</v>
      </c>
      <c r="V1093" s="813"/>
      <c r="W1093" s="813">
        <f t="shared" si="82"/>
        <v>94.320799999999991</v>
      </c>
      <c r="X1093" s="813"/>
      <c r="Y1093" s="813"/>
      <c r="Z1093" s="813"/>
      <c r="AA1093" s="813"/>
    </row>
    <row r="1094" spans="1:27" ht="22.5">
      <c r="A1094" s="779"/>
      <c r="B1094" s="777">
        <v>8066894</v>
      </c>
      <c r="C1094" s="778" t="s">
        <v>2452</v>
      </c>
      <c r="D1094" s="757">
        <v>2340</v>
      </c>
      <c r="E1094" s="758">
        <v>2340</v>
      </c>
      <c r="F1094" s="758">
        <v>0</v>
      </c>
      <c r="G1094" s="758">
        <v>0</v>
      </c>
      <c r="H1094" s="758">
        <v>0</v>
      </c>
      <c r="I1094" s="758">
        <v>2340</v>
      </c>
      <c r="J1094" s="758">
        <v>0</v>
      </c>
      <c r="K1094" s="758">
        <v>0</v>
      </c>
      <c r="L1094" s="758">
        <v>0</v>
      </c>
      <c r="M1094" s="758">
        <v>0</v>
      </c>
      <c r="N1094" s="759">
        <v>1292.807</v>
      </c>
      <c r="O1094" s="757">
        <v>0</v>
      </c>
      <c r="P1094" s="757">
        <v>1292.807</v>
      </c>
      <c r="Q1094" s="757">
        <v>0</v>
      </c>
      <c r="R1094" s="757">
        <v>0</v>
      </c>
      <c r="S1094" s="757">
        <v>0</v>
      </c>
      <c r="T1094" s="757">
        <v>0</v>
      </c>
      <c r="U1094" s="812">
        <f t="shared" si="81"/>
        <v>55.248162393162389</v>
      </c>
      <c r="V1094" s="813"/>
      <c r="W1094" s="813">
        <f t="shared" si="82"/>
        <v>55.248162393162389</v>
      </c>
      <c r="X1094" s="813"/>
      <c r="Y1094" s="813"/>
      <c r="Z1094" s="813"/>
      <c r="AA1094" s="813"/>
    </row>
    <row r="1095" spans="1:27" ht="22.5">
      <c r="A1095" s="779"/>
      <c r="B1095" s="777">
        <v>8027102</v>
      </c>
      <c r="C1095" s="778" t="s">
        <v>2453</v>
      </c>
      <c r="D1095" s="757">
        <v>898</v>
      </c>
      <c r="E1095" s="758">
        <v>898</v>
      </c>
      <c r="F1095" s="758">
        <v>0</v>
      </c>
      <c r="G1095" s="758">
        <v>0</v>
      </c>
      <c r="H1095" s="758">
        <v>0</v>
      </c>
      <c r="I1095" s="758">
        <v>898</v>
      </c>
      <c r="J1095" s="758">
        <v>0</v>
      </c>
      <c r="K1095" s="758">
        <v>0</v>
      </c>
      <c r="L1095" s="758">
        <v>0</v>
      </c>
      <c r="M1095" s="758">
        <v>0</v>
      </c>
      <c r="N1095" s="759">
        <v>492.79199999999997</v>
      </c>
      <c r="O1095" s="757">
        <v>0</v>
      </c>
      <c r="P1095" s="757">
        <v>492.79199999999997</v>
      </c>
      <c r="Q1095" s="757">
        <v>0</v>
      </c>
      <c r="R1095" s="757">
        <v>0</v>
      </c>
      <c r="S1095" s="757">
        <v>0</v>
      </c>
      <c r="T1095" s="757">
        <v>0</v>
      </c>
      <c r="U1095" s="812">
        <f t="shared" si="81"/>
        <v>54.876614699331853</v>
      </c>
      <c r="V1095" s="813"/>
      <c r="W1095" s="813">
        <f t="shared" si="82"/>
        <v>54.876614699331853</v>
      </c>
      <c r="X1095" s="813"/>
      <c r="Y1095" s="813"/>
      <c r="Z1095" s="813"/>
      <c r="AA1095" s="813"/>
    </row>
    <row r="1096" spans="1:27" ht="45">
      <c r="A1096" s="779"/>
      <c r="B1096" s="777" t="s">
        <v>2454</v>
      </c>
      <c r="C1096" s="778" t="s">
        <v>2455</v>
      </c>
      <c r="D1096" s="757">
        <v>775</v>
      </c>
      <c r="E1096" s="758">
        <v>775</v>
      </c>
      <c r="F1096" s="758">
        <v>0</v>
      </c>
      <c r="G1096" s="758">
        <v>0</v>
      </c>
      <c r="H1096" s="758">
        <v>0</v>
      </c>
      <c r="I1096" s="758">
        <v>0</v>
      </c>
      <c r="J1096" s="758">
        <v>0</v>
      </c>
      <c r="K1096" s="758">
        <v>0</v>
      </c>
      <c r="L1096" s="758">
        <v>775</v>
      </c>
      <c r="M1096" s="758">
        <v>0</v>
      </c>
      <c r="N1096" s="759">
        <v>775</v>
      </c>
      <c r="O1096" s="757">
        <v>0</v>
      </c>
      <c r="P1096" s="757">
        <v>0</v>
      </c>
      <c r="Q1096" s="757">
        <v>0</v>
      </c>
      <c r="R1096" s="757">
        <v>0</v>
      </c>
      <c r="S1096" s="757">
        <v>775</v>
      </c>
      <c r="T1096" s="757">
        <v>0</v>
      </c>
      <c r="U1096" s="812">
        <f t="shared" si="81"/>
        <v>100</v>
      </c>
      <c r="V1096" s="813"/>
      <c r="W1096" s="813"/>
      <c r="X1096" s="813"/>
      <c r="Y1096" s="813"/>
      <c r="Z1096" s="813">
        <f t="shared" ref="Z1096:Z1097" si="83">S1096/L1096*100</f>
        <v>100</v>
      </c>
      <c r="AA1096" s="813"/>
    </row>
    <row r="1097" spans="1:27">
      <c r="A1097" s="779"/>
      <c r="B1097" s="777" t="s">
        <v>2456</v>
      </c>
      <c r="C1097" s="778" t="s">
        <v>2457</v>
      </c>
      <c r="D1097" s="757">
        <v>1850</v>
      </c>
      <c r="E1097" s="758">
        <v>1850</v>
      </c>
      <c r="F1097" s="758">
        <v>0</v>
      </c>
      <c r="G1097" s="758">
        <v>0</v>
      </c>
      <c r="H1097" s="758">
        <v>0</v>
      </c>
      <c r="I1097" s="758">
        <v>0</v>
      </c>
      <c r="J1097" s="758">
        <v>849.62800000000004</v>
      </c>
      <c r="K1097" s="758">
        <v>0</v>
      </c>
      <c r="L1097" s="758">
        <v>1000</v>
      </c>
      <c r="M1097" s="758">
        <v>0</v>
      </c>
      <c r="N1097" s="759">
        <v>1804.5680000000002</v>
      </c>
      <c r="O1097" s="757">
        <v>0</v>
      </c>
      <c r="P1097" s="757">
        <v>0</v>
      </c>
      <c r="Q1097" s="757">
        <v>849.62800000000004</v>
      </c>
      <c r="R1097" s="757">
        <v>0</v>
      </c>
      <c r="S1097" s="757">
        <v>954.94</v>
      </c>
      <c r="T1097" s="757">
        <v>0</v>
      </c>
      <c r="U1097" s="812">
        <f t="shared" si="81"/>
        <v>97.544216216216228</v>
      </c>
      <c r="V1097" s="813"/>
      <c r="W1097" s="813"/>
      <c r="X1097" s="813">
        <f t="shared" ref="X1097:X1103" si="84">Q1097/J1097*100</f>
        <v>100</v>
      </c>
      <c r="Y1097" s="813"/>
      <c r="Z1097" s="813">
        <f t="shared" si="83"/>
        <v>95.494</v>
      </c>
      <c r="AA1097" s="813"/>
    </row>
    <row r="1098" spans="1:27" ht="22.5">
      <c r="A1098" s="779"/>
      <c r="B1098" s="777" t="s">
        <v>2458</v>
      </c>
      <c r="C1098" s="778" t="s">
        <v>2459</v>
      </c>
      <c r="D1098" s="757">
        <v>3297</v>
      </c>
      <c r="E1098" s="758">
        <v>3297</v>
      </c>
      <c r="F1098" s="758">
        <v>0</v>
      </c>
      <c r="G1098" s="758">
        <v>0</v>
      </c>
      <c r="H1098" s="758">
        <v>0</v>
      </c>
      <c r="I1098" s="758">
        <v>0</v>
      </c>
      <c r="J1098" s="758">
        <v>3296.8429999999998</v>
      </c>
      <c r="K1098" s="758">
        <v>0</v>
      </c>
      <c r="L1098" s="758">
        <v>0</v>
      </c>
      <c r="M1098" s="758">
        <v>0</v>
      </c>
      <c r="N1098" s="759">
        <v>3293.529</v>
      </c>
      <c r="O1098" s="757">
        <v>0</v>
      </c>
      <c r="P1098" s="757">
        <v>0</v>
      </c>
      <c r="Q1098" s="757">
        <v>3293.529</v>
      </c>
      <c r="R1098" s="757">
        <v>0</v>
      </c>
      <c r="S1098" s="757">
        <v>0</v>
      </c>
      <c r="T1098" s="757">
        <v>0</v>
      </c>
      <c r="U1098" s="812">
        <f t="shared" si="81"/>
        <v>99.894722474977243</v>
      </c>
      <c r="V1098" s="813"/>
      <c r="W1098" s="813"/>
      <c r="X1098" s="813">
        <f t="shared" si="84"/>
        <v>99.899479593053115</v>
      </c>
      <c r="Y1098" s="813"/>
      <c r="Z1098" s="813"/>
      <c r="AA1098" s="813"/>
    </row>
    <row r="1099" spans="1:27" ht="33.75">
      <c r="A1099" s="779"/>
      <c r="B1099" s="777" t="s">
        <v>2460</v>
      </c>
      <c r="C1099" s="778" t="s">
        <v>2461</v>
      </c>
      <c r="D1099" s="757">
        <v>56</v>
      </c>
      <c r="E1099" s="758">
        <v>56</v>
      </c>
      <c r="F1099" s="758">
        <v>0</v>
      </c>
      <c r="G1099" s="758">
        <v>0</v>
      </c>
      <c r="H1099" s="758">
        <v>0</v>
      </c>
      <c r="I1099" s="758">
        <v>0</v>
      </c>
      <c r="J1099" s="758">
        <v>56.206000000000003</v>
      </c>
      <c r="K1099" s="758">
        <v>0</v>
      </c>
      <c r="L1099" s="758">
        <v>0</v>
      </c>
      <c r="M1099" s="758">
        <v>0</v>
      </c>
      <c r="N1099" s="759">
        <v>52.697000000000003</v>
      </c>
      <c r="O1099" s="757">
        <v>0</v>
      </c>
      <c r="P1099" s="757">
        <v>0</v>
      </c>
      <c r="Q1099" s="757">
        <v>52.697000000000003</v>
      </c>
      <c r="R1099" s="757">
        <v>0</v>
      </c>
      <c r="S1099" s="757">
        <v>0</v>
      </c>
      <c r="T1099" s="757">
        <v>0</v>
      </c>
      <c r="U1099" s="812">
        <f t="shared" si="81"/>
        <v>94.101785714285725</v>
      </c>
      <c r="V1099" s="813"/>
      <c r="W1099" s="813"/>
      <c r="X1099" s="813">
        <f t="shared" si="84"/>
        <v>93.756894281749283</v>
      </c>
      <c r="Y1099" s="813"/>
      <c r="Z1099" s="813"/>
      <c r="AA1099" s="813"/>
    </row>
    <row r="1100" spans="1:27">
      <c r="A1100" s="779"/>
      <c r="B1100" s="777">
        <v>8083787</v>
      </c>
      <c r="C1100" s="778" t="s">
        <v>2462</v>
      </c>
      <c r="D1100" s="757">
        <v>5475</v>
      </c>
      <c r="E1100" s="758">
        <v>5475</v>
      </c>
      <c r="F1100" s="758">
        <v>0</v>
      </c>
      <c r="G1100" s="758">
        <v>0</v>
      </c>
      <c r="H1100" s="758">
        <v>0</v>
      </c>
      <c r="I1100" s="758">
        <v>0</v>
      </c>
      <c r="J1100" s="758">
        <v>5475</v>
      </c>
      <c r="K1100" s="758">
        <v>0</v>
      </c>
      <c r="L1100" s="758">
        <v>0</v>
      </c>
      <c r="M1100" s="758">
        <v>0</v>
      </c>
      <c r="N1100" s="759">
        <v>5376.973</v>
      </c>
      <c r="O1100" s="757">
        <v>0</v>
      </c>
      <c r="P1100" s="757">
        <v>0</v>
      </c>
      <c r="Q1100" s="757">
        <v>5376.973</v>
      </c>
      <c r="R1100" s="757">
        <v>0</v>
      </c>
      <c r="S1100" s="757">
        <v>0</v>
      </c>
      <c r="T1100" s="757">
        <v>0</v>
      </c>
      <c r="U1100" s="812">
        <f t="shared" si="81"/>
        <v>98.209552511415524</v>
      </c>
      <c r="V1100" s="813"/>
      <c r="W1100" s="813"/>
      <c r="X1100" s="813">
        <f t="shared" si="84"/>
        <v>98.209552511415524</v>
      </c>
      <c r="Y1100" s="813"/>
      <c r="Z1100" s="813"/>
      <c r="AA1100" s="813"/>
    </row>
    <row r="1101" spans="1:27" ht="22.5">
      <c r="A1101" s="779"/>
      <c r="B1101" s="777">
        <v>8045727</v>
      </c>
      <c r="C1101" s="778" t="s">
        <v>2463</v>
      </c>
      <c r="D1101" s="757">
        <v>2987</v>
      </c>
      <c r="E1101" s="758">
        <v>2987</v>
      </c>
      <c r="F1101" s="758">
        <v>0</v>
      </c>
      <c r="G1101" s="758">
        <v>0</v>
      </c>
      <c r="H1101" s="758">
        <v>0</v>
      </c>
      <c r="I1101" s="758">
        <v>0</v>
      </c>
      <c r="J1101" s="758">
        <v>2987.1210000000001</v>
      </c>
      <c r="K1101" s="758">
        <v>0</v>
      </c>
      <c r="L1101" s="758">
        <v>0</v>
      </c>
      <c r="M1101" s="758">
        <v>0</v>
      </c>
      <c r="N1101" s="759">
        <v>2973.36</v>
      </c>
      <c r="O1101" s="757">
        <v>0</v>
      </c>
      <c r="P1101" s="757">
        <v>0</v>
      </c>
      <c r="Q1101" s="757">
        <v>2973.36</v>
      </c>
      <c r="R1101" s="757">
        <v>0</v>
      </c>
      <c r="S1101" s="757">
        <v>0</v>
      </c>
      <c r="T1101" s="757">
        <v>0</v>
      </c>
      <c r="U1101" s="812">
        <f t="shared" si="81"/>
        <v>99.543354536324074</v>
      </c>
      <c r="V1101" s="813"/>
      <c r="W1101" s="813"/>
      <c r="X1101" s="813">
        <f t="shared" si="84"/>
        <v>99.539322310679751</v>
      </c>
      <c r="Y1101" s="813"/>
      <c r="Z1101" s="813"/>
      <c r="AA1101" s="813"/>
    </row>
    <row r="1102" spans="1:27">
      <c r="A1102" s="779"/>
      <c r="B1102" s="777">
        <v>7980955</v>
      </c>
      <c r="C1102" s="778" t="s">
        <v>2464</v>
      </c>
      <c r="D1102" s="757">
        <v>1219</v>
      </c>
      <c r="E1102" s="758">
        <v>1219</v>
      </c>
      <c r="F1102" s="758">
        <v>0</v>
      </c>
      <c r="G1102" s="758">
        <v>0</v>
      </c>
      <c r="H1102" s="758">
        <v>0</v>
      </c>
      <c r="I1102" s="758">
        <v>0</v>
      </c>
      <c r="J1102" s="758">
        <v>819.30100000000004</v>
      </c>
      <c r="K1102" s="758">
        <v>0</v>
      </c>
      <c r="L1102" s="758">
        <v>400</v>
      </c>
      <c r="M1102" s="758">
        <v>0</v>
      </c>
      <c r="N1102" s="759">
        <v>1199.799</v>
      </c>
      <c r="O1102" s="757">
        <v>0</v>
      </c>
      <c r="P1102" s="757">
        <v>0</v>
      </c>
      <c r="Q1102" s="757">
        <v>819.30100000000004</v>
      </c>
      <c r="R1102" s="757">
        <v>0</v>
      </c>
      <c r="S1102" s="757">
        <v>380.49799999999999</v>
      </c>
      <c r="T1102" s="757">
        <v>0</v>
      </c>
      <c r="U1102" s="812">
        <f t="shared" si="81"/>
        <v>98.424856439704683</v>
      </c>
      <c r="V1102" s="813"/>
      <c r="W1102" s="813"/>
      <c r="X1102" s="813">
        <f t="shared" si="84"/>
        <v>100</v>
      </c>
      <c r="Y1102" s="813"/>
      <c r="Z1102" s="813"/>
      <c r="AA1102" s="813"/>
    </row>
    <row r="1103" spans="1:27" ht="22.5">
      <c r="A1103" s="779"/>
      <c r="B1103" s="777">
        <v>8159813</v>
      </c>
      <c r="C1103" s="778" t="s">
        <v>2465</v>
      </c>
      <c r="D1103" s="757">
        <v>213</v>
      </c>
      <c r="E1103" s="758">
        <v>213</v>
      </c>
      <c r="F1103" s="758">
        <v>0</v>
      </c>
      <c r="G1103" s="758">
        <v>0</v>
      </c>
      <c r="H1103" s="758">
        <v>0</v>
      </c>
      <c r="I1103" s="758">
        <v>0</v>
      </c>
      <c r="J1103" s="758">
        <v>213.01400000000001</v>
      </c>
      <c r="K1103" s="758">
        <v>0</v>
      </c>
      <c r="L1103" s="758">
        <v>0</v>
      </c>
      <c r="M1103" s="758">
        <v>0</v>
      </c>
      <c r="N1103" s="759">
        <v>208.614</v>
      </c>
      <c r="O1103" s="757">
        <v>0</v>
      </c>
      <c r="P1103" s="757">
        <v>0</v>
      </c>
      <c r="Q1103" s="757">
        <v>208.614</v>
      </c>
      <c r="R1103" s="757">
        <v>0</v>
      </c>
      <c r="S1103" s="757">
        <v>0</v>
      </c>
      <c r="T1103" s="757">
        <v>0</v>
      </c>
      <c r="U1103" s="812">
        <f t="shared" si="81"/>
        <v>97.94084507042254</v>
      </c>
      <c r="V1103" s="813"/>
      <c r="W1103" s="813"/>
      <c r="X1103" s="813">
        <f t="shared" si="84"/>
        <v>97.934408067075395</v>
      </c>
      <c r="Y1103" s="813"/>
      <c r="Z1103" s="813"/>
      <c r="AA1103" s="813"/>
    </row>
    <row r="1104" spans="1:27" ht="33.75">
      <c r="A1104" s="779"/>
      <c r="B1104" s="777">
        <v>8130595</v>
      </c>
      <c r="C1104" s="778" t="s">
        <v>2466</v>
      </c>
      <c r="D1104" s="757">
        <v>212</v>
      </c>
      <c r="E1104" s="758">
        <v>0</v>
      </c>
      <c r="F1104" s="758">
        <v>212</v>
      </c>
      <c r="G1104" s="758">
        <v>0</v>
      </c>
      <c r="H1104" s="758">
        <v>0</v>
      </c>
      <c r="I1104" s="758">
        <v>0</v>
      </c>
      <c r="J1104" s="758">
        <v>211.68</v>
      </c>
      <c r="K1104" s="758">
        <v>0</v>
      </c>
      <c r="L1104" s="758">
        <v>0</v>
      </c>
      <c r="M1104" s="758">
        <v>0</v>
      </c>
      <c r="N1104" s="759">
        <v>168.86799999999999</v>
      </c>
      <c r="O1104" s="757">
        <v>0</v>
      </c>
      <c r="P1104" s="757">
        <v>0</v>
      </c>
      <c r="Q1104" s="757">
        <v>168.86799999999999</v>
      </c>
      <c r="R1104" s="757">
        <v>0</v>
      </c>
      <c r="S1104" s="757">
        <v>0</v>
      </c>
      <c r="T1104" s="757">
        <v>0</v>
      </c>
      <c r="U1104" s="812">
        <f t="shared" ref="U1104:U1167" si="85">N1104/D1104*100</f>
        <v>79.654716981132069</v>
      </c>
      <c r="V1104" s="813"/>
      <c r="W1104" s="813"/>
      <c r="X1104" s="813">
        <f t="shared" ref="X1104:X1166" si="86">Q1104/J1104*100</f>
        <v>79.775132275132265</v>
      </c>
      <c r="Y1104" s="813"/>
      <c r="Z1104" s="813"/>
      <c r="AA1104" s="813"/>
    </row>
    <row r="1105" spans="1:27" ht="45">
      <c r="A1105" s="779"/>
      <c r="B1105" s="777">
        <v>8072833</v>
      </c>
      <c r="C1105" s="778" t="s">
        <v>2467</v>
      </c>
      <c r="D1105" s="757">
        <v>466.108</v>
      </c>
      <c r="E1105" s="758">
        <v>300</v>
      </c>
      <c r="F1105" s="758">
        <v>116.108</v>
      </c>
      <c r="G1105" s="758">
        <v>50</v>
      </c>
      <c r="H1105" s="758">
        <v>0</v>
      </c>
      <c r="I1105" s="758">
        <v>116.108</v>
      </c>
      <c r="J1105" s="758">
        <v>0</v>
      </c>
      <c r="K1105" s="758">
        <v>0</v>
      </c>
      <c r="L1105" s="758">
        <v>50</v>
      </c>
      <c r="M1105" s="758">
        <v>300</v>
      </c>
      <c r="N1105" s="759">
        <v>466.108</v>
      </c>
      <c r="O1105" s="757">
        <v>0</v>
      </c>
      <c r="P1105" s="757">
        <v>116.108</v>
      </c>
      <c r="Q1105" s="757">
        <v>0</v>
      </c>
      <c r="R1105" s="757">
        <v>0</v>
      </c>
      <c r="S1105" s="757">
        <v>50</v>
      </c>
      <c r="T1105" s="757">
        <v>300</v>
      </c>
      <c r="U1105" s="812">
        <f t="shared" si="85"/>
        <v>100</v>
      </c>
      <c r="V1105" s="813"/>
      <c r="W1105" s="813">
        <f t="shared" ref="W1105:W1165" si="87">P1105/I1105*100</f>
        <v>100</v>
      </c>
      <c r="X1105" s="813" t="e">
        <f t="shared" si="86"/>
        <v>#DIV/0!</v>
      </c>
      <c r="Y1105" s="813"/>
      <c r="Z1105" s="813">
        <f t="shared" ref="Z1105:Z1142" si="88">S1105/L1105*100</f>
        <v>100</v>
      </c>
      <c r="AA1105" s="813">
        <f t="shared" ref="AA1105:AA1167" si="89">T1105/M1105*100</f>
        <v>100</v>
      </c>
    </row>
    <row r="1106" spans="1:27" ht="33.75">
      <c r="A1106" s="779"/>
      <c r="B1106" s="777">
        <v>8072834</v>
      </c>
      <c r="C1106" s="778" t="s">
        <v>2468</v>
      </c>
      <c r="D1106" s="757">
        <v>2109.5839999999998</v>
      </c>
      <c r="E1106" s="758">
        <v>796</v>
      </c>
      <c r="F1106" s="758">
        <v>1082.42</v>
      </c>
      <c r="G1106" s="758">
        <v>231.16399999999999</v>
      </c>
      <c r="H1106" s="758">
        <v>0</v>
      </c>
      <c r="I1106" s="758">
        <v>1082.42</v>
      </c>
      <c r="J1106" s="758">
        <v>168</v>
      </c>
      <c r="K1106" s="758">
        <v>0</v>
      </c>
      <c r="L1106" s="758">
        <v>0</v>
      </c>
      <c r="M1106" s="758">
        <v>859.16399999999999</v>
      </c>
      <c r="N1106" s="759">
        <v>1693.3589999999999</v>
      </c>
      <c r="O1106" s="757">
        <v>0</v>
      </c>
      <c r="P1106" s="757">
        <v>1082.42</v>
      </c>
      <c r="Q1106" s="757">
        <v>0</v>
      </c>
      <c r="R1106" s="757">
        <v>0</v>
      </c>
      <c r="S1106" s="757">
        <v>0</v>
      </c>
      <c r="T1106" s="757">
        <v>610.93899999999996</v>
      </c>
      <c r="U1106" s="812">
        <f t="shared" si="85"/>
        <v>80.269806748629108</v>
      </c>
      <c r="V1106" s="813"/>
      <c r="W1106" s="813">
        <f t="shared" si="87"/>
        <v>100</v>
      </c>
      <c r="X1106" s="813">
        <f t="shared" si="86"/>
        <v>0</v>
      </c>
      <c r="Y1106" s="813"/>
      <c r="Z1106" s="813"/>
      <c r="AA1106" s="813">
        <f t="shared" si="89"/>
        <v>71.108542722926003</v>
      </c>
    </row>
    <row r="1107" spans="1:27" ht="33.75">
      <c r="A1107" s="779"/>
      <c r="B1107" s="777">
        <v>7964104</v>
      </c>
      <c r="C1107" s="778" t="s">
        <v>2469</v>
      </c>
      <c r="D1107" s="757">
        <v>308.46600000000001</v>
      </c>
      <c r="E1107" s="758">
        <v>308.46600000000001</v>
      </c>
      <c r="F1107" s="758">
        <v>0</v>
      </c>
      <c r="G1107" s="758">
        <v>0</v>
      </c>
      <c r="H1107" s="758">
        <v>0</v>
      </c>
      <c r="I1107" s="758">
        <v>0</v>
      </c>
      <c r="J1107" s="758">
        <v>0</v>
      </c>
      <c r="K1107" s="758">
        <v>0</v>
      </c>
      <c r="L1107" s="758">
        <v>0</v>
      </c>
      <c r="M1107" s="758">
        <v>308.46600000000001</v>
      </c>
      <c r="N1107" s="759">
        <v>303.303</v>
      </c>
      <c r="O1107" s="757">
        <v>0</v>
      </c>
      <c r="P1107" s="757">
        <v>0</v>
      </c>
      <c r="Q1107" s="757">
        <v>0</v>
      </c>
      <c r="R1107" s="757">
        <v>0</v>
      </c>
      <c r="S1107" s="757">
        <v>0</v>
      </c>
      <c r="T1107" s="757">
        <v>303.303</v>
      </c>
      <c r="U1107" s="812">
        <f t="shared" si="85"/>
        <v>98.326233685398066</v>
      </c>
      <c r="V1107" s="813"/>
      <c r="W1107" s="813"/>
      <c r="X1107" s="813"/>
      <c r="Y1107" s="813"/>
      <c r="Z1107" s="813"/>
      <c r="AA1107" s="813">
        <f t="shared" si="89"/>
        <v>98.326233685398066</v>
      </c>
    </row>
    <row r="1108" spans="1:27" ht="33.75">
      <c r="A1108" s="779"/>
      <c r="B1108" s="777">
        <v>8008894</v>
      </c>
      <c r="C1108" s="778" t="s">
        <v>2470</v>
      </c>
      <c r="D1108" s="757">
        <v>940</v>
      </c>
      <c r="E1108" s="758">
        <v>940</v>
      </c>
      <c r="F1108" s="758">
        <v>0</v>
      </c>
      <c r="G1108" s="758">
        <v>0</v>
      </c>
      <c r="H1108" s="758">
        <v>0</v>
      </c>
      <c r="I1108" s="758">
        <v>0</v>
      </c>
      <c r="J1108" s="758">
        <v>940</v>
      </c>
      <c r="K1108" s="758">
        <v>0</v>
      </c>
      <c r="L1108" s="758">
        <v>0</v>
      </c>
      <c r="M1108" s="758">
        <v>0</v>
      </c>
      <c r="N1108" s="759">
        <v>940</v>
      </c>
      <c r="O1108" s="757">
        <v>0</v>
      </c>
      <c r="P1108" s="757">
        <v>0</v>
      </c>
      <c r="Q1108" s="757">
        <v>940</v>
      </c>
      <c r="R1108" s="757">
        <v>0</v>
      </c>
      <c r="S1108" s="757">
        <v>0</v>
      </c>
      <c r="T1108" s="757">
        <v>0</v>
      </c>
      <c r="U1108" s="812">
        <f t="shared" si="85"/>
        <v>100</v>
      </c>
      <c r="V1108" s="813"/>
      <c r="W1108" s="813"/>
      <c r="X1108" s="813">
        <f t="shared" si="86"/>
        <v>100</v>
      </c>
      <c r="Y1108" s="813"/>
      <c r="Z1108" s="813"/>
      <c r="AA1108" s="813"/>
    </row>
    <row r="1109" spans="1:27" ht="33.75">
      <c r="A1109" s="779"/>
      <c r="B1109" s="777">
        <v>8072846</v>
      </c>
      <c r="C1109" s="778" t="s">
        <v>2471</v>
      </c>
      <c r="D1109" s="757">
        <v>7093.4920000000002</v>
      </c>
      <c r="E1109" s="758">
        <v>893</v>
      </c>
      <c r="F1109" s="758">
        <v>3828.1680000000001</v>
      </c>
      <c r="G1109" s="758">
        <v>2372.3240000000001</v>
      </c>
      <c r="H1109" s="758">
        <v>0</v>
      </c>
      <c r="I1109" s="758">
        <v>6700.4920000000002</v>
      </c>
      <c r="J1109" s="758">
        <v>393</v>
      </c>
      <c r="K1109" s="758">
        <v>0</v>
      </c>
      <c r="L1109" s="758">
        <v>0</v>
      </c>
      <c r="M1109" s="758">
        <v>0</v>
      </c>
      <c r="N1109" s="759">
        <v>0</v>
      </c>
      <c r="O1109" s="757">
        <v>0</v>
      </c>
      <c r="P1109" s="757">
        <v>0</v>
      </c>
      <c r="Q1109" s="757">
        <v>0</v>
      </c>
      <c r="R1109" s="757">
        <v>0</v>
      </c>
      <c r="S1109" s="757">
        <v>0</v>
      </c>
      <c r="T1109" s="757">
        <v>0</v>
      </c>
      <c r="U1109" s="812">
        <f t="shared" si="85"/>
        <v>0</v>
      </c>
      <c r="V1109" s="813"/>
      <c r="W1109" s="813">
        <f t="shared" si="87"/>
        <v>0</v>
      </c>
      <c r="X1109" s="813">
        <f t="shared" si="86"/>
        <v>0</v>
      </c>
      <c r="Y1109" s="813"/>
      <c r="Z1109" s="813"/>
      <c r="AA1109" s="813"/>
    </row>
    <row r="1110" spans="1:27" ht="56.25">
      <c r="A1110" s="779"/>
      <c r="B1110" s="777">
        <v>8072835</v>
      </c>
      <c r="C1110" s="778" t="s">
        <v>2472</v>
      </c>
      <c r="D1110" s="757">
        <v>272</v>
      </c>
      <c r="E1110" s="758">
        <v>272</v>
      </c>
      <c r="F1110" s="758">
        <v>0</v>
      </c>
      <c r="G1110" s="758">
        <v>0</v>
      </c>
      <c r="H1110" s="758">
        <v>0</v>
      </c>
      <c r="I1110" s="758">
        <v>0</v>
      </c>
      <c r="J1110" s="758">
        <v>0</v>
      </c>
      <c r="K1110" s="758">
        <v>0</v>
      </c>
      <c r="L1110" s="758">
        <v>0</v>
      </c>
      <c r="M1110" s="758">
        <v>272</v>
      </c>
      <c r="N1110" s="759">
        <v>137.39500000000001</v>
      </c>
      <c r="O1110" s="757">
        <v>0</v>
      </c>
      <c r="P1110" s="757">
        <v>0</v>
      </c>
      <c r="Q1110" s="757">
        <v>0</v>
      </c>
      <c r="R1110" s="757">
        <v>0</v>
      </c>
      <c r="S1110" s="757">
        <v>0</v>
      </c>
      <c r="T1110" s="757">
        <v>137.39500000000001</v>
      </c>
      <c r="U1110" s="812">
        <f t="shared" si="85"/>
        <v>50.512867647058826</v>
      </c>
      <c r="V1110" s="813"/>
      <c r="W1110" s="813"/>
      <c r="X1110" s="813"/>
      <c r="Y1110" s="813"/>
      <c r="Z1110" s="813"/>
      <c r="AA1110" s="813">
        <f t="shared" si="89"/>
        <v>50.512867647058826</v>
      </c>
    </row>
    <row r="1111" spans="1:27" ht="33.75">
      <c r="A1111" s="779"/>
      <c r="B1111" s="777" t="s">
        <v>2473</v>
      </c>
      <c r="C1111" s="778" t="s">
        <v>2474</v>
      </c>
      <c r="D1111" s="757">
        <v>4196.1750000000002</v>
      </c>
      <c r="E1111" s="758">
        <v>4000</v>
      </c>
      <c r="F1111" s="758">
        <v>0</v>
      </c>
      <c r="G1111" s="758">
        <v>196.17500000000001</v>
      </c>
      <c r="H1111" s="758">
        <v>0</v>
      </c>
      <c r="I1111" s="758">
        <v>0</v>
      </c>
      <c r="J1111" s="758">
        <v>0</v>
      </c>
      <c r="K1111" s="758">
        <v>0</v>
      </c>
      <c r="L1111" s="758">
        <v>0</v>
      </c>
      <c r="M1111" s="758">
        <v>4196.1750000000002</v>
      </c>
      <c r="N1111" s="759">
        <v>23.695</v>
      </c>
      <c r="O1111" s="757">
        <v>0</v>
      </c>
      <c r="P1111" s="757">
        <v>0</v>
      </c>
      <c r="Q1111" s="757">
        <v>0</v>
      </c>
      <c r="R1111" s="757">
        <v>0</v>
      </c>
      <c r="S1111" s="757">
        <v>0</v>
      </c>
      <c r="T1111" s="757">
        <v>23.695</v>
      </c>
      <c r="U1111" s="812">
        <f t="shared" si="85"/>
        <v>0.56468092965617489</v>
      </c>
      <c r="V1111" s="813"/>
      <c r="W1111" s="813"/>
      <c r="X1111" s="813"/>
      <c r="Y1111" s="813"/>
      <c r="Z1111" s="813"/>
      <c r="AA1111" s="813">
        <f t="shared" si="89"/>
        <v>0.56468092965617489</v>
      </c>
    </row>
    <row r="1112" spans="1:27" ht="33.75">
      <c r="A1112" s="779"/>
      <c r="B1112" s="777">
        <v>8010562</v>
      </c>
      <c r="C1112" s="778" t="s">
        <v>2475</v>
      </c>
      <c r="D1112" s="757">
        <v>1539</v>
      </c>
      <c r="E1112" s="758">
        <v>1539</v>
      </c>
      <c r="F1112" s="758">
        <v>0</v>
      </c>
      <c r="G1112" s="758">
        <v>0</v>
      </c>
      <c r="H1112" s="758">
        <v>0</v>
      </c>
      <c r="I1112" s="758">
        <v>1161</v>
      </c>
      <c r="J1112" s="758">
        <v>378</v>
      </c>
      <c r="K1112" s="758">
        <v>0</v>
      </c>
      <c r="L1112" s="758">
        <v>0</v>
      </c>
      <c r="M1112" s="758">
        <v>0</v>
      </c>
      <c r="N1112" s="759">
        <v>1165.954</v>
      </c>
      <c r="O1112" s="757">
        <v>0</v>
      </c>
      <c r="P1112" s="757">
        <v>1161</v>
      </c>
      <c r="Q1112" s="757">
        <v>4.9539999999999997</v>
      </c>
      <c r="R1112" s="757">
        <v>0</v>
      </c>
      <c r="S1112" s="757">
        <v>0</v>
      </c>
      <c r="T1112" s="757">
        <v>0</v>
      </c>
      <c r="U1112" s="812">
        <f>N1112/D1112*100</f>
        <v>75.760493827160488</v>
      </c>
      <c r="V1112" s="813"/>
      <c r="W1112" s="813">
        <f t="shared" si="87"/>
        <v>100</v>
      </c>
      <c r="X1112" s="813">
        <f t="shared" si="86"/>
        <v>1.3105820105820105</v>
      </c>
      <c r="Y1112" s="813"/>
      <c r="Z1112" s="813"/>
      <c r="AA1112" s="813"/>
    </row>
    <row r="1113" spans="1:27" ht="22.5">
      <c r="A1113" s="779"/>
      <c r="B1113" s="777">
        <v>8134760</v>
      </c>
      <c r="C1113" s="778" t="s">
        <v>2476</v>
      </c>
      <c r="D1113" s="757">
        <v>4000</v>
      </c>
      <c r="E1113" s="758">
        <v>0</v>
      </c>
      <c r="F1113" s="758">
        <v>4000</v>
      </c>
      <c r="G1113" s="758">
        <v>0</v>
      </c>
      <c r="H1113" s="758">
        <v>0</v>
      </c>
      <c r="I1113" s="758">
        <v>4000</v>
      </c>
      <c r="J1113" s="758">
        <v>0</v>
      </c>
      <c r="K1113" s="758">
        <v>0</v>
      </c>
      <c r="L1113" s="758">
        <v>0</v>
      </c>
      <c r="M1113" s="758">
        <v>0</v>
      </c>
      <c r="N1113" s="759">
        <v>3599.1239999999998</v>
      </c>
      <c r="O1113" s="757">
        <v>0</v>
      </c>
      <c r="P1113" s="757">
        <v>3599.1239999999998</v>
      </c>
      <c r="Q1113" s="757">
        <v>0</v>
      </c>
      <c r="R1113" s="757">
        <v>0</v>
      </c>
      <c r="S1113" s="757">
        <v>0</v>
      </c>
      <c r="T1113" s="757">
        <v>0</v>
      </c>
      <c r="U1113" s="812">
        <f t="shared" si="85"/>
        <v>89.978099999999998</v>
      </c>
      <c r="V1113" s="813"/>
      <c r="W1113" s="813">
        <f t="shared" si="87"/>
        <v>89.978099999999998</v>
      </c>
      <c r="X1113" s="813"/>
      <c r="Y1113" s="813"/>
      <c r="Z1113" s="813"/>
      <c r="AA1113" s="813"/>
    </row>
    <row r="1114" spans="1:27" ht="33.75">
      <c r="A1114" s="779"/>
      <c r="B1114" s="777" t="s">
        <v>2477</v>
      </c>
      <c r="C1114" s="778" t="s">
        <v>2478</v>
      </c>
      <c r="D1114" s="757">
        <v>553.24099999999999</v>
      </c>
      <c r="E1114" s="758">
        <v>98</v>
      </c>
      <c r="F1114" s="758">
        <v>157.24100000000001</v>
      </c>
      <c r="G1114" s="758">
        <v>298</v>
      </c>
      <c r="H1114" s="758">
        <v>0</v>
      </c>
      <c r="I1114" s="758">
        <v>0</v>
      </c>
      <c r="J1114" s="758">
        <v>98</v>
      </c>
      <c r="K1114" s="758">
        <v>0</v>
      </c>
      <c r="L1114" s="758">
        <v>0</v>
      </c>
      <c r="M1114" s="758">
        <v>455.24099999999999</v>
      </c>
      <c r="N1114" s="759">
        <v>456.89400000000001</v>
      </c>
      <c r="O1114" s="757">
        <v>0</v>
      </c>
      <c r="P1114" s="757">
        <v>0</v>
      </c>
      <c r="Q1114" s="757">
        <v>1.653</v>
      </c>
      <c r="R1114" s="757">
        <v>0</v>
      </c>
      <c r="S1114" s="757">
        <v>0</v>
      </c>
      <c r="T1114" s="757">
        <v>455.24099999999999</v>
      </c>
      <c r="U1114" s="812">
        <f t="shared" si="85"/>
        <v>82.584985566868696</v>
      </c>
      <c r="V1114" s="813"/>
      <c r="W1114" s="813"/>
      <c r="X1114" s="813">
        <f t="shared" si="86"/>
        <v>1.6867346938775512</v>
      </c>
      <c r="Y1114" s="813"/>
      <c r="Z1114" s="813"/>
      <c r="AA1114" s="813">
        <f t="shared" si="89"/>
        <v>100</v>
      </c>
    </row>
    <row r="1115" spans="1:27" ht="33.75">
      <c r="A1115" s="779"/>
      <c r="B1115" s="777" t="s">
        <v>2479</v>
      </c>
      <c r="C1115" s="778" t="s">
        <v>2480</v>
      </c>
      <c r="D1115" s="757">
        <v>918.13199999999995</v>
      </c>
      <c r="E1115" s="758">
        <v>821.13199999999995</v>
      </c>
      <c r="F1115" s="758">
        <v>97</v>
      </c>
      <c r="G1115" s="758">
        <v>0</v>
      </c>
      <c r="H1115" s="758">
        <v>0</v>
      </c>
      <c r="I1115" s="758">
        <v>0</v>
      </c>
      <c r="J1115" s="758">
        <v>0</v>
      </c>
      <c r="K1115" s="758">
        <v>0</v>
      </c>
      <c r="L1115" s="758">
        <v>97</v>
      </c>
      <c r="M1115" s="758">
        <v>821.13199999999995</v>
      </c>
      <c r="N1115" s="759">
        <v>918.13199999999995</v>
      </c>
      <c r="O1115" s="757">
        <v>0</v>
      </c>
      <c r="P1115" s="757">
        <v>0</v>
      </c>
      <c r="Q1115" s="757">
        <v>0</v>
      </c>
      <c r="R1115" s="757">
        <v>0</v>
      </c>
      <c r="S1115" s="757">
        <v>97</v>
      </c>
      <c r="T1115" s="757">
        <v>821.13199999999995</v>
      </c>
      <c r="U1115" s="812">
        <f t="shared" si="85"/>
        <v>100</v>
      </c>
      <c r="V1115" s="813"/>
      <c r="W1115" s="813"/>
      <c r="X1115" s="813"/>
      <c r="Y1115" s="813"/>
      <c r="Z1115" s="813">
        <f t="shared" si="88"/>
        <v>100</v>
      </c>
      <c r="AA1115" s="813">
        <f t="shared" si="89"/>
        <v>100</v>
      </c>
    </row>
    <row r="1116" spans="1:27" ht="33.75">
      <c r="A1116" s="779"/>
      <c r="B1116" s="777">
        <v>8025321</v>
      </c>
      <c r="C1116" s="778" t="s">
        <v>2481</v>
      </c>
      <c r="D1116" s="757">
        <v>6204</v>
      </c>
      <c r="E1116" s="758">
        <v>6204</v>
      </c>
      <c r="F1116" s="758">
        <v>0</v>
      </c>
      <c r="G1116" s="758">
        <v>0</v>
      </c>
      <c r="H1116" s="758">
        <v>0</v>
      </c>
      <c r="I1116" s="758">
        <v>0</v>
      </c>
      <c r="J1116" s="758">
        <v>0</v>
      </c>
      <c r="K1116" s="758">
        <v>0</v>
      </c>
      <c r="L1116" s="758">
        <v>6204</v>
      </c>
      <c r="M1116" s="758">
        <v>0</v>
      </c>
      <c r="N1116" s="759">
        <v>6204</v>
      </c>
      <c r="O1116" s="757">
        <v>0</v>
      </c>
      <c r="P1116" s="757">
        <v>0</v>
      </c>
      <c r="Q1116" s="757">
        <v>0</v>
      </c>
      <c r="R1116" s="757">
        <v>0</v>
      </c>
      <c r="S1116" s="757">
        <v>6204</v>
      </c>
      <c r="T1116" s="757">
        <v>0</v>
      </c>
      <c r="U1116" s="812">
        <f t="shared" si="85"/>
        <v>100</v>
      </c>
      <c r="V1116" s="813"/>
      <c r="W1116" s="813"/>
      <c r="X1116" s="813"/>
      <c r="Y1116" s="813"/>
      <c r="Z1116" s="813">
        <f t="shared" si="88"/>
        <v>100</v>
      </c>
      <c r="AA1116" s="813"/>
    </row>
    <row r="1117" spans="1:27" ht="45">
      <c r="A1117" s="779"/>
      <c r="B1117" s="777">
        <v>8024647</v>
      </c>
      <c r="C1117" s="778" t="s">
        <v>2482</v>
      </c>
      <c r="D1117" s="757">
        <v>196</v>
      </c>
      <c r="E1117" s="758">
        <v>196</v>
      </c>
      <c r="F1117" s="758">
        <v>0</v>
      </c>
      <c r="G1117" s="758">
        <v>0</v>
      </c>
      <c r="H1117" s="758">
        <v>0</v>
      </c>
      <c r="I1117" s="758">
        <v>0</v>
      </c>
      <c r="J1117" s="758">
        <v>196</v>
      </c>
      <c r="K1117" s="758">
        <v>0</v>
      </c>
      <c r="L1117" s="758">
        <v>0</v>
      </c>
      <c r="M1117" s="758">
        <v>0</v>
      </c>
      <c r="N1117" s="759">
        <v>191.05</v>
      </c>
      <c r="O1117" s="757">
        <v>0</v>
      </c>
      <c r="P1117" s="757">
        <v>0</v>
      </c>
      <c r="Q1117" s="757">
        <v>191.05</v>
      </c>
      <c r="R1117" s="757">
        <v>0</v>
      </c>
      <c r="S1117" s="757">
        <v>0</v>
      </c>
      <c r="T1117" s="757">
        <v>0</v>
      </c>
      <c r="U1117" s="812">
        <f t="shared" si="85"/>
        <v>97.474489795918373</v>
      </c>
      <c r="V1117" s="813"/>
      <c r="W1117" s="813"/>
      <c r="X1117" s="813">
        <f t="shared" si="86"/>
        <v>97.474489795918373</v>
      </c>
      <c r="Y1117" s="813"/>
      <c r="Z1117" s="813"/>
      <c r="AA1117" s="813"/>
    </row>
    <row r="1118" spans="1:27" ht="33.75">
      <c r="A1118" s="779"/>
      <c r="B1118" s="777" t="s">
        <v>2483</v>
      </c>
      <c r="C1118" s="778" t="s">
        <v>2484</v>
      </c>
      <c r="D1118" s="757">
        <v>277.87900000000002</v>
      </c>
      <c r="E1118" s="758">
        <v>0</v>
      </c>
      <c r="F1118" s="758">
        <v>54.658000000000001</v>
      </c>
      <c r="G1118" s="758">
        <v>223.221</v>
      </c>
      <c r="H1118" s="758">
        <v>0</v>
      </c>
      <c r="I1118" s="758">
        <v>0</v>
      </c>
      <c r="J1118" s="758">
        <v>0</v>
      </c>
      <c r="K1118" s="758">
        <v>0</v>
      </c>
      <c r="L1118" s="758">
        <v>0</v>
      </c>
      <c r="M1118" s="758">
        <v>277.87900000000002</v>
      </c>
      <c r="N1118" s="759">
        <v>271.81700000000001</v>
      </c>
      <c r="O1118" s="757">
        <v>0</v>
      </c>
      <c r="P1118" s="757">
        <v>0</v>
      </c>
      <c r="Q1118" s="757">
        <v>0</v>
      </c>
      <c r="R1118" s="757">
        <v>0</v>
      </c>
      <c r="S1118" s="757">
        <v>0</v>
      </c>
      <c r="T1118" s="757">
        <v>271.81700000000001</v>
      </c>
      <c r="U1118" s="812">
        <f t="shared" si="85"/>
        <v>97.818474947729044</v>
      </c>
      <c r="V1118" s="813"/>
      <c r="W1118" s="813"/>
      <c r="X1118" s="813"/>
      <c r="Y1118" s="813"/>
      <c r="Z1118" s="813"/>
      <c r="AA1118" s="813">
        <f t="shared" si="89"/>
        <v>97.818474947729044</v>
      </c>
    </row>
    <row r="1119" spans="1:27" ht="22.5">
      <c r="A1119" s="779"/>
      <c r="B1119" s="777">
        <v>7575772</v>
      </c>
      <c r="C1119" s="778" t="s">
        <v>2485</v>
      </c>
      <c r="D1119" s="757">
        <v>13</v>
      </c>
      <c r="E1119" s="758">
        <v>0</v>
      </c>
      <c r="F1119" s="758">
        <v>13</v>
      </c>
      <c r="G1119" s="758">
        <v>0</v>
      </c>
      <c r="H1119" s="758">
        <v>0</v>
      </c>
      <c r="I1119" s="758">
        <v>0</v>
      </c>
      <c r="J1119" s="758">
        <v>12.88</v>
      </c>
      <c r="K1119" s="758">
        <v>0</v>
      </c>
      <c r="L1119" s="758">
        <v>0</v>
      </c>
      <c r="M1119" s="758">
        <v>0</v>
      </c>
      <c r="N1119" s="759">
        <v>0</v>
      </c>
      <c r="O1119" s="757">
        <v>0</v>
      </c>
      <c r="P1119" s="757">
        <v>0</v>
      </c>
      <c r="Q1119" s="757">
        <v>0</v>
      </c>
      <c r="R1119" s="757">
        <v>0</v>
      </c>
      <c r="S1119" s="757">
        <v>0</v>
      </c>
      <c r="T1119" s="757">
        <v>0</v>
      </c>
      <c r="U1119" s="812">
        <f t="shared" si="85"/>
        <v>0</v>
      </c>
      <c r="V1119" s="813"/>
      <c r="W1119" s="813"/>
      <c r="X1119" s="813">
        <f t="shared" si="86"/>
        <v>0</v>
      </c>
      <c r="Y1119" s="813"/>
      <c r="Z1119" s="813"/>
      <c r="AA1119" s="813"/>
    </row>
    <row r="1120" spans="1:27" ht="22.5">
      <c r="A1120" s="779"/>
      <c r="B1120" s="777">
        <v>8069748</v>
      </c>
      <c r="C1120" s="778" t="s">
        <v>2486</v>
      </c>
      <c r="D1120" s="757">
        <v>1297</v>
      </c>
      <c r="E1120" s="758">
        <v>1297</v>
      </c>
      <c r="F1120" s="758">
        <v>0</v>
      </c>
      <c r="G1120" s="758">
        <v>0</v>
      </c>
      <c r="H1120" s="758">
        <v>0</v>
      </c>
      <c r="I1120" s="758">
        <v>0</v>
      </c>
      <c r="J1120" s="758">
        <v>0</v>
      </c>
      <c r="K1120" s="758">
        <v>0</v>
      </c>
      <c r="L1120" s="758">
        <v>1297</v>
      </c>
      <c r="M1120" s="758">
        <v>0</v>
      </c>
      <c r="N1120" s="759">
        <v>1297</v>
      </c>
      <c r="O1120" s="757">
        <v>0</v>
      </c>
      <c r="P1120" s="757">
        <v>0</v>
      </c>
      <c r="Q1120" s="757">
        <v>0</v>
      </c>
      <c r="R1120" s="757">
        <v>0</v>
      </c>
      <c r="S1120" s="757">
        <v>1297</v>
      </c>
      <c r="T1120" s="757">
        <v>0</v>
      </c>
      <c r="U1120" s="812">
        <f t="shared" si="85"/>
        <v>100</v>
      </c>
      <c r="V1120" s="813"/>
      <c r="W1120" s="813"/>
      <c r="X1120" s="813"/>
      <c r="Y1120" s="813"/>
      <c r="Z1120" s="813">
        <f t="shared" si="88"/>
        <v>100</v>
      </c>
      <c r="AA1120" s="813"/>
    </row>
    <row r="1121" spans="1:27" ht="22.5">
      <c r="A1121" s="779"/>
      <c r="B1121" s="777">
        <v>7923521</v>
      </c>
      <c r="C1121" s="778" t="s">
        <v>2487</v>
      </c>
      <c r="D1121" s="757">
        <v>67.260999999999996</v>
      </c>
      <c r="E1121" s="758">
        <v>30</v>
      </c>
      <c r="F1121" s="758">
        <v>37.261000000000003</v>
      </c>
      <c r="G1121" s="758">
        <v>0</v>
      </c>
      <c r="H1121" s="758">
        <v>0</v>
      </c>
      <c r="I1121" s="758">
        <v>37.261000000000003</v>
      </c>
      <c r="J1121" s="758">
        <v>30</v>
      </c>
      <c r="K1121" s="758">
        <v>0</v>
      </c>
      <c r="L1121" s="758">
        <v>0</v>
      </c>
      <c r="M1121" s="758">
        <v>0</v>
      </c>
      <c r="N1121" s="759">
        <v>14.260999999999999</v>
      </c>
      <c r="O1121" s="757">
        <v>0</v>
      </c>
      <c r="P1121" s="757">
        <v>14.260999999999999</v>
      </c>
      <c r="Q1121" s="757">
        <v>0</v>
      </c>
      <c r="R1121" s="757">
        <v>0</v>
      </c>
      <c r="S1121" s="757">
        <v>0</v>
      </c>
      <c r="T1121" s="757">
        <v>0</v>
      </c>
      <c r="U1121" s="812">
        <f t="shared" si="85"/>
        <v>21.202479891764916</v>
      </c>
      <c r="V1121" s="813"/>
      <c r="W1121" s="813">
        <f t="shared" si="87"/>
        <v>38.273261587182304</v>
      </c>
      <c r="X1121" s="813">
        <f t="shared" si="86"/>
        <v>0</v>
      </c>
      <c r="Y1121" s="813"/>
      <c r="Z1121" s="813"/>
      <c r="AA1121" s="813"/>
    </row>
    <row r="1122" spans="1:27">
      <c r="A1122" s="779"/>
      <c r="B1122" s="777">
        <v>7765524</v>
      </c>
      <c r="C1122" s="778" t="s">
        <v>2488</v>
      </c>
      <c r="D1122" s="757">
        <v>400</v>
      </c>
      <c r="E1122" s="758">
        <v>400</v>
      </c>
      <c r="F1122" s="758">
        <v>0</v>
      </c>
      <c r="G1122" s="758">
        <v>0</v>
      </c>
      <c r="H1122" s="758">
        <v>0</v>
      </c>
      <c r="I1122" s="758">
        <v>0</v>
      </c>
      <c r="J1122" s="758">
        <v>400</v>
      </c>
      <c r="K1122" s="758">
        <v>0</v>
      </c>
      <c r="L1122" s="758">
        <v>0</v>
      </c>
      <c r="M1122" s="758">
        <v>0</v>
      </c>
      <c r="N1122" s="759">
        <v>363.096</v>
      </c>
      <c r="O1122" s="757">
        <v>0</v>
      </c>
      <c r="P1122" s="757">
        <v>0</v>
      </c>
      <c r="Q1122" s="757">
        <v>363.096</v>
      </c>
      <c r="R1122" s="757">
        <v>0</v>
      </c>
      <c r="S1122" s="757">
        <v>0</v>
      </c>
      <c r="T1122" s="757">
        <v>0</v>
      </c>
      <c r="U1122" s="812">
        <f t="shared" si="85"/>
        <v>90.774000000000001</v>
      </c>
      <c r="V1122" s="813"/>
      <c r="W1122" s="813"/>
      <c r="X1122" s="813">
        <f t="shared" si="86"/>
        <v>90.774000000000001</v>
      </c>
      <c r="Y1122" s="813"/>
      <c r="Z1122" s="813"/>
      <c r="AA1122" s="813"/>
    </row>
    <row r="1123" spans="1:27">
      <c r="A1123" s="779"/>
      <c r="B1123" s="777">
        <v>8023551</v>
      </c>
      <c r="C1123" s="778" t="s">
        <v>2489</v>
      </c>
      <c r="D1123" s="757">
        <v>342</v>
      </c>
      <c r="E1123" s="758">
        <v>342</v>
      </c>
      <c r="F1123" s="758">
        <v>0</v>
      </c>
      <c r="G1123" s="758">
        <v>0</v>
      </c>
      <c r="H1123" s="758">
        <v>0</v>
      </c>
      <c r="I1123" s="758">
        <v>0</v>
      </c>
      <c r="J1123" s="758">
        <v>342</v>
      </c>
      <c r="K1123" s="758">
        <v>0</v>
      </c>
      <c r="L1123" s="758">
        <v>0</v>
      </c>
      <c r="M1123" s="758">
        <v>0</v>
      </c>
      <c r="N1123" s="759">
        <v>318.00200000000001</v>
      </c>
      <c r="O1123" s="757">
        <v>0</v>
      </c>
      <c r="P1123" s="757">
        <v>0</v>
      </c>
      <c r="Q1123" s="757">
        <v>318.00200000000001</v>
      </c>
      <c r="R1123" s="757">
        <v>0</v>
      </c>
      <c r="S1123" s="757">
        <v>0</v>
      </c>
      <c r="T1123" s="757">
        <v>0</v>
      </c>
      <c r="U1123" s="812">
        <f t="shared" si="85"/>
        <v>92.98304093567252</v>
      </c>
      <c r="V1123" s="813"/>
      <c r="W1123" s="813"/>
      <c r="X1123" s="813">
        <f t="shared" si="86"/>
        <v>92.98304093567252</v>
      </c>
      <c r="Y1123" s="813"/>
      <c r="Z1123" s="813"/>
      <c r="AA1123" s="813"/>
    </row>
    <row r="1124" spans="1:27" ht="22.5">
      <c r="A1124" s="779"/>
      <c r="B1124" s="777" t="s">
        <v>2490</v>
      </c>
      <c r="C1124" s="778" t="s">
        <v>2491</v>
      </c>
      <c r="D1124" s="757">
        <v>74</v>
      </c>
      <c r="E1124" s="758">
        <v>74</v>
      </c>
      <c r="F1124" s="758">
        <v>0</v>
      </c>
      <c r="G1124" s="758">
        <v>0</v>
      </c>
      <c r="H1124" s="758">
        <v>0</v>
      </c>
      <c r="I1124" s="758">
        <v>0</v>
      </c>
      <c r="J1124" s="758">
        <v>74</v>
      </c>
      <c r="K1124" s="758">
        <v>0</v>
      </c>
      <c r="L1124" s="758">
        <v>0</v>
      </c>
      <c r="M1124" s="758">
        <v>0</v>
      </c>
      <c r="N1124" s="759">
        <v>74</v>
      </c>
      <c r="O1124" s="757">
        <v>0</v>
      </c>
      <c r="P1124" s="757">
        <v>0</v>
      </c>
      <c r="Q1124" s="757">
        <v>74</v>
      </c>
      <c r="R1124" s="757">
        <v>0</v>
      </c>
      <c r="S1124" s="757">
        <v>0</v>
      </c>
      <c r="T1124" s="757">
        <v>0</v>
      </c>
      <c r="U1124" s="812">
        <f t="shared" si="85"/>
        <v>100</v>
      </c>
      <c r="V1124" s="813"/>
      <c r="W1124" s="813"/>
      <c r="X1124" s="813">
        <f t="shared" si="86"/>
        <v>100</v>
      </c>
      <c r="Y1124" s="813"/>
      <c r="Z1124" s="813"/>
      <c r="AA1124" s="813"/>
    </row>
    <row r="1125" spans="1:27" ht="22.5">
      <c r="A1125" s="779"/>
      <c r="B1125" s="777">
        <v>8011858</v>
      </c>
      <c r="C1125" s="778" t="s">
        <v>2492</v>
      </c>
      <c r="D1125" s="757">
        <v>2280.9659999999999</v>
      </c>
      <c r="E1125" s="758">
        <v>2280.9659999999999</v>
      </c>
      <c r="F1125" s="758">
        <v>0</v>
      </c>
      <c r="G1125" s="758">
        <v>0</v>
      </c>
      <c r="H1125" s="758">
        <v>0</v>
      </c>
      <c r="I1125" s="758">
        <v>0</v>
      </c>
      <c r="J1125" s="758">
        <v>1300</v>
      </c>
      <c r="K1125" s="758">
        <v>0</v>
      </c>
      <c r="L1125" s="758">
        <v>700</v>
      </c>
      <c r="M1125" s="758">
        <v>280.96600000000001</v>
      </c>
      <c r="N1125" s="759">
        <v>2252.8759999999997</v>
      </c>
      <c r="O1125" s="757">
        <v>0</v>
      </c>
      <c r="P1125" s="757">
        <v>0</v>
      </c>
      <c r="Q1125" s="757">
        <v>1300</v>
      </c>
      <c r="R1125" s="757">
        <v>0</v>
      </c>
      <c r="S1125" s="757">
        <v>671.91</v>
      </c>
      <c r="T1125" s="757">
        <v>280.96600000000001</v>
      </c>
      <c r="U1125" s="812">
        <f t="shared" si="85"/>
        <v>98.76850422145705</v>
      </c>
      <c r="V1125" s="813"/>
      <c r="W1125" s="813"/>
      <c r="X1125" s="813">
        <f t="shared" si="86"/>
        <v>100</v>
      </c>
      <c r="Y1125" s="813"/>
      <c r="Z1125" s="813">
        <f t="shared" si="88"/>
        <v>95.987142857142842</v>
      </c>
      <c r="AA1125" s="813">
        <f t="shared" si="89"/>
        <v>100</v>
      </c>
    </row>
    <row r="1126" spans="1:27" ht="33.75">
      <c r="A1126" s="779"/>
      <c r="B1126" s="777">
        <v>8105562</v>
      </c>
      <c r="C1126" s="778" t="s">
        <v>2493</v>
      </c>
      <c r="D1126" s="757">
        <v>910</v>
      </c>
      <c r="E1126" s="758">
        <v>910</v>
      </c>
      <c r="F1126" s="758">
        <v>0</v>
      </c>
      <c r="G1126" s="758">
        <v>0</v>
      </c>
      <c r="H1126" s="758">
        <v>0</v>
      </c>
      <c r="I1126" s="758">
        <v>0</v>
      </c>
      <c r="J1126" s="758">
        <v>909.79100000000005</v>
      </c>
      <c r="K1126" s="758">
        <v>0</v>
      </c>
      <c r="L1126" s="758">
        <v>0</v>
      </c>
      <c r="M1126" s="758">
        <v>0</v>
      </c>
      <c r="N1126" s="759">
        <v>896.26700000000005</v>
      </c>
      <c r="O1126" s="757">
        <v>0</v>
      </c>
      <c r="P1126" s="757">
        <v>0</v>
      </c>
      <c r="Q1126" s="757">
        <v>896.26700000000005</v>
      </c>
      <c r="R1126" s="757">
        <v>0</v>
      </c>
      <c r="S1126" s="757">
        <v>0</v>
      </c>
      <c r="T1126" s="757">
        <v>0</v>
      </c>
      <c r="U1126" s="812">
        <f t="shared" si="85"/>
        <v>98.490879120879129</v>
      </c>
      <c r="V1126" s="813"/>
      <c r="W1126" s="813"/>
      <c r="X1126" s="813">
        <f t="shared" si="86"/>
        <v>98.513504749992038</v>
      </c>
      <c r="Y1126" s="813"/>
      <c r="Z1126" s="813"/>
      <c r="AA1126" s="813"/>
    </row>
    <row r="1127" spans="1:27" ht="33.75">
      <c r="A1127" s="779"/>
      <c r="B1127" s="777">
        <v>8159814</v>
      </c>
      <c r="C1127" s="778" t="s">
        <v>2494</v>
      </c>
      <c r="D1127" s="757">
        <v>2871</v>
      </c>
      <c r="E1127" s="758">
        <v>2871</v>
      </c>
      <c r="F1127" s="758">
        <v>0</v>
      </c>
      <c r="G1127" s="758">
        <v>0</v>
      </c>
      <c r="H1127" s="758">
        <v>0</v>
      </c>
      <c r="I1127" s="758">
        <v>0</v>
      </c>
      <c r="J1127" s="758">
        <v>2870.7489999999998</v>
      </c>
      <c r="K1127" s="758">
        <v>0</v>
      </c>
      <c r="L1127" s="758">
        <v>0</v>
      </c>
      <c r="M1127" s="758">
        <v>0</v>
      </c>
      <c r="N1127" s="759">
        <v>2870.7489999999998</v>
      </c>
      <c r="O1127" s="757">
        <v>0</v>
      </c>
      <c r="P1127" s="757">
        <v>0</v>
      </c>
      <c r="Q1127" s="757">
        <v>2870.7489999999998</v>
      </c>
      <c r="R1127" s="757">
        <v>0</v>
      </c>
      <c r="S1127" s="757">
        <v>0</v>
      </c>
      <c r="T1127" s="757">
        <v>0</v>
      </c>
      <c r="U1127" s="812">
        <f t="shared" si="85"/>
        <v>99.991257401602212</v>
      </c>
      <c r="V1127" s="813"/>
      <c r="W1127" s="813"/>
      <c r="X1127" s="813">
        <f t="shared" si="86"/>
        <v>100</v>
      </c>
      <c r="Y1127" s="813"/>
      <c r="Z1127" s="813"/>
      <c r="AA1127" s="813"/>
    </row>
    <row r="1128" spans="1:27" ht="22.5">
      <c r="A1128" s="779"/>
      <c r="B1128" s="777">
        <v>8164888</v>
      </c>
      <c r="C1128" s="778" t="s">
        <v>2495</v>
      </c>
      <c r="D1128" s="757">
        <v>414</v>
      </c>
      <c r="E1128" s="758">
        <v>414</v>
      </c>
      <c r="F1128" s="758">
        <v>0</v>
      </c>
      <c r="G1128" s="758">
        <v>0</v>
      </c>
      <c r="H1128" s="758">
        <v>0</v>
      </c>
      <c r="I1128" s="758">
        <v>0</v>
      </c>
      <c r="J1128" s="758">
        <v>0</v>
      </c>
      <c r="K1128" s="758">
        <v>0</v>
      </c>
      <c r="L1128" s="758">
        <v>414</v>
      </c>
      <c r="M1128" s="758">
        <v>0</v>
      </c>
      <c r="N1128" s="759">
        <v>414</v>
      </c>
      <c r="O1128" s="757">
        <v>0</v>
      </c>
      <c r="P1128" s="757">
        <v>0</v>
      </c>
      <c r="Q1128" s="757">
        <v>0</v>
      </c>
      <c r="R1128" s="757">
        <v>0</v>
      </c>
      <c r="S1128" s="757">
        <v>414</v>
      </c>
      <c r="T1128" s="757">
        <v>0</v>
      </c>
      <c r="U1128" s="812">
        <f t="shared" si="85"/>
        <v>100</v>
      </c>
      <c r="V1128" s="813"/>
      <c r="W1128" s="813"/>
      <c r="X1128" s="813"/>
      <c r="Y1128" s="813"/>
      <c r="Z1128" s="813">
        <f t="shared" si="88"/>
        <v>100</v>
      </c>
      <c r="AA1128" s="813"/>
    </row>
    <row r="1129" spans="1:27" ht="33.75">
      <c r="A1129" s="779"/>
      <c r="B1129" s="777">
        <v>7955145</v>
      </c>
      <c r="C1129" s="778" t="s">
        <v>2496</v>
      </c>
      <c r="D1129" s="757">
        <v>700</v>
      </c>
      <c r="E1129" s="758">
        <v>700</v>
      </c>
      <c r="F1129" s="758">
        <v>0</v>
      </c>
      <c r="G1129" s="758">
        <v>0</v>
      </c>
      <c r="H1129" s="758">
        <v>0</v>
      </c>
      <c r="I1129" s="758">
        <v>700</v>
      </c>
      <c r="J1129" s="758">
        <v>0</v>
      </c>
      <c r="K1129" s="758">
        <v>0</v>
      </c>
      <c r="L1129" s="758">
        <v>0</v>
      </c>
      <c r="M1129" s="758">
        <v>0</v>
      </c>
      <c r="N1129" s="759">
        <v>700</v>
      </c>
      <c r="O1129" s="757">
        <v>0</v>
      </c>
      <c r="P1129" s="757">
        <v>700</v>
      </c>
      <c r="Q1129" s="757">
        <v>0</v>
      </c>
      <c r="R1129" s="757">
        <v>0</v>
      </c>
      <c r="S1129" s="757">
        <v>0</v>
      </c>
      <c r="T1129" s="757">
        <v>0</v>
      </c>
      <c r="U1129" s="812">
        <f t="shared" si="85"/>
        <v>100</v>
      </c>
      <c r="V1129" s="813"/>
      <c r="W1129" s="813">
        <f t="shared" si="87"/>
        <v>100</v>
      </c>
      <c r="X1129" s="813"/>
      <c r="Y1129" s="813"/>
      <c r="Z1129" s="813"/>
      <c r="AA1129" s="813"/>
    </row>
    <row r="1130" spans="1:27" ht="22.5">
      <c r="A1130" s="779"/>
      <c r="B1130" s="777">
        <v>7955146</v>
      </c>
      <c r="C1130" s="778" t="s">
        <v>2497</v>
      </c>
      <c r="D1130" s="757">
        <v>200</v>
      </c>
      <c r="E1130" s="758">
        <v>200</v>
      </c>
      <c r="F1130" s="758">
        <v>0</v>
      </c>
      <c r="G1130" s="758">
        <v>0</v>
      </c>
      <c r="H1130" s="758">
        <v>0</v>
      </c>
      <c r="I1130" s="758">
        <v>199.755</v>
      </c>
      <c r="J1130" s="758">
        <v>0</v>
      </c>
      <c r="K1130" s="758">
        <v>0</v>
      </c>
      <c r="L1130" s="758">
        <v>0</v>
      </c>
      <c r="M1130" s="758">
        <v>0</v>
      </c>
      <c r="N1130" s="759">
        <v>101.755</v>
      </c>
      <c r="O1130" s="757">
        <v>0</v>
      </c>
      <c r="P1130" s="757">
        <v>101.755</v>
      </c>
      <c r="Q1130" s="757">
        <v>0</v>
      </c>
      <c r="R1130" s="757">
        <v>0</v>
      </c>
      <c r="S1130" s="757">
        <v>0</v>
      </c>
      <c r="T1130" s="757">
        <v>0</v>
      </c>
      <c r="U1130" s="812">
        <f t="shared" si="85"/>
        <v>50.877499999999998</v>
      </c>
      <c r="V1130" s="813"/>
      <c r="W1130" s="813">
        <f t="shared" si="87"/>
        <v>50.9399013791895</v>
      </c>
      <c r="X1130" s="813"/>
      <c r="Y1130" s="813"/>
      <c r="Z1130" s="813"/>
      <c r="AA1130" s="813"/>
    </row>
    <row r="1131" spans="1:27" ht="22.5">
      <c r="A1131" s="779"/>
      <c r="B1131" s="777">
        <v>8030585</v>
      </c>
      <c r="C1131" s="778" t="s">
        <v>2498</v>
      </c>
      <c r="D1131" s="757">
        <v>460</v>
      </c>
      <c r="E1131" s="758">
        <v>460</v>
      </c>
      <c r="F1131" s="758">
        <v>0</v>
      </c>
      <c r="G1131" s="758">
        <v>0</v>
      </c>
      <c r="H1131" s="758">
        <v>0</v>
      </c>
      <c r="I1131" s="758">
        <v>459.714</v>
      </c>
      <c r="J1131" s="758">
        <v>0</v>
      </c>
      <c r="K1131" s="758">
        <v>0</v>
      </c>
      <c r="L1131" s="758">
        <v>0</v>
      </c>
      <c r="M1131" s="758">
        <v>0</v>
      </c>
      <c r="N1131" s="759">
        <v>273.11500000000001</v>
      </c>
      <c r="O1131" s="757">
        <v>0</v>
      </c>
      <c r="P1131" s="757">
        <v>273.11500000000001</v>
      </c>
      <c r="Q1131" s="757">
        <v>0</v>
      </c>
      <c r="R1131" s="757">
        <v>0</v>
      </c>
      <c r="S1131" s="757">
        <v>0</v>
      </c>
      <c r="T1131" s="757">
        <v>0</v>
      </c>
      <c r="U1131" s="812">
        <f t="shared" si="85"/>
        <v>59.372826086956522</v>
      </c>
      <c r="V1131" s="813"/>
      <c r="W1131" s="813">
        <f t="shared" si="87"/>
        <v>59.40976346163049</v>
      </c>
      <c r="X1131" s="813"/>
      <c r="Y1131" s="813"/>
      <c r="Z1131" s="813"/>
      <c r="AA1131" s="813"/>
    </row>
    <row r="1132" spans="1:27" ht="33.75">
      <c r="A1132" s="779"/>
      <c r="B1132" s="777">
        <v>8105561</v>
      </c>
      <c r="C1132" s="778" t="s">
        <v>2499</v>
      </c>
      <c r="D1132" s="757">
        <v>146</v>
      </c>
      <c r="E1132" s="758">
        <v>146</v>
      </c>
      <c r="F1132" s="758">
        <v>0</v>
      </c>
      <c r="G1132" s="758">
        <v>0</v>
      </c>
      <c r="H1132" s="758">
        <v>0</v>
      </c>
      <c r="I1132" s="758">
        <v>0</v>
      </c>
      <c r="J1132" s="758">
        <v>145.828</v>
      </c>
      <c r="K1132" s="758">
        <v>0</v>
      </c>
      <c r="L1132" s="758">
        <v>0</v>
      </c>
      <c r="M1132" s="758">
        <v>0</v>
      </c>
      <c r="N1132" s="759">
        <v>145.828</v>
      </c>
      <c r="O1132" s="757">
        <v>0</v>
      </c>
      <c r="P1132" s="757">
        <v>0</v>
      </c>
      <c r="Q1132" s="757">
        <v>145.828</v>
      </c>
      <c r="R1132" s="757">
        <v>0</v>
      </c>
      <c r="S1132" s="757">
        <v>0</v>
      </c>
      <c r="T1132" s="757">
        <v>0</v>
      </c>
      <c r="U1132" s="812">
        <f t="shared" si="85"/>
        <v>99.882191780821913</v>
      </c>
      <c r="V1132" s="813"/>
      <c r="W1132" s="813"/>
      <c r="X1132" s="813">
        <f t="shared" si="86"/>
        <v>100</v>
      </c>
      <c r="Y1132" s="813"/>
      <c r="Z1132" s="813"/>
      <c r="AA1132" s="813"/>
    </row>
    <row r="1133" spans="1:27" ht="22.5">
      <c r="A1133" s="779"/>
      <c r="B1133" s="777">
        <v>8030587</v>
      </c>
      <c r="C1133" s="778" t="s">
        <v>2500</v>
      </c>
      <c r="D1133" s="757">
        <v>600</v>
      </c>
      <c r="E1133" s="758">
        <v>600</v>
      </c>
      <c r="F1133" s="758">
        <v>0</v>
      </c>
      <c r="G1133" s="758">
        <v>0</v>
      </c>
      <c r="H1133" s="758">
        <v>0</v>
      </c>
      <c r="I1133" s="758">
        <v>599.67200000000003</v>
      </c>
      <c r="J1133" s="758">
        <v>0</v>
      </c>
      <c r="K1133" s="758">
        <v>0</v>
      </c>
      <c r="L1133" s="758">
        <v>0</v>
      </c>
      <c r="M1133" s="758">
        <v>0</v>
      </c>
      <c r="N1133" s="759">
        <v>333.47300000000001</v>
      </c>
      <c r="O1133" s="757">
        <v>0</v>
      </c>
      <c r="P1133" s="757">
        <v>333.47300000000001</v>
      </c>
      <c r="Q1133" s="757">
        <v>0</v>
      </c>
      <c r="R1133" s="757">
        <v>0</v>
      </c>
      <c r="S1133" s="757">
        <v>0</v>
      </c>
      <c r="T1133" s="757">
        <v>0</v>
      </c>
      <c r="U1133" s="812">
        <f t="shared" si="85"/>
        <v>55.578833333333336</v>
      </c>
      <c r="V1133" s="813"/>
      <c r="W1133" s="813">
        <f t="shared" si="87"/>
        <v>55.609233047399243</v>
      </c>
      <c r="X1133" s="813"/>
      <c r="Y1133" s="813"/>
      <c r="Z1133" s="813"/>
      <c r="AA1133" s="813"/>
    </row>
    <row r="1134" spans="1:27" ht="22.5">
      <c r="A1134" s="779"/>
      <c r="B1134" s="777">
        <v>8085879</v>
      </c>
      <c r="C1134" s="778" t="s">
        <v>2501</v>
      </c>
      <c r="D1134" s="757">
        <v>6750</v>
      </c>
      <c r="E1134" s="758">
        <v>6750</v>
      </c>
      <c r="F1134" s="758">
        <v>0</v>
      </c>
      <c r="G1134" s="758">
        <v>0</v>
      </c>
      <c r="H1134" s="758">
        <v>0</v>
      </c>
      <c r="I1134" s="758">
        <v>6750</v>
      </c>
      <c r="J1134" s="758">
        <v>0</v>
      </c>
      <c r="K1134" s="758">
        <v>0</v>
      </c>
      <c r="L1134" s="758">
        <v>0</v>
      </c>
      <c r="M1134" s="758">
        <v>0</v>
      </c>
      <c r="N1134" s="759">
        <v>6750</v>
      </c>
      <c r="O1134" s="757">
        <v>0</v>
      </c>
      <c r="P1134" s="757">
        <v>6750</v>
      </c>
      <c r="Q1134" s="757">
        <v>0</v>
      </c>
      <c r="R1134" s="757">
        <v>0</v>
      </c>
      <c r="S1134" s="757">
        <v>0</v>
      </c>
      <c r="T1134" s="757">
        <v>0</v>
      </c>
      <c r="U1134" s="812">
        <f t="shared" si="85"/>
        <v>100</v>
      </c>
      <c r="V1134" s="813"/>
      <c r="W1134" s="813">
        <f t="shared" si="87"/>
        <v>100</v>
      </c>
      <c r="X1134" s="813"/>
      <c r="Y1134" s="813"/>
      <c r="Z1134" s="813"/>
      <c r="AA1134" s="813"/>
    </row>
    <row r="1135" spans="1:27" ht="33.75">
      <c r="A1135" s="779"/>
      <c r="B1135" s="777">
        <v>8123275</v>
      </c>
      <c r="C1135" s="778" t="s">
        <v>2502</v>
      </c>
      <c r="D1135" s="757">
        <v>2821</v>
      </c>
      <c r="E1135" s="758">
        <v>1933</v>
      </c>
      <c r="F1135" s="758">
        <v>888</v>
      </c>
      <c r="G1135" s="758">
        <v>0</v>
      </c>
      <c r="H1135" s="758">
        <v>0</v>
      </c>
      <c r="I1135" s="758">
        <v>2670.3389999999999</v>
      </c>
      <c r="J1135" s="758">
        <v>151</v>
      </c>
      <c r="K1135" s="758">
        <v>0</v>
      </c>
      <c r="L1135" s="758">
        <v>0</v>
      </c>
      <c r="M1135" s="758">
        <v>0</v>
      </c>
      <c r="N1135" s="759">
        <v>2290.8209999999999</v>
      </c>
      <c r="O1135" s="757">
        <v>0</v>
      </c>
      <c r="P1135" s="757">
        <v>2253</v>
      </c>
      <c r="Q1135" s="757">
        <v>37.820999999999998</v>
      </c>
      <c r="R1135" s="757">
        <v>0</v>
      </c>
      <c r="S1135" s="757">
        <v>0</v>
      </c>
      <c r="T1135" s="757">
        <v>0</v>
      </c>
      <c r="U1135" s="812">
        <f t="shared" si="85"/>
        <v>81.20599078341013</v>
      </c>
      <c r="V1135" s="813"/>
      <c r="W1135" s="813">
        <f t="shared" si="87"/>
        <v>84.371310159496602</v>
      </c>
      <c r="X1135" s="813">
        <f t="shared" si="86"/>
        <v>25.047019867549668</v>
      </c>
      <c r="Y1135" s="813"/>
      <c r="Z1135" s="813"/>
      <c r="AA1135" s="813"/>
    </row>
    <row r="1136" spans="1:27" ht="33.75">
      <c r="A1136" s="779"/>
      <c r="B1136" s="777">
        <v>7983090</v>
      </c>
      <c r="C1136" s="778" t="s">
        <v>2503</v>
      </c>
      <c r="D1136" s="757">
        <v>175</v>
      </c>
      <c r="E1136" s="758">
        <v>175</v>
      </c>
      <c r="F1136" s="758">
        <v>0</v>
      </c>
      <c r="G1136" s="758">
        <v>0</v>
      </c>
      <c r="H1136" s="758">
        <v>0</v>
      </c>
      <c r="I1136" s="758">
        <v>48</v>
      </c>
      <c r="J1136" s="758">
        <v>127.208</v>
      </c>
      <c r="K1136" s="758">
        <v>0</v>
      </c>
      <c r="L1136" s="758">
        <v>0</v>
      </c>
      <c r="M1136" s="758">
        <v>0</v>
      </c>
      <c r="N1136" s="759">
        <v>171.429</v>
      </c>
      <c r="O1136" s="757">
        <v>0</v>
      </c>
      <c r="P1136" s="757">
        <v>48</v>
      </c>
      <c r="Q1136" s="757">
        <v>123.429</v>
      </c>
      <c r="R1136" s="757">
        <v>0</v>
      </c>
      <c r="S1136" s="757">
        <v>0</v>
      </c>
      <c r="T1136" s="757">
        <v>0</v>
      </c>
      <c r="U1136" s="812">
        <f t="shared" si="85"/>
        <v>97.959428571428575</v>
      </c>
      <c r="V1136" s="813"/>
      <c r="W1136" s="813">
        <f t="shared" si="87"/>
        <v>100</v>
      </c>
      <c r="X1136" s="813">
        <f t="shared" si="86"/>
        <v>97.029274888371802</v>
      </c>
      <c r="Y1136" s="813"/>
      <c r="Z1136" s="813"/>
      <c r="AA1136" s="813"/>
    </row>
    <row r="1137" spans="1:27">
      <c r="A1137" s="779"/>
      <c r="B1137" s="777">
        <v>8159098</v>
      </c>
      <c r="C1137" s="778" t="s">
        <v>2504</v>
      </c>
      <c r="D1137" s="757">
        <v>450</v>
      </c>
      <c r="E1137" s="758">
        <v>450</v>
      </c>
      <c r="F1137" s="758">
        <v>0</v>
      </c>
      <c r="G1137" s="758">
        <v>0</v>
      </c>
      <c r="H1137" s="758">
        <v>0</v>
      </c>
      <c r="I1137" s="758">
        <v>0</v>
      </c>
      <c r="J1137" s="758">
        <v>450</v>
      </c>
      <c r="K1137" s="758">
        <v>0</v>
      </c>
      <c r="L1137" s="758">
        <v>0</v>
      </c>
      <c r="M1137" s="758">
        <v>0</v>
      </c>
      <c r="N1137" s="759">
        <v>450</v>
      </c>
      <c r="O1137" s="757">
        <v>0</v>
      </c>
      <c r="P1137" s="757">
        <v>0</v>
      </c>
      <c r="Q1137" s="757">
        <v>450</v>
      </c>
      <c r="R1137" s="757">
        <v>0</v>
      </c>
      <c r="S1137" s="757">
        <v>0</v>
      </c>
      <c r="T1137" s="757">
        <v>0</v>
      </c>
      <c r="U1137" s="812">
        <f t="shared" si="85"/>
        <v>100</v>
      </c>
      <c r="V1137" s="813"/>
      <c r="W1137" s="813"/>
      <c r="X1137" s="813">
        <f t="shared" si="86"/>
        <v>100</v>
      </c>
      <c r="Y1137" s="813"/>
      <c r="Z1137" s="813"/>
      <c r="AA1137" s="813"/>
    </row>
    <row r="1138" spans="1:27" ht="22.5">
      <c r="A1138" s="779"/>
      <c r="B1138" s="777" t="s">
        <v>2505</v>
      </c>
      <c r="C1138" s="778" t="s">
        <v>2506</v>
      </c>
      <c r="D1138" s="757">
        <v>952</v>
      </c>
      <c r="E1138" s="758">
        <v>525</v>
      </c>
      <c r="F1138" s="758">
        <v>200</v>
      </c>
      <c r="G1138" s="758">
        <v>227</v>
      </c>
      <c r="H1138" s="758">
        <v>0</v>
      </c>
      <c r="I1138" s="758">
        <v>952</v>
      </c>
      <c r="J1138" s="758">
        <v>0</v>
      </c>
      <c r="K1138" s="758">
        <v>0</v>
      </c>
      <c r="L1138" s="758">
        <v>0</v>
      </c>
      <c r="M1138" s="758">
        <v>0</v>
      </c>
      <c r="N1138" s="759">
        <v>427</v>
      </c>
      <c r="O1138" s="757">
        <v>0</v>
      </c>
      <c r="P1138" s="757">
        <v>427</v>
      </c>
      <c r="Q1138" s="757">
        <v>0</v>
      </c>
      <c r="R1138" s="757">
        <v>0</v>
      </c>
      <c r="S1138" s="757">
        <v>0</v>
      </c>
      <c r="T1138" s="757">
        <v>0</v>
      </c>
      <c r="U1138" s="812">
        <f t="shared" si="85"/>
        <v>44.852941176470587</v>
      </c>
      <c r="V1138" s="813"/>
      <c r="W1138" s="813">
        <f t="shared" si="87"/>
        <v>44.852941176470587</v>
      </c>
      <c r="X1138" s="813"/>
      <c r="Y1138" s="813"/>
      <c r="Z1138" s="813"/>
      <c r="AA1138" s="813"/>
    </row>
    <row r="1139" spans="1:27" ht="22.5">
      <c r="A1139" s="779"/>
      <c r="B1139" s="777">
        <v>7982728</v>
      </c>
      <c r="C1139" s="778" t="s">
        <v>2507</v>
      </c>
      <c r="D1139" s="757">
        <v>21</v>
      </c>
      <c r="E1139" s="758">
        <v>21</v>
      </c>
      <c r="F1139" s="758">
        <v>0</v>
      </c>
      <c r="G1139" s="758">
        <v>0</v>
      </c>
      <c r="H1139" s="758">
        <v>0</v>
      </c>
      <c r="I1139" s="758">
        <v>0</v>
      </c>
      <c r="J1139" s="758">
        <v>21.317</v>
      </c>
      <c r="K1139" s="758">
        <v>0</v>
      </c>
      <c r="L1139" s="758">
        <v>0</v>
      </c>
      <c r="M1139" s="758">
        <v>0</v>
      </c>
      <c r="N1139" s="759">
        <v>21.317</v>
      </c>
      <c r="O1139" s="757">
        <v>0</v>
      </c>
      <c r="P1139" s="757">
        <v>0</v>
      </c>
      <c r="Q1139" s="757">
        <v>21.317</v>
      </c>
      <c r="R1139" s="757">
        <v>0</v>
      </c>
      <c r="S1139" s="757">
        <v>0</v>
      </c>
      <c r="T1139" s="757">
        <v>0</v>
      </c>
      <c r="U1139" s="812">
        <f t="shared" si="85"/>
        <v>101.5095238095238</v>
      </c>
      <c r="V1139" s="813"/>
      <c r="W1139" s="813"/>
      <c r="X1139" s="813">
        <f t="shared" si="86"/>
        <v>100</v>
      </c>
      <c r="Y1139" s="813"/>
      <c r="Z1139" s="813"/>
      <c r="AA1139" s="813"/>
    </row>
    <row r="1140" spans="1:27">
      <c r="A1140" s="779"/>
      <c r="B1140" s="777">
        <v>7972724</v>
      </c>
      <c r="C1140" s="778" t="s">
        <v>2508</v>
      </c>
      <c r="D1140" s="757">
        <v>2034</v>
      </c>
      <c r="E1140" s="758">
        <v>2034</v>
      </c>
      <c r="F1140" s="758">
        <v>0</v>
      </c>
      <c r="G1140" s="758">
        <v>0</v>
      </c>
      <c r="H1140" s="758">
        <v>0</v>
      </c>
      <c r="I1140" s="758">
        <v>0</v>
      </c>
      <c r="J1140" s="758">
        <v>2034.2159999999999</v>
      </c>
      <c r="K1140" s="758">
        <v>0</v>
      </c>
      <c r="L1140" s="758">
        <v>0</v>
      </c>
      <c r="M1140" s="758">
        <v>0</v>
      </c>
      <c r="N1140" s="759">
        <v>2017.2159999999999</v>
      </c>
      <c r="O1140" s="757">
        <v>0</v>
      </c>
      <c r="P1140" s="757">
        <v>0</v>
      </c>
      <c r="Q1140" s="757">
        <v>2017.2159999999999</v>
      </c>
      <c r="R1140" s="757">
        <v>0</v>
      </c>
      <c r="S1140" s="757">
        <v>0</v>
      </c>
      <c r="T1140" s="757">
        <v>0</v>
      </c>
      <c r="U1140" s="812">
        <f t="shared" si="85"/>
        <v>99.174827925270407</v>
      </c>
      <c r="V1140" s="813"/>
      <c r="W1140" s="813"/>
      <c r="X1140" s="813">
        <f t="shared" si="86"/>
        <v>99.164297203443482</v>
      </c>
      <c r="Y1140" s="813"/>
      <c r="Z1140" s="813"/>
      <c r="AA1140" s="813"/>
    </row>
    <row r="1141" spans="1:27" ht="22.5">
      <c r="A1141" s="779"/>
      <c r="B1141" s="777">
        <v>7986959</v>
      </c>
      <c r="C1141" s="778" t="s">
        <v>2509</v>
      </c>
      <c r="D1141" s="757">
        <v>1280</v>
      </c>
      <c r="E1141" s="758">
        <v>1280</v>
      </c>
      <c r="F1141" s="758">
        <v>0</v>
      </c>
      <c r="G1141" s="758">
        <v>0</v>
      </c>
      <c r="H1141" s="758">
        <v>0</v>
      </c>
      <c r="I1141" s="758">
        <v>0</v>
      </c>
      <c r="J1141" s="758">
        <v>0</v>
      </c>
      <c r="K1141" s="758">
        <v>0</v>
      </c>
      <c r="L1141" s="758">
        <v>1279.6469999999999</v>
      </c>
      <c r="M1141" s="758">
        <v>0</v>
      </c>
      <c r="N1141" s="759">
        <v>1162.9639999999999</v>
      </c>
      <c r="O1141" s="757">
        <v>0</v>
      </c>
      <c r="P1141" s="757">
        <v>0</v>
      </c>
      <c r="Q1141" s="757">
        <v>0</v>
      </c>
      <c r="R1141" s="757">
        <v>0</v>
      </c>
      <c r="S1141" s="757">
        <v>1162.9639999999999</v>
      </c>
      <c r="T1141" s="757">
        <v>0</v>
      </c>
      <c r="U1141" s="812">
        <f t="shared" si="85"/>
        <v>90.856562499999995</v>
      </c>
      <c r="V1141" s="813"/>
      <c r="W1141" s="813"/>
      <c r="X1141" s="813"/>
      <c r="Y1141" s="813"/>
      <c r="Z1141" s="813">
        <f t="shared" si="88"/>
        <v>90.881625948406082</v>
      </c>
      <c r="AA1141" s="813"/>
    </row>
    <row r="1142" spans="1:27" ht="33.75">
      <c r="A1142" s="779"/>
      <c r="B1142" s="777">
        <v>8048068</v>
      </c>
      <c r="C1142" s="778" t="s">
        <v>2510</v>
      </c>
      <c r="D1142" s="757">
        <v>589</v>
      </c>
      <c r="E1142" s="758">
        <v>589</v>
      </c>
      <c r="F1142" s="758">
        <v>0</v>
      </c>
      <c r="G1142" s="758">
        <v>0</v>
      </c>
      <c r="H1142" s="758">
        <v>0</v>
      </c>
      <c r="I1142" s="758">
        <v>0</v>
      </c>
      <c r="J1142" s="758">
        <v>0</v>
      </c>
      <c r="K1142" s="758">
        <v>0</v>
      </c>
      <c r="L1142" s="758">
        <v>589.44299999999998</v>
      </c>
      <c r="M1142" s="758">
        <v>0</v>
      </c>
      <c r="N1142" s="759">
        <v>582.24800000000005</v>
      </c>
      <c r="O1142" s="757">
        <v>0</v>
      </c>
      <c r="P1142" s="757">
        <v>0</v>
      </c>
      <c r="Q1142" s="757">
        <v>0</v>
      </c>
      <c r="R1142" s="757">
        <v>0</v>
      </c>
      <c r="S1142" s="757">
        <v>582.24800000000005</v>
      </c>
      <c r="T1142" s="757">
        <v>0</v>
      </c>
      <c r="U1142" s="812">
        <f t="shared" si="85"/>
        <v>98.853650254668935</v>
      </c>
      <c r="V1142" s="813"/>
      <c r="W1142" s="813"/>
      <c r="X1142" s="813"/>
      <c r="Y1142" s="813"/>
      <c r="Z1142" s="813">
        <f t="shared" si="88"/>
        <v>98.77935610398292</v>
      </c>
      <c r="AA1142" s="813"/>
    </row>
    <row r="1143" spans="1:27" ht="45">
      <c r="A1143" s="779"/>
      <c r="B1143" s="777">
        <v>7860904</v>
      </c>
      <c r="C1143" s="778" t="s">
        <v>2511</v>
      </c>
      <c r="D1143" s="757">
        <v>55</v>
      </c>
      <c r="E1143" s="758">
        <v>55</v>
      </c>
      <c r="F1143" s="758">
        <v>0</v>
      </c>
      <c r="G1143" s="758">
        <v>0</v>
      </c>
      <c r="H1143" s="758">
        <v>0</v>
      </c>
      <c r="I1143" s="758">
        <v>0</v>
      </c>
      <c r="J1143" s="758">
        <v>54.981000000000002</v>
      </c>
      <c r="K1143" s="758">
        <v>0</v>
      </c>
      <c r="L1143" s="758">
        <v>0</v>
      </c>
      <c r="M1143" s="758">
        <v>0</v>
      </c>
      <c r="N1143" s="759">
        <v>54.978000000000002</v>
      </c>
      <c r="O1143" s="757">
        <v>0</v>
      </c>
      <c r="P1143" s="757">
        <v>0</v>
      </c>
      <c r="Q1143" s="757">
        <v>54.978000000000002</v>
      </c>
      <c r="R1143" s="757">
        <v>0</v>
      </c>
      <c r="S1143" s="757">
        <v>0</v>
      </c>
      <c r="T1143" s="757">
        <v>0</v>
      </c>
      <c r="U1143" s="812">
        <f t="shared" si="85"/>
        <v>99.960000000000008</v>
      </c>
      <c r="V1143" s="813"/>
      <c r="W1143" s="813"/>
      <c r="X1143" s="813">
        <f t="shared" si="86"/>
        <v>99.994543569596772</v>
      </c>
      <c r="Y1143" s="813"/>
      <c r="Z1143" s="813"/>
      <c r="AA1143" s="813"/>
    </row>
    <row r="1144" spans="1:27" ht="33.75">
      <c r="A1144" s="779"/>
      <c r="B1144" s="777">
        <v>7858127</v>
      </c>
      <c r="C1144" s="778" t="s">
        <v>2512</v>
      </c>
      <c r="D1144" s="757">
        <v>50</v>
      </c>
      <c r="E1144" s="758">
        <v>50</v>
      </c>
      <c r="F1144" s="758">
        <v>0</v>
      </c>
      <c r="G1144" s="758">
        <v>0</v>
      </c>
      <c r="H1144" s="758">
        <v>0</v>
      </c>
      <c r="I1144" s="758">
        <v>0</v>
      </c>
      <c r="J1144" s="758">
        <v>49.58</v>
      </c>
      <c r="K1144" s="758">
        <v>0</v>
      </c>
      <c r="L1144" s="758">
        <v>0</v>
      </c>
      <c r="M1144" s="758">
        <v>0</v>
      </c>
      <c r="N1144" s="759">
        <v>49.58</v>
      </c>
      <c r="O1144" s="757">
        <v>0</v>
      </c>
      <c r="P1144" s="757">
        <v>0</v>
      </c>
      <c r="Q1144" s="757">
        <v>49.58</v>
      </c>
      <c r="R1144" s="757">
        <v>0</v>
      </c>
      <c r="S1144" s="757">
        <v>0</v>
      </c>
      <c r="T1144" s="757">
        <v>0</v>
      </c>
      <c r="U1144" s="812">
        <f t="shared" si="85"/>
        <v>99.16</v>
      </c>
      <c r="V1144" s="813"/>
      <c r="W1144" s="813"/>
      <c r="X1144" s="813">
        <f t="shared" si="86"/>
        <v>100</v>
      </c>
      <c r="Y1144" s="813"/>
      <c r="Z1144" s="813"/>
      <c r="AA1144" s="813"/>
    </row>
    <row r="1145" spans="1:27" ht="45">
      <c r="A1145" s="779"/>
      <c r="B1145" s="777">
        <v>8132280</v>
      </c>
      <c r="C1145" s="778" t="s">
        <v>2513</v>
      </c>
      <c r="D1145" s="757">
        <v>3500</v>
      </c>
      <c r="E1145" s="758">
        <v>0</v>
      </c>
      <c r="F1145" s="758">
        <v>3500</v>
      </c>
      <c r="G1145" s="758">
        <v>0</v>
      </c>
      <c r="H1145" s="758">
        <v>0</v>
      </c>
      <c r="I1145" s="758">
        <v>3500</v>
      </c>
      <c r="J1145" s="758">
        <v>0</v>
      </c>
      <c r="K1145" s="758">
        <v>0</v>
      </c>
      <c r="L1145" s="758">
        <v>0</v>
      </c>
      <c r="M1145" s="758">
        <v>0</v>
      </c>
      <c r="N1145" s="759">
        <v>3130.866</v>
      </c>
      <c r="O1145" s="757">
        <v>0</v>
      </c>
      <c r="P1145" s="757">
        <v>3130.866</v>
      </c>
      <c r="Q1145" s="757">
        <v>0</v>
      </c>
      <c r="R1145" s="757">
        <v>0</v>
      </c>
      <c r="S1145" s="757">
        <v>0</v>
      </c>
      <c r="T1145" s="757">
        <v>0</v>
      </c>
      <c r="U1145" s="812">
        <f t="shared" si="85"/>
        <v>89.453314285714285</v>
      </c>
      <c r="V1145" s="813"/>
      <c r="W1145" s="813">
        <f t="shared" si="87"/>
        <v>89.453314285714285</v>
      </c>
      <c r="X1145" s="813"/>
      <c r="Y1145" s="813"/>
      <c r="Z1145" s="813"/>
      <c r="AA1145" s="813"/>
    </row>
    <row r="1146" spans="1:27">
      <c r="A1146" s="779"/>
      <c r="B1146" s="777">
        <v>8030638</v>
      </c>
      <c r="C1146" s="778" t="s">
        <v>2514</v>
      </c>
      <c r="D1146" s="757">
        <v>3054.0190000000002</v>
      </c>
      <c r="E1146" s="758">
        <v>1335</v>
      </c>
      <c r="F1146" s="758">
        <v>1519.019</v>
      </c>
      <c r="G1146" s="758">
        <v>200</v>
      </c>
      <c r="H1146" s="758">
        <v>0</v>
      </c>
      <c r="I1146" s="758">
        <v>2696.0189999999998</v>
      </c>
      <c r="J1146" s="758">
        <v>358</v>
      </c>
      <c r="K1146" s="758">
        <v>0</v>
      </c>
      <c r="L1146" s="758">
        <v>0</v>
      </c>
      <c r="M1146" s="758">
        <v>0</v>
      </c>
      <c r="N1146" s="759">
        <v>1093.3599999999999</v>
      </c>
      <c r="O1146" s="757">
        <v>0</v>
      </c>
      <c r="P1146" s="757">
        <v>1093.3599999999999</v>
      </c>
      <c r="Q1146" s="757">
        <v>0</v>
      </c>
      <c r="R1146" s="757">
        <v>0</v>
      </c>
      <c r="S1146" s="757">
        <v>0</v>
      </c>
      <c r="T1146" s="757">
        <v>0</v>
      </c>
      <c r="U1146" s="812">
        <f t="shared" si="85"/>
        <v>35.800694101772116</v>
      </c>
      <c r="V1146" s="813"/>
      <c r="W1146" s="813">
        <f t="shared" si="87"/>
        <v>40.554610334719449</v>
      </c>
      <c r="X1146" s="813">
        <f t="shared" si="86"/>
        <v>0</v>
      </c>
      <c r="Y1146" s="813"/>
      <c r="Z1146" s="813"/>
      <c r="AA1146" s="813"/>
    </row>
    <row r="1147" spans="1:27">
      <c r="A1147" s="779"/>
      <c r="B1147" s="777">
        <v>7998742</v>
      </c>
      <c r="C1147" s="778" t="s">
        <v>2515</v>
      </c>
      <c r="D1147" s="757">
        <v>2750</v>
      </c>
      <c r="E1147" s="758">
        <v>60</v>
      </c>
      <c r="F1147" s="758">
        <v>1990</v>
      </c>
      <c r="G1147" s="758">
        <v>700</v>
      </c>
      <c r="H1147" s="758">
        <v>0</v>
      </c>
      <c r="I1147" s="758">
        <v>2690</v>
      </c>
      <c r="J1147" s="758">
        <v>60</v>
      </c>
      <c r="K1147" s="758">
        <v>0</v>
      </c>
      <c r="L1147" s="758">
        <v>0</v>
      </c>
      <c r="M1147" s="758">
        <v>0</v>
      </c>
      <c r="N1147" s="759">
        <v>0</v>
      </c>
      <c r="O1147" s="757">
        <v>0</v>
      </c>
      <c r="P1147" s="757">
        <v>0</v>
      </c>
      <c r="Q1147" s="757">
        <v>0</v>
      </c>
      <c r="R1147" s="757">
        <v>0</v>
      </c>
      <c r="S1147" s="757">
        <v>0</v>
      </c>
      <c r="T1147" s="757">
        <v>0</v>
      </c>
      <c r="U1147" s="812">
        <f t="shared" si="85"/>
        <v>0</v>
      </c>
      <c r="V1147" s="813"/>
      <c r="W1147" s="813">
        <f t="shared" si="87"/>
        <v>0</v>
      </c>
      <c r="X1147" s="813">
        <f t="shared" si="86"/>
        <v>0</v>
      </c>
      <c r="Y1147" s="813"/>
      <c r="Z1147" s="813"/>
      <c r="AA1147" s="813"/>
    </row>
    <row r="1148" spans="1:27" ht="22.5">
      <c r="A1148" s="779"/>
      <c r="B1148" s="777">
        <v>8118893</v>
      </c>
      <c r="C1148" s="778" t="s">
        <v>2516</v>
      </c>
      <c r="D1148" s="757">
        <v>494.512</v>
      </c>
      <c r="E1148" s="758">
        <v>0</v>
      </c>
      <c r="F1148" s="758">
        <v>494.512</v>
      </c>
      <c r="G1148" s="758">
        <v>0</v>
      </c>
      <c r="H1148" s="758">
        <v>0</v>
      </c>
      <c r="I1148" s="758">
        <v>0</v>
      </c>
      <c r="J1148" s="758">
        <v>494.512</v>
      </c>
      <c r="K1148" s="758">
        <v>0</v>
      </c>
      <c r="L1148" s="758">
        <v>0</v>
      </c>
      <c r="M1148" s="758">
        <v>0</v>
      </c>
      <c r="N1148" s="759">
        <v>494.512</v>
      </c>
      <c r="O1148" s="757">
        <v>0</v>
      </c>
      <c r="P1148" s="757">
        <v>0</v>
      </c>
      <c r="Q1148" s="757">
        <v>494.512</v>
      </c>
      <c r="R1148" s="757">
        <v>0</v>
      </c>
      <c r="S1148" s="757">
        <v>0</v>
      </c>
      <c r="T1148" s="757">
        <v>0</v>
      </c>
      <c r="U1148" s="812">
        <f t="shared" si="85"/>
        <v>100</v>
      </c>
      <c r="V1148" s="813"/>
      <c r="W1148" s="813"/>
      <c r="X1148" s="813">
        <f t="shared" si="86"/>
        <v>100</v>
      </c>
      <c r="Y1148" s="813"/>
      <c r="Z1148" s="813"/>
      <c r="AA1148" s="813"/>
    </row>
    <row r="1149" spans="1:27" ht="45">
      <c r="A1149" s="779"/>
      <c r="B1149" s="777">
        <v>8072829</v>
      </c>
      <c r="C1149" s="778" t="s">
        <v>2517</v>
      </c>
      <c r="D1149" s="757">
        <v>3742</v>
      </c>
      <c r="E1149" s="758">
        <v>225</v>
      </c>
      <c r="F1149" s="758">
        <v>2725</v>
      </c>
      <c r="G1149" s="758">
        <v>792</v>
      </c>
      <c r="H1149" s="758">
        <v>0</v>
      </c>
      <c r="I1149" s="758">
        <v>3742</v>
      </c>
      <c r="J1149" s="758">
        <v>0</v>
      </c>
      <c r="K1149" s="758">
        <v>0</v>
      </c>
      <c r="L1149" s="758">
        <v>0</v>
      </c>
      <c r="M1149" s="758">
        <v>0</v>
      </c>
      <c r="N1149" s="759">
        <v>3516.808</v>
      </c>
      <c r="O1149" s="757">
        <v>0</v>
      </c>
      <c r="P1149" s="757">
        <v>3516.808</v>
      </c>
      <c r="Q1149" s="757">
        <v>0</v>
      </c>
      <c r="R1149" s="757">
        <v>0</v>
      </c>
      <c r="S1149" s="757">
        <v>0</v>
      </c>
      <c r="T1149" s="757">
        <v>0</v>
      </c>
      <c r="U1149" s="812">
        <f t="shared" si="85"/>
        <v>93.982041688936405</v>
      </c>
      <c r="V1149" s="813"/>
      <c r="W1149" s="813">
        <f t="shared" si="87"/>
        <v>93.982041688936405</v>
      </c>
      <c r="X1149" s="813"/>
      <c r="Y1149" s="813"/>
      <c r="Z1149" s="813"/>
      <c r="AA1149" s="813"/>
    </row>
    <row r="1150" spans="1:27" ht="22.5">
      <c r="A1150" s="779"/>
      <c r="B1150" s="777">
        <v>7815835</v>
      </c>
      <c r="C1150" s="778" t="s">
        <v>2518</v>
      </c>
      <c r="D1150" s="757">
        <v>1808.6569999999999</v>
      </c>
      <c r="E1150" s="758">
        <v>1808.6569999999999</v>
      </c>
      <c r="F1150" s="758">
        <v>0</v>
      </c>
      <c r="G1150" s="758">
        <v>0</v>
      </c>
      <c r="H1150" s="758">
        <v>0</v>
      </c>
      <c r="I1150" s="758">
        <v>0</v>
      </c>
      <c r="J1150" s="758">
        <v>0</v>
      </c>
      <c r="K1150" s="758">
        <v>0</v>
      </c>
      <c r="L1150" s="758">
        <v>0</v>
      </c>
      <c r="M1150" s="758">
        <v>1808.6569999999999</v>
      </c>
      <c r="N1150" s="759">
        <v>1803.8040000000001</v>
      </c>
      <c r="O1150" s="757">
        <v>0</v>
      </c>
      <c r="P1150" s="757">
        <v>0</v>
      </c>
      <c r="Q1150" s="757">
        <v>0</v>
      </c>
      <c r="R1150" s="757">
        <v>0</v>
      </c>
      <c r="S1150" s="757">
        <v>0</v>
      </c>
      <c r="T1150" s="757">
        <v>1803.8040000000001</v>
      </c>
      <c r="U1150" s="812">
        <f t="shared" si="85"/>
        <v>99.731679362090219</v>
      </c>
      <c r="V1150" s="813"/>
      <c r="W1150" s="813"/>
      <c r="X1150" s="813"/>
      <c r="Y1150" s="813"/>
      <c r="Z1150" s="813"/>
      <c r="AA1150" s="813">
        <f t="shared" si="89"/>
        <v>99.731679362090219</v>
      </c>
    </row>
    <row r="1151" spans="1:27" ht="33.75">
      <c r="A1151" s="779"/>
      <c r="B1151" s="777">
        <v>8108094</v>
      </c>
      <c r="C1151" s="778" t="s">
        <v>2519</v>
      </c>
      <c r="D1151" s="757">
        <v>500</v>
      </c>
      <c r="E1151" s="758">
        <v>500</v>
      </c>
      <c r="F1151" s="758">
        <v>0</v>
      </c>
      <c r="G1151" s="758">
        <v>0</v>
      </c>
      <c r="H1151" s="758">
        <v>0</v>
      </c>
      <c r="I1151" s="758">
        <v>0</v>
      </c>
      <c r="J1151" s="758">
        <v>0</v>
      </c>
      <c r="K1151" s="758">
        <v>0</v>
      </c>
      <c r="L1151" s="758">
        <v>0</v>
      </c>
      <c r="M1151" s="758">
        <v>500</v>
      </c>
      <c r="N1151" s="759">
        <v>500</v>
      </c>
      <c r="O1151" s="757">
        <v>0</v>
      </c>
      <c r="P1151" s="757">
        <v>0</v>
      </c>
      <c r="Q1151" s="757">
        <v>0</v>
      </c>
      <c r="R1151" s="757">
        <v>0</v>
      </c>
      <c r="S1151" s="757">
        <v>0</v>
      </c>
      <c r="T1151" s="757">
        <v>500</v>
      </c>
      <c r="U1151" s="812">
        <f t="shared" si="85"/>
        <v>100</v>
      </c>
      <c r="V1151" s="813"/>
      <c r="W1151" s="813"/>
      <c r="X1151" s="813"/>
      <c r="Y1151" s="813"/>
      <c r="Z1151" s="813"/>
      <c r="AA1151" s="813">
        <f t="shared" si="89"/>
        <v>100</v>
      </c>
    </row>
    <row r="1152" spans="1:27" ht="45">
      <c r="A1152" s="779"/>
      <c r="B1152" s="777">
        <v>8154674</v>
      </c>
      <c r="C1152" s="778" t="s">
        <v>2520</v>
      </c>
      <c r="D1152" s="757">
        <v>1000</v>
      </c>
      <c r="E1152" s="758">
        <v>1000</v>
      </c>
      <c r="F1152" s="758">
        <v>0</v>
      </c>
      <c r="G1152" s="758">
        <v>0</v>
      </c>
      <c r="H1152" s="758">
        <v>0</v>
      </c>
      <c r="I1152" s="758">
        <v>1000</v>
      </c>
      <c r="J1152" s="758">
        <v>0</v>
      </c>
      <c r="K1152" s="758">
        <v>0</v>
      </c>
      <c r="L1152" s="758">
        <v>0</v>
      </c>
      <c r="M1152" s="758">
        <v>0</v>
      </c>
      <c r="N1152" s="759">
        <v>911.86400000000003</v>
      </c>
      <c r="O1152" s="757">
        <v>0</v>
      </c>
      <c r="P1152" s="757">
        <v>911.86400000000003</v>
      </c>
      <c r="Q1152" s="757">
        <v>0</v>
      </c>
      <c r="R1152" s="757">
        <v>0</v>
      </c>
      <c r="S1152" s="757">
        <v>0</v>
      </c>
      <c r="T1152" s="757">
        <v>0</v>
      </c>
      <c r="U1152" s="812">
        <f t="shared" si="85"/>
        <v>91.186400000000006</v>
      </c>
      <c r="V1152" s="813"/>
      <c r="W1152" s="813">
        <f t="shared" si="87"/>
        <v>91.186400000000006</v>
      </c>
      <c r="X1152" s="813"/>
      <c r="Y1152" s="813"/>
      <c r="Z1152" s="813"/>
      <c r="AA1152" s="813"/>
    </row>
    <row r="1153" spans="1:27" ht="33.75">
      <c r="A1153" s="779"/>
      <c r="B1153" s="777" t="s">
        <v>675</v>
      </c>
      <c r="C1153" s="778" t="s">
        <v>2521</v>
      </c>
      <c r="D1153" s="757">
        <v>10641.321</v>
      </c>
      <c r="E1153" s="758">
        <v>10380</v>
      </c>
      <c r="F1153" s="758">
        <v>0</v>
      </c>
      <c r="G1153" s="758">
        <v>261.32100000000003</v>
      </c>
      <c r="H1153" s="758">
        <v>0</v>
      </c>
      <c r="I1153" s="758">
        <v>0</v>
      </c>
      <c r="J1153" s="758">
        <v>10641.321</v>
      </c>
      <c r="K1153" s="758">
        <v>0</v>
      </c>
      <c r="L1153" s="758">
        <v>0</v>
      </c>
      <c r="M1153" s="758">
        <v>0</v>
      </c>
      <c r="N1153" s="759">
        <v>5813.7389999999996</v>
      </c>
      <c r="O1153" s="757">
        <v>0</v>
      </c>
      <c r="P1153" s="757">
        <v>0</v>
      </c>
      <c r="Q1153" s="757">
        <v>5813.7389999999996</v>
      </c>
      <c r="R1153" s="757">
        <v>0</v>
      </c>
      <c r="S1153" s="757">
        <v>0</v>
      </c>
      <c r="T1153" s="757">
        <v>0</v>
      </c>
      <c r="U1153" s="812">
        <f t="shared" si="85"/>
        <v>54.633621145344634</v>
      </c>
      <c r="V1153" s="813"/>
      <c r="W1153" s="813"/>
      <c r="X1153" s="813">
        <f t="shared" si="86"/>
        <v>54.633621145344634</v>
      </c>
      <c r="Y1153" s="813"/>
      <c r="Z1153" s="813"/>
      <c r="AA1153" s="813"/>
    </row>
    <row r="1154" spans="1:27" ht="22.5">
      <c r="A1154" s="779"/>
      <c r="B1154" s="777">
        <v>8090012</v>
      </c>
      <c r="C1154" s="778" t="s">
        <v>2522</v>
      </c>
      <c r="D1154" s="757">
        <v>924</v>
      </c>
      <c r="E1154" s="758">
        <v>924</v>
      </c>
      <c r="F1154" s="758">
        <v>0</v>
      </c>
      <c r="G1154" s="758">
        <v>0</v>
      </c>
      <c r="H1154" s="758">
        <v>0</v>
      </c>
      <c r="I1154" s="758">
        <v>0</v>
      </c>
      <c r="J1154" s="758">
        <v>924</v>
      </c>
      <c r="K1154" s="758">
        <v>0</v>
      </c>
      <c r="L1154" s="758">
        <v>0</v>
      </c>
      <c r="M1154" s="758">
        <v>0</v>
      </c>
      <c r="N1154" s="759">
        <v>895.71500000000003</v>
      </c>
      <c r="O1154" s="757">
        <v>0</v>
      </c>
      <c r="P1154" s="757">
        <v>0</v>
      </c>
      <c r="Q1154" s="757">
        <v>895.71500000000003</v>
      </c>
      <c r="R1154" s="757">
        <v>0</v>
      </c>
      <c r="S1154" s="757">
        <v>0</v>
      </c>
      <c r="T1154" s="757">
        <v>0</v>
      </c>
      <c r="U1154" s="812">
        <f t="shared" si="85"/>
        <v>96.938852813852819</v>
      </c>
      <c r="V1154" s="813"/>
      <c r="W1154" s="813"/>
      <c r="X1154" s="813">
        <f t="shared" si="86"/>
        <v>96.938852813852819</v>
      </c>
      <c r="Y1154" s="813"/>
      <c r="Z1154" s="813"/>
      <c r="AA1154" s="813"/>
    </row>
    <row r="1155" spans="1:27" ht="33.75">
      <c r="A1155" s="779"/>
      <c r="B1155" s="777">
        <v>8157427</v>
      </c>
      <c r="C1155" s="778" t="s">
        <v>2523</v>
      </c>
      <c r="D1155" s="757">
        <v>87</v>
      </c>
      <c r="E1155" s="758">
        <v>87</v>
      </c>
      <c r="F1155" s="758">
        <v>0</v>
      </c>
      <c r="G1155" s="758">
        <v>0</v>
      </c>
      <c r="H1155" s="758">
        <v>0</v>
      </c>
      <c r="I1155" s="758">
        <v>0</v>
      </c>
      <c r="J1155" s="758">
        <v>87</v>
      </c>
      <c r="K1155" s="758">
        <v>0</v>
      </c>
      <c r="L1155" s="758">
        <v>0</v>
      </c>
      <c r="M1155" s="758">
        <v>0</v>
      </c>
      <c r="N1155" s="759">
        <v>70.350999999999999</v>
      </c>
      <c r="O1155" s="757">
        <v>0</v>
      </c>
      <c r="P1155" s="757">
        <v>0</v>
      </c>
      <c r="Q1155" s="757">
        <v>70.350999999999999</v>
      </c>
      <c r="R1155" s="757">
        <v>0</v>
      </c>
      <c r="S1155" s="757">
        <v>0</v>
      </c>
      <c r="T1155" s="757">
        <v>0</v>
      </c>
      <c r="U1155" s="812">
        <f t="shared" si="85"/>
        <v>80.86321839080459</v>
      </c>
      <c r="V1155" s="813"/>
      <c r="W1155" s="813"/>
      <c r="X1155" s="813">
        <f t="shared" si="86"/>
        <v>80.86321839080459</v>
      </c>
      <c r="Y1155" s="813"/>
      <c r="Z1155" s="813"/>
      <c r="AA1155" s="813"/>
    </row>
    <row r="1156" spans="1:27" ht="45">
      <c r="A1156" s="779"/>
      <c r="B1156" s="777" t="s">
        <v>2524</v>
      </c>
      <c r="C1156" s="778" t="s">
        <v>2525</v>
      </c>
      <c r="D1156" s="757">
        <v>480</v>
      </c>
      <c r="E1156" s="758">
        <v>480</v>
      </c>
      <c r="F1156" s="758">
        <v>0</v>
      </c>
      <c r="G1156" s="758">
        <v>0</v>
      </c>
      <c r="H1156" s="758">
        <v>0</v>
      </c>
      <c r="I1156" s="758">
        <v>0</v>
      </c>
      <c r="J1156" s="758">
        <v>480</v>
      </c>
      <c r="K1156" s="758">
        <v>0</v>
      </c>
      <c r="L1156" s="758">
        <v>0</v>
      </c>
      <c r="M1156" s="758">
        <v>0</v>
      </c>
      <c r="N1156" s="759">
        <v>469.12</v>
      </c>
      <c r="O1156" s="757">
        <v>0</v>
      </c>
      <c r="P1156" s="757">
        <v>0</v>
      </c>
      <c r="Q1156" s="757">
        <v>469.12</v>
      </c>
      <c r="R1156" s="757">
        <v>0</v>
      </c>
      <c r="S1156" s="757">
        <v>0</v>
      </c>
      <c r="T1156" s="757">
        <v>0</v>
      </c>
      <c r="U1156" s="812">
        <f t="shared" si="85"/>
        <v>97.733333333333334</v>
      </c>
      <c r="V1156" s="813"/>
      <c r="W1156" s="813"/>
      <c r="X1156" s="813">
        <f t="shared" si="86"/>
        <v>97.733333333333334</v>
      </c>
      <c r="Y1156" s="813"/>
      <c r="Z1156" s="813"/>
      <c r="AA1156" s="813"/>
    </row>
    <row r="1157" spans="1:27" ht="22.5">
      <c r="A1157" s="779"/>
      <c r="B1157" s="777">
        <v>7980731</v>
      </c>
      <c r="C1157" s="778" t="s">
        <v>2526</v>
      </c>
      <c r="D1157" s="757">
        <v>424</v>
      </c>
      <c r="E1157" s="758">
        <v>424</v>
      </c>
      <c r="F1157" s="758">
        <v>0</v>
      </c>
      <c r="G1157" s="758">
        <v>0</v>
      </c>
      <c r="H1157" s="758">
        <v>0</v>
      </c>
      <c r="I1157" s="758">
        <v>0</v>
      </c>
      <c r="J1157" s="758">
        <v>424</v>
      </c>
      <c r="K1157" s="758">
        <v>0</v>
      </c>
      <c r="L1157" s="758">
        <v>0</v>
      </c>
      <c r="M1157" s="758">
        <v>0</v>
      </c>
      <c r="N1157" s="759">
        <v>379.61799999999999</v>
      </c>
      <c r="O1157" s="757">
        <v>0</v>
      </c>
      <c r="P1157" s="757">
        <v>0</v>
      </c>
      <c r="Q1157" s="757">
        <v>379.61799999999999</v>
      </c>
      <c r="R1157" s="757">
        <v>0</v>
      </c>
      <c r="S1157" s="757">
        <v>0</v>
      </c>
      <c r="T1157" s="757">
        <v>0</v>
      </c>
      <c r="U1157" s="812">
        <f t="shared" si="85"/>
        <v>89.532547169811323</v>
      </c>
      <c r="V1157" s="813"/>
      <c r="W1157" s="813"/>
      <c r="X1157" s="813">
        <f t="shared" si="86"/>
        <v>89.532547169811323</v>
      </c>
      <c r="Y1157" s="813"/>
      <c r="Z1157" s="813"/>
      <c r="AA1157" s="813"/>
    </row>
    <row r="1158" spans="1:27" ht="22.5">
      <c r="A1158" s="779"/>
      <c r="B1158" s="777" t="s">
        <v>2527</v>
      </c>
      <c r="C1158" s="778" t="s">
        <v>2528</v>
      </c>
      <c r="D1158" s="757">
        <v>2175</v>
      </c>
      <c r="E1158" s="758">
        <v>2175</v>
      </c>
      <c r="F1158" s="758">
        <v>0</v>
      </c>
      <c r="G1158" s="758">
        <v>0</v>
      </c>
      <c r="H1158" s="758">
        <v>0</v>
      </c>
      <c r="I1158" s="758">
        <v>74</v>
      </c>
      <c r="J1158" s="758">
        <v>2101</v>
      </c>
      <c r="K1158" s="758">
        <v>0</v>
      </c>
      <c r="L1158" s="758">
        <v>0</v>
      </c>
      <c r="M1158" s="758">
        <v>0</v>
      </c>
      <c r="N1158" s="759">
        <v>2159.9560000000001</v>
      </c>
      <c r="O1158" s="757">
        <v>0</v>
      </c>
      <c r="P1158" s="757">
        <v>74</v>
      </c>
      <c r="Q1158" s="757">
        <v>2085.9560000000001</v>
      </c>
      <c r="R1158" s="757">
        <v>0</v>
      </c>
      <c r="S1158" s="757">
        <v>0</v>
      </c>
      <c r="T1158" s="757">
        <v>0</v>
      </c>
      <c r="U1158" s="812">
        <f t="shared" si="85"/>
        <v>99.308321839080477</v>
      </c>
      <c r="V1158" s="813"/>
      <c r="W1158" s="813">
        <f t="shared" si="87"/>
        <v>100</v>
      </c>
      <c r="X1158" s="813">
        <f t="shared" si="86"/>
        <v>99.28396001903856</v>
      </c>
      <c r="Y1158" s="813"/>
      <c r="Z1158" s="813"/>
      <c r="AA1158" s="813"/>
    </row>
    <row r="1159" spans="1:27" ht="56.25">
      <c r="A1159" s="779"/>
      <c r="B1159" s="777" t="s">
        <v>2529</v>
      </c>
      <c r="C1159" s="778" t="s">
        <v>2530</v>
      </c>
      <c r="D1159" s="757">
        <v>1009</v>
      </c>
      <c r="E1159" s="758">
        <v>1009</v>
      </c>
      <c r="F1159" s="758">
        <v>0</v>
      </c>
      <c r="G1159" s="758">
        <v>0</v>
      </c>
      <c r="H1159" s="758">
        <v>0</v>
      </c>
      <c r="I1159" s="758">
        <v>0</v>
      </c>
      <c r="J1159" s="758">
        <v>1009</v>
      </c>
      <c r="K1159" s="758">
        <v>0</v>
      </c>
      <c r="L1159" s="758">
        <v>0</v>
      </c>
      <c r="M1159" s="758">
        <v>0</v>
      </c>
      <c r="N1159" s="759">
        <v>973.70299999999997</v>
      </c>
      <c r="O1159" s="757">
        <v>0</v>
      </c>
      <c r="P1159" s="757">
        <v>0</v>
      </c>
      <c r="Q1159" s="757">
        <v>973.70299999999997</v>
      </c>
      <c r="R1159" s="757">
        <v>0</v>
      </c>
      <c r="S1159" s="757">
        <v>0</v>
      </c>
      <c r="T1159" s="757">
        <v>0</v>
      </c>
      <c r="U1159" s="812">
        <f t="shared" si="85"/>
        <v>96.501783944499493</v>
      </c>
      <c r="V1159" s="813"/>
      <c r="W1159" s="813"/>
      <c r="X1159" s="813">
        <f t="shared" si="86"/>
        <v>96.501783944499493</v>
      </c>
      <c r="Y1159" s="813"/>
      <c r="Z1159" s="813"/>
      <c r="AA1159" s="813"/>
    </row>
    <row r="1160" spans="1:27" ht="22.5">
      <c r="A1160" s="779"/>
      <c r="B1160" s="777" t="s">
        <v>2531</v>
      </c>
      <c r="C1160" s="778" t="s">
        <v>2532</v>
      </c>
      <c r="D1160" s="757">
        <v>4000</v>
      </c>
      <c r="E1160" s="758">
        <v>0</v>
      </c>
      <c r="F1160" s="758">
        <v>4000</v>
      </c>
      <c r="G1160" s="758">
        <v>0</v>
      </c>
      <c r="H1160" s="758">
        <v>0</v>
      </c>
      <c r="I1160" s="758">
        <v>4000</v>
      </c>
      <c r="J1160" s="758">
        <v>0</v>
      </c>
      <c r="K1160" s="758">
        <v>0</v>
      </c>
      <c r="L1160" s="758">
        <v>0</v>
      </c>
      <c r="M1160" s="758">
        <v>0</v>
      </c>
      <c r="N1160" s="759">
        <v>3667.3629999999998</v>
      </c>
      <c r="O1160" s="757">
        <v>0</v>
      </c>
      <c r="P1160" s="757">
        <v>3667.3629999999998</v>
      </c>
      <c r="Q1160" s="757">
        <v>0</v>
      </c>
      <c r="R1160" s="757">
        <v>0</v>
      </c>
      <c r="S1160" s="757">
        <v>0</v>
      </c>
      <c r="T1160" s="757">
        <v>0</v>
      </c>
      <c r="U1160" s="812">
        <f t="shared" si="85"/>
        <v>91.684074999999993</v>
      </c>
      <c r="V1160" s="813"/>
      <c r="W1160" s="813">
        <f t="shared" si="87"/>
        <v>91.684074999999993</v>
      </c>
      <c r="X1160" s="813"/>
      <c r="Y1160" s="813"/>
      <c r="Z1160" s="813"/>
      <c r="AA1160" s="813"/>
    </row>
    <row r="1161" spans="1:27" ht="22.5">
      <c r="A1161" s="779"/>
      <c r="B1161" s="777">
        <v>8134270</v>
      </c>
      <c r="C1161" s="778" t="s">
        <v>2533</v>
      </c>
      <c r="D1161" s="757">
        <v>4000</v>
      </c>
      <c r="E1161" s="758">
        <v>0</v>
      </c>
      <c r="F1161" s="758">
        <v>4000</v>
      </c>
      <c r="G1161" s="758">
        <v>0</v>
      </c>
      <c r="H1161" s="758">
        <v>0</v>
      </c>
      <c r="I1161" s="758">
        <v>4000</v>
      </c>
      <c r="J1161" s="758">
        <v>0</v>
      </c>
      <c r="K1161" s="758">
        <v>0</v>
      </c>
      <c r="L1161" s="758">
        <v>0</v>
      </c>
      <c r="M1161" s="758">
        <v>0</v>
      </c>
      <c r="N1161" s="759">
        <v>3829.848</v>
      </c>
      <c r="O1161" s="757">
        <v>0</v>
      </c>
      <c r="P1161" s="757">
        <v>3829.848</v>
      </c>
      <c r="Q1161" s="757">
        <v>0</v>
      </c>
      <c r="R1161" s="757">
        <v>0</v>
      </c>
      <c r="S1161" s="757">
        <v>0</v>
      </c>
      <c r="T1161" s="757">
        <v>0</v>
      </c>
      <c r="U1161" s="812">
        <f t="shared" si="85"/>
        <v>95.746200000000002</v>
      </c>
      <c r="V1161" s="813"/>
      <c r="W1161" s="813">
        <f t="shared" si="87"/>
        <v>95.746200000000002</v>
      </c>
      <c r="X1161" s="813"/>
      <c r="Y1161" s="813"/>
      <c r="Z1161" s="813"/>
      <c r="AA1161" s="813"/>
    </row>
    <row r="1162" spans="1:27">
      <c r="A1162" s="779"/>
      <c r="B1162" s="777" t="s">
        <v>2534</v>
      </c>
      <c r="C1162" s="778" t="s">
        <v>2535</v>
      </c>
      <c r="D1162" s="757">
        <v>80</v>
      </c>
      <c r="E1162" s="758">
        <v>80</v>
      </c>
      <c r="F1162" s="758">
        <v>0</v>
      </c>
      <c r="G1162" s="758">
        <v>0</v>
      </c>
      <c r="H1162" s="758">
        <v>0</v>
      </c>
      <c r="I1162" s="758">
        <v>80</v>
      </c>
      <c r="J1162" s="758">
        <v>0</v>
      </c>
      <c r="K1162" s="758">
        <v>0</v>
      </c>
      <c r="L1162" s="758">
        <v>0</v>
      </c>
      <c r="M1162" s="758">
        <v>0</v>
      </c>
      <c r="N1162" s="759">
        <v>0</v>
      </c>
      <c r="O1162" s="757">
        <v>0</v>
      </c>
      <c r="P1162" s="757">
        <v>0</v>
      </c>
      <c r="Q1162" s="757">
        <v>0</v>
      </c>
      <c r="R1162" s="757">
        <v>0</v>
      </c>
      <c r="S1162" s="757">
        <v>0</v>
      </c>
      <c r="T1162" s="757">
        <v>0</v>
      </c>
      <c r="U1162" s="812">
        <f t="shared" si="85"/>
        <v>0</v>
      </c>
      <c r="V1162" s="813"/>
      <c r="W1162" s="813">
        <f t="shared" si="87"/>
        <v>0</v>
      </c>
      <c r="X1162" s="813"/>
      <c r="Y1162" s="813"/>
      <c r="Z1162" s="813"/>
      <c r="AA1162" s="813"/>
    </row>
    <row r="1163" spans="1:27" ht="22.5">
      <c r="A1163" s="779"/>
      <c r="B1163" s="777">
        <v>8092564</v>
      </c>
      <c r="C1163" s="778" t="s">
        <v>2536</v>
      </c>
      <c r="D1163" s="757">
        <v>5721.7610000000004</v>
      </c>
      <c r="E1163" s="758">
        <v>5592.7610000000004</v>
      </c>
      <c r="F1163" s="758">
        <v>0</v>
      </c>
      <c r="G1163" s="758">
        <v>129</v>
      </c>
      <c r="H1163" s="758">
        <v>0</v>
      </c>
      <c r="I1163" s="758">
        <v>5721.7610000000004</v>
      </c>
      <c r="J1163" s="758">
        <v>0</v>
      </c>
      <c r="K1163" s="758">
        <v>0</v>
      </c>
      <c r="L1163" s="758">
        <v>0</v>
      </c>
      <c r="M1163" s="758">
        <v>0</v>
      </c>
      <c r="N1163" s="759">
        <v>1456.873</v>
      </c>
      <c r="O1163" s="757">
        <v>0</v>
      </c>
      <c r="P1163" s="757">
        <v>1456.873</v>
      </c>
      <c r="Q1163" s="757">
        <v>0</v>
      </c>
      <c r="R1163" s="757">
        <v>0</v>
      </c>
      <c r="S1163" s="757">
        <v>0</v>
      </c>
      <c r="T1163" s="757">
        <v>0</v>
      </c>
      <c r="U1163" s="812">
        <f t="shared" si="85"/>
        <v>25.461968788979476</v>
      </c>
      <c r="V1163" s="813"/>
      <c r="W1163" s="813">
        <f t="shared" si="87"/>
        <v>25.461968788979476</v>
      </c>
      <c r="X1163" s="813"/>
      <c r="Y1163" s="813"/>
      <c r="Z1163" s="813"/>
      <c r="AA1163" s="813"/>
    </row>
    <row r="1164" spans="1:27">
      <c r="A1164" s="779"/>
      <c r="B1164" s="777" t="s">
        <v>2537</v>
      </c>
      <c r="C1164" s="778" t="s">
        <v>2538</v>
      </c>
      <c r="D1164" s="757">
        <v>160</v>
      </c>
      <c r="E1164" s="758">
        <v>0</v>
      </c>
      <c r="F1164" s="758">
        <v>160</v>
      </c>
      <c r="G1164" s="758">
        <v>0</v>
      </c>
      <c r="H1164" s="758">
        <v>0</v>
      </c>
      <c r="I1164" s="758">
        <v>160</v>
      </c>
      <c r="J1164" s="758">
        <v>0</v>
      </c>
      <c r="K1164" s="758">
        <v>0</v>
      </c>
      <c r="L1164" s="758">
        <v>0</v>
      </c>
      <c r="M1164" s="758">
        <v>0</v>
      </c>
      <c r="N1164" s="759">
        <v>160</v>
      </c>
      <c r="O1164" s="757">
        <v>0</v>
      </c>
      <c r="P1164" s="757">
        <v>160</v>
      </c>
      <c r="Q1164" s="757">
        <v>0</v>
      </c>
      <c r="R1164" s="757">
        <v>0</v>
      </c>
      <c r="S1164" s="757">
        <v>0</v>
      </c>
      <c r="T1164" s="757">
        <v>0</v>
      </c>
      <c r="U1164" s="812">
        <f t="shared" si="85"/>
        <v>100</v>
      </c>
      <c r="V1164" s="813"/>
      <c r="W1164" s="813">
        <f t="shared" si="87"/>
        <v>100</v>
      </c>
      <c r="X1164" s="813"/>
      <c r="Y1164" s="813"/>
      <c r="Z1164" s="813"/>
      <c r="AA1164" s="813"/>
    </row>
    <row r="1165" spans="1:27" ht="22.5">
      <c r="A1165" s="779"/>
      <c r="B1165" s="777" t="s">
        <v>2539</v>
      </c>
      <c r="C1165" s="778" t="s">
        <v>2540</v>
      </c>
      <c r="D1165" s="757">
        <v>450</v>
      </c>
      <c r="E1165" s="758">
        <v>0</v>
      </c>
      <c r="F1165" s="758">
        <v>450</v>
      </c>
      <c r="G1165" s="758">
        <v>0</v>
      </c>
      <c r="H1165" s="758">
        <v>0</v>
      </c>
      <c r="I1165" s="758">
        <v>450</v>
      </c>
      <c r="J1165" s="758">
        <v>0</v>
      </c>
      <c r="K1165" s="758">
        <v>0</v>
      </c>
      <c r="L1165" s="758">
        <v>0</v>
      </c>
      <c r="M1165" s="758">
        <v>0</v>
      </c>
      <c r="N1165" s="759">
        <v>0</v>
      </c>
      <c r="O1165" s="757">
        <v>0</v>
      </c>
      <c r="P1165" s="757">
        <v>0</v>
      </c>
      <c r="Q1165" s="757">
        <v>0</v>
      </c>
      <c r="R1165" s="757">
        <v>0</v>
      </c>
      <c r="S1165" s="757">
        <v>0</v>
      </c>
      <c r="T1165" s="757">
        <v>0</v>
      </c>
      <c r="U1165" s="812">
        <f t="shared" si="85"/>
        <v>0</v>
      </c>
      <c r="V1165" s="813"/>
      <c r="W1165" s="813">
        <f t="shared" si="87"/>
        <v>0</v>
      </c>
      <c r="X1165" s="813"/>
      <c r="Y1165" s="813"/>
      <c r="Z1165" s="813"/>
      <c r="AA1165" s="813"/>
    </row>
    <row r="1166" spans="1:27" ht="33.75">
      <c r="A1166" s="779"/>
      <c r="B1166" s="777" t="s">
        <v>2541</v>
      </c>
      <c r="C1166" s="778" t="s">
        <v>2542</v>
      </c>
      <c r="D1166" s="757">
        <v>7</v>
      </c>
      <c r="E1166" s="758">
        <v>7</v>
      </c>
      <c r="F1166" s="758">
        <v>0</v>
      </c>
      <c r="G1166" s="758">
        <v>0</v>
      </c>
      <c r="H1166" s="758">
        <v>0</v>
      </c>
      <c r="I1166" s="758">
        <v>0</v>
      </c>
      <c r="J1166" s="758">
        <v>7</v>
      </c>
      <c r="K1166" s="758">
        <v>0</v>
      </c>
      <c r="L1166" s="758">
        <v>0</v>
      </c>
      <c r="M1166" s="758">
        <v>0</v>
      </c>
      <c r="N1166" s="759">
        <v>7</v>
      </c>
      <c r="O1166" s="757">
        <v>0</v>
      </c>
      <c r="P1166" s="757">
        <v>0</v>
      </c>
      <c r="Q1166" s="757">
        <v>7</v>
      </c>
      <c r="R1166" s="757">
        <v>0</v>
      </c>
      <c r="S1166" s="757">
        <v>0</v>
      </c>
      <c r="T1166" s="757">
        <v>0</v>
      </c>
      <c r="U1166" s="812">
        <f t="shared" si="85"/>
        <v>100</v>
      </c>
      <c r="V1166" s="813"/>
      <c r="W1166" s="813"/>
      <c r="X1166" s="813">
        <f t="shared" si="86"/>
        <v>100</v>
      </c>
      <c r="Y1166" s="813"/>
      <c r="Z1166" s="813"/>
      <c r="AA1166" s="813"/>
    </row>
    <row r="1167" spans="1:27" ht="33.75">
      <c r="A1167" s="779"/>
      <c r="B1167" s="777">
        <v>8119662</v>
      </c>
      <c r="C1167" s="778" t="s">
        <v>2543</v>
      </c>
      <c r="D1167" s="757">
        <v>952.27700000000004</v>
      </c>
      <c r="E1167" s="758">
        <v>0</v>
      </c>
      <c r="F1167" s="758">
        <v>809.63099999999997</v>
      </c>
      <c r="G1167" s="758">
        <v>142.64600000000004</v>
      </c>
      <c r="H1167" s="758">
        <v>0</v>
      </c>
      <c r="I1167" s="758">
        <v>0</v>
      </c>
      <c r="J1167" s="758">
        <v>0</v>
      </c>
      <c r="K1167" s="758">
        <v>0</v>
      </c>
      <c r="L1167" s="758">
        <v>0</v>
      </c>
      <c r="M1167" s="758">
        <v>952.27700000000004</v>
      </c>
      <c r="N1167" s="759">
        <v>937.25900000000001</v>
      </c>
      <c r="O1167" s="757">
        <v>0</v>
      </c>
      <c r="P1167" s="757">
        <v>0</v>
      </c>
      <c r="Q1167" s="757">
        <v>0</v>
      </c>
      <c r="R1167" s="757">
        <v>0</v>
      </c>
      <c r="S1167" s="757">
        <v>0</v>
      </c>
      <c r="T1167" s="757">
        <v>937.25900000000001</v>
      </c>
      <c r="U1167" s="812">
        <f t="shared" si="85"/>
        <v>98.422937863667812</v>
      </c>
      <c r="V1167" s="813"/>
      <c r="W1167" s="813"/>
      <c r="X1167" s="813"/>
      <c r="Y1167" s="813"/>
      <c r="Z1167" s="813"/>
      <c r="AA1167" s="813">
        <f t="shared" si="89"/>
        <v>98.422937863667812</v>
      </c>
    </row>
    <row r="1168" spans="1:27" ht="22.5">
      <c r="A1168" s="779"/>
      <c r="B1168" s="777">
        <v>8072646</v>
      </c>
      <c r="C1168" s="778" t="s">
        <v>2544</v>
      </c>
      <c r="D1168" s="757">
        <v>3115.942</v>
      </c>
      <c r="E1168" s="758">
        <v>3115.942</v>
      </c>
      <c r="F1168" s="758">
        <v>0</v>
      </c>
      <c r="G1168" s="758">
        <v>0</v>
      </c>
      <c r="H1168" s="758">
        <v>0</v>
      </c>
      <c r="I1168" s="758">
        <v>0</v>
      </c>
      <c r="J1168" s="758">
        <v>1679</v>
      </c>
      <c r="K1168" s="758">
        <v>0</v>
      </c>
      <c r="L1168" s="758">
        <v>840</v>
      </c>
      <c r="M1168" s="758">
        <v>596.94200000000001</v>
      </c>
      <c r="N1168" s="759">
        <v>3019.9719999999998</v>
      </c>
      <c r="O1168" s="757">
        <v>0</v>
      </c>
      <c r="P1168" s="757">
        <v>0</v>
      </c>
      <c r="Q1168" s="757">
        <v>1679</v>
      </c>
      <c r="R1168" s="757">
        <v>0</v>
      </c>
      <c r="S1168" s="757">
        <v>744.03</v>
      </c>
      <c r="T1168" s="757">
        <v>596.94200000000001</v>
      </c>
      <c r="U1168" s="812">
        <f t="shared" ref="U1168:U1231" si="90">N1168/D1168*100</f>
        <v>96.920032529488665</v>
      </c>
      <c r="V1168" s="813"/>
      <c r="W1168" s="813"/>
      <c r="X1168" s="813">
        <f t="shared" ref="X1168:X1182" si="91">Q1168/J1168*100</f>
        <v>100</v>
      </c>
      <c r="Y1168" s="813"/>
      <c r="Z1168" s="813">
        <f t="shared" ref="Z1168:Z1170" si="92">S1168/L1168*100</f>
        <v>88.574999999999989</v>
      </c>
      <c r="AA1168" s="813">
        <f t="shared" ref="AA1168:AA1183" si="93">T1168/M1168*100</f>
        <v>100</v>
      </c>
    </row>
    <row r="1169" spans="1:27" ht="22.5">
      <c r="A1169" s="779"/>
      <c r="B1169" s="777">
        <v>7981068</v>
      </c>
      <c r="C1169" s="778" t="s">
        <v>2545</v>
      </c>
      <c r="D1169" s="757">
        <v>800</v>
      </c>
      <c r="E1169" s="758">
        <v>800</v>
      </c>
      <c r="F1169" s="758">
        <v>0</v>
      </c>
      <c r="G1169" s="758">
        <v>0</v>
      </c>
      <c r="H1169" s="758">
        <v>0</v>
      </c>
      <c r="I1169" s="758">
        <v>0</v>
      </c>
      <c r="J1169" s="758">
        <v>0</v>
      </c>
      <c r="K1169" s="758">
        <v>0</v>
      </c>
      <c r="L1169" s="758">
        <v>800</v>
      </c>
      <c r="M1169" s="758">
        <v>0</v>
      </c>
      <c r="N1169" s="759">
        <v>690.75400000000002</v>
      </c>
      <c r="O1169" s="757">
        <v>0</v>
      </c>
      <c r="P1169" s="757">
        <v>0</v>
      </c>
      <c r="Q1169" s="757">
        <v>0</v>
      </c>
      <c r="R1169" s="757">
        <v>0</v>
      </c>
      <c r="S1169" s="757">
        <v>690.75400000000002</v>
      </c>
      <c r="T1169" s="757">
        <v>0</v>
      </c>
      <c r="U1169" s="812">
        <f t="shared" si="90"/>
        <v>86.344250000000002</v>
      </c>
      <c r="V1169" s="813"/>
      <c r="W1169" s="813"/>
      <c r="X1169" s="813"/>
      <c r="Y1169" s="813"/>
      <c r="Z1169" s="813">
        <f t="shared" si="92"/>
        <v>86.344250000000002</v>
      </c>
      <c r="AA1169" s="813"/>
    </row>
    <row r="1170" spans="1:27" ht="22.5">
      <c r="A1170" s="779"/>
      <c r="B1170" s="777">
        <v>8025320</v>
      </c>
      <c r="C1170" s="778" t="s">
        <v>2546</v>
      </c>
      <c r="D1170" s="757">
        <v>1403</v>
      </c>
      <c r="E1170" s="758">
        <v>1403</v>
      </c>
      <c r="F1170" s="758">
        <v>0</v>
      </c>
      <c r="G1170" s="758">
        <v>0</v>
      </c>
      <c r="H1170" s="758">
        <v>0</v>
      </c>
      <c r="I1170" s="758">
        <v>0</v>
      </c>
      <c r="J1170" s="758">
        <v>0</v>
      </c>
      <c r="K1170" s="758">
        <v>0</v>
      </c>
      <c r="L1170" s="758">
        <v>1403</v>
      </c>
      <c r="M1170" s="758">
        <v>0</v>
      </c>
      <c r="N1170" s="759">
        <v>1380.8420000000001</v>
      </c>
      <c r="O1170" s="757">
        <v>0</v>
      </c>
      <c r="P1170" s="757">
        <v>0</v>
      </c>
      <c r="Q1170" s="757">
        <v>0</v>
      </c>
      <c r="R1170" s="757">
        <v>0</v>
      </c>
      <c r="S1170" s="757">
        <v>1380.8420000000001</v>
      </c>
      <c r="T1170" s="757">
        <v>0</v>
      </c>
      <c r="U1170" s="812">
        <f t="shared" si="90"/>
        <v>98.420669992872419</v>
      </c>
      <c r="V1170" s="813"/>
      <c r="W1170" s="813"/>
      <c r="X1170" s="813"/>
      <c r="Y1170" s="813"/>
      <c r="Z1170" s="813">
        <f t="shared" si="92"/>
        <v>98.420669992872419</v>
      </c>
      <c r="AA1170" s="813"/>
    </row>
    <row r="1171" spans="1:27" ht="22.5">
      <c r="A1171" s="779"/>
      <c r="B1171" s="777">
        <v>7980161</v>
      </c>
      <c r="C1171" s="778" t="s">
        <v>2547</v>
      </c>
      <c r="D1171" s="757">
        <v>90</v>
      </c>
      <c r="E1171" s="758">
        <v>90</v>
      </c>
      <c r="F1171" s="758">
        <v>0</v>
      </c>
      <c r="G1171" s="758">
        <v>0</v>
      </c>
      <c r="H1171" s="758">
        <v>0</v>
      </c>
      <c r="I1171" s="758">
        <v>0</v>
      </c>
      <c r="J1171" s="758">
        <v>0</v>
      </c>
      <c r="K1171" s="758">
        <v>0</v>
      </c>
      <c r="L1171" s="758">
        <v>0</v>
      </c>
      <c r="M1171" s="758">
        <v>90</v>
      </c>
      <c r="N1171" s="759">
        <v>90</v>
      </c>
      <c r="O1171" s="757">
        <v>0</v>
      </c>
      <c r="P1171" s="757">
        <v>0</v>
      </c>
      <c r="Q1171" s="757">
        <v>0</v>
      </c>
      <c r="R1171" s="757">
        <v>0</v>
      </c>
      <c r="S1171" s="757">
        <v>0</v>
      </c>
      <c r="T1171" s="757">
        <v>90</v>
      </c>
      <c r="U1171" s="812">
        <f t="shared" si="90"/>
        <v>100</v>
      </c>
      <c r="V1171" s="813"/>
      <c r="W1171" s="813"/>
      <c r="X1171" s="813"/>
      <c r="Y1171" s="813"/>
      <c r="Z1171" s="813"/>
      <c r="AA1171" s="813">
        <f t="shared" si="93"/>
        <v>100</v>
      </c>
    </row>
    <row r="1172" spans="1:27" ht="22.5">
      <c r="A1172" s="779"/>
      <c r="B1172" s="777">
        <v>8068145</v>
      </c>
      <c r="C1172" s="778" t="s">
        <v>2548</v>
      </c>
      <c r="D1172" s="757">
        <v>1700</v>
      </c>
      <c r="E1172" s="758">
        <v>1700</v>
      </c>
      <c r="F1172" s="758">
        <v>0</v>
      </c>
      <c r="G1172" s="758">
        <v>0</v>
      </c>
      <c r="H1172" s="758">
        <v>0</v>
      </c>
      <c r="I1172" s="758">
        <v>0</v>
      </c>
      <c r="J1172" s="758">
        <v>1250</v>
      </c>
      <c r="K1172" s="758">
        <v>0</v>
      </c>
      <c r="L1172" s="758">
        <v>0</v>
      </c>
      <c r="M1172" s="758">
        <v>450</v>
      </c>
      <c r="N1172" s="759">
        <v>1611.55</v>
      </c>
      <c r="O1172" s="757">
        <v>0</v>
      </c>
      <c r="P1172" s="757">
        <v>0</v>
      </c>
      <c r="Q1172" s="757">
        <v>1230.433</v>
      </c>
      <c r="R1172" s="757">
        <v>0</v>
      </c>
      <c r="S1172" s="757">
        <v>0</v>
      </c>
      <c r="T1172" s="757">
        <v>381.11700000000002</v>
      </c>
      <c r="U1172" s="812">
        <f t="shared" si="90"/>
        <v>94.797058823529412</v>
      </c>
      <c r="V1172" s="813"/>
      <c r="W1172" s="813"/>
      <c r="X1172" s="813">
        <f t="shared" si="91"/>
        <v>98.434640000000002</v>
      </c>
      <c r="Y1172" s="813"/>
      <c r="Z1172" s="813"/>
      <c r="AA1172" s="813">
        <f t="shared" si="93"/>
        <v>84.692666666666668</v>
      </c>
    </row>
    <row r="1173" spans="1:27" ht="22.5">
      <c r="A1173" s="779"/>
      <c r="B1173" s="777">
        <v>8013395</v>
      </c>
      <c r="C1173" s="778" t="s">
        <v>2549</v>
      </c>
      <c r="D1173" s="757">
        <v>584</v>
      </c>
      <c r="E1173" s="758">
        <v>584</v>
      </c>
      <c r="F1173" s="758">
        <v>0</v>
      </c>
      <c r="G1173" s="758">
        <v>0</v>
      </c>
      <c r="H1173" s="758">
        <v>0</v>
      </c>
      <c r="I1173" s="758">
        <v>0</v>
      </c>
      <c r="J1173" s="758">
        <v>584</v>
      </c>
      <c r="K1173" s="758">
        <v>0</v>
      </c>
      <c r="L1173" s="758">
        <v>0</v>
      </c>
      <c r="M1173" s="758">
        <v>0</v>
      </c>
      <c r="N1173" s="759">
        <v>584</v>
      </c>
      <c r="O1173" s="757">
        <v>0</v>
      </c>
      <c r="P1173" s="757">
        <v>0</v>
      </c>
      <c r="Q1173" s="757">
        <v>584</v>
      </c>
      <c r="R1173" s="757">
        <v>0</v>
      </c>
      <c r="S1173" s="757">
        <v>0</v>
      </c>
      <c r="T1173" s="757">
        <v>0</v>
      </c>
      <c r="U1173" s="812">
        <f t="shared" si="90"/>
        <v>100</v>
      </c>
      <c r="V1173" s="813"/>
      <c r="W1173" s="813"/>
      <c r="X1173" s="813">
        <f t="shared" si="91"/>
        <v>100</v>
      </c>
      <c r="Y1173" s="813"/>
      <c r="Z1173" s="813"/>
      <c r="AA1173" s="813"/>
    </row>
    <row r="1174" spans="1:27" ht="22.5">
      <c r="A1174" s="779"/>
      <c r="B1174" s="777" t="s">
        <v>2550</v>
      </c>
      <c r="C1174" s="778" t="s">
        <v>2551</v>
      </c>
      <c r="D1174" s="757">
        <v>16.614000000000004</v>
      </c>
      <c r="E1174" s="758">
        <v>16.614000000000004</v>
      </c>
      <c r="F1174" s="758">
        <v>0</v>
      </c>
      <c r="G1174" s="758">
        <v>0</v>
      </c>
      <c r="H1174" s="758">
        <v>0</v>
      </c>
      <c r="I1174" s="758">
        <v>0</v>
      </c>
      <c r="J1174" s="758">
        <v>16.614000000000001</v>
      </c>
      <c r="K1174" s="758">
        <v>0</v>
      </c>
      <c r="L1174" s="758">
        <v>0</v>
      </c>
      <c r="M1174" s="758">
        <v>0</v>
      </c>
      <c r="N1174" s="759">
        <v>16.100000000000001</v>
      </c>
      <c r="O1174" s="757">
        <v>0</v>
      </c>
      <c r="P1174" s="757">
        <v>0</v>
      </c>
      <c r="Q1174" s="757">
        <v>16.100000000000001</v>
      </c>
      <c r="R1174" s="757">
        <v>0</v>
      </c>
      <c r="S1174" s="757">
        <v>0</v>
      </c>
      <c r="T1174" s="757">
        <v>0</v>
      </c>
      <c r="U1174" s="812">
        <f t="shared" si="90"/>
        <v>96.906223666787028</v>
      </c>
      <c r="V1174" s="813"/>
      <c r="W1174" s="813"/>
      <c r="X1174" s="813">
        <f t="shared" si="91"/>
        <v>96.906223666787056</v>
      </c>
      <c r="Y1174" s="813"/>
      <c r="Z1174" s="813"/>
      <c r="AA1174" s="813"/>
    </row>
    <row r="1175" spans="1:27">
      <c r="A1175" s="779"/>
      <c r="B1175" s="777" t="s">
        <v>2552</v>
      </c>
      <c r="C1175" s="778" t="s">
        <v>2553</v>
      </c>
      <c r="D1175" s="757">
        <v>4126.04</v>
      </c>
      <c r="E1175" s="758">
        <v>4126.04</v>
      </c>
      <c r="F1175" s="758">
        <v>0</v>
      </c>
      <c r="G1175" s="758">
        <v>0</v>
      </c>
      <c r="H1175" s="758">
        <v>0</v>
      </c>
      <c r="I1175" s="758">
        <v>0</v>
      </c>
      <c r="J1175" s="758">
        <v>4126.04</v>
      </c>
      <c r="K1175" s="758">
        <v>0</v>
      </c>
      <c r="L1175" s="758">
        <v>0</v>
      </c>
      <c r="M1175" s="758">
        <v>0</v>
      </c>
      <c r="N1175" s="759">
        <v>4090.91</v>
      </c>
      <c r="O1175" s="757">
        <v>0</v>
      </c>
      <c r="P1175" s="757">
        <v>0</v>
      </c>
      <c r="Q1175" s="757">
        <v>4090.91</v>
      </c>
      <c r="R1175" s="757">
        <v>0</v>
      </c>
      <c r="S1175" s="757">
        <v>0</v>
      </c>
      <c r="T1175" s="757">
        <v>0</v>
      </c>
      <c r="U1175" s="812">
        <f t="shared" si="90"/>
        <v>99.148578297835215</v>
      </c>
      <c r="V1175" s="813"/>
      <c r="W1175" s="813"/>
      <c r="X1175" s="813">
        <f t="shared" si="91"/>
        <v>99.148578297835215</v>
      </c>
      <c r="Y1175" s="813"/>
      <c r="Z1175" s="813"/>
      <c r="AA1175" s="813"/>
    </row>
    <row r="1176" spans="1:27" ht="22.5">
      <c r="A1176" s="779"/>
      <c r="B1176" s="777">
        <v>8158199</v>
      </c>
      <c r="C1176" s="778" t="s">
        <v>2554</v>
      </c>
      <c r="D1176" s="757">
        <v>307</v>
      </c>
      <c r="E1176" s="758">
        <v>307</v>
      </c>
      <c r="F1176" s="758">
        <v>0</v>
      </c>
      <c r="G1176" s="758">
        <v>0</v>
      </c>
      <c r="H1176" s="758">
        <v>0</v>
      </c>
      <c r="I1176" s="758">
        <v>0</v>
      </c>
      <c r="J1176" s="758">
        <v>307</v>
      </c>
      <c r="K1176" s="758">
        <v>0</v>
      </c>
      <c r="L1176" s="758">
        <v>0</v>
      </c>
      <c r="M1176" s="758">
        <v>0</v>
      </c>
      <c r="N1176" s="759">
        <v>286.233</v>
      </c>
      <c r="O1176" s="757">
        <v>0</v>
      </c>
      <c r="P1176" s="757">
        <v>0</v>
      </c>
      <c r="Q1176" s="757">
        <v>286.233</v>
      </c>
      <c r="R1176" s="757">
        <v>0</v>
      </c>
      <c r="S1176" s="757">
        <v>0</v>
      </c>
      <c r="T1176" s="757">
        <v>0</v>
      </c>
      <c r="U1176" s="812">
        <f t="shared" si="90"/>
        <v>93.235504885993493</v>
      </c>
      <c r="V1176" s="813"/>
      <c r="W1176" s="813"/>
      <c r="X1176" s="813">
        <f t="shared" si="91"/>
        <v>93.235504885993493</v>
      </c>
      <c r="Y1176" s="813"/>
      <c r="Z1176" s="813"/>
      <c r="AA1176" s="813"/>
    </row>
    <row r="1177" spans="1:27" ht="22.5">
      <c r="A1177" s="779"/>
      <c r="B1177" s="777" t="s">
        <v>2555</v>
      </c>
      <c r="C1177" s="778" t="s">
        <v>2556</v>
      </c>
      <c r="D1177" s="757">
        <v>2.9231169999999902</v>
      </c>
      <c r="E1177" s="758">
        <v>0</v>
      </c>
      <c r="F1177" s="758">
        <v>2.9231169999999902</v>
      </c>
      <c r="G1177" s="758">
        <v>0</v>
      </c>
      <c r="H1177" s="758">
        <v>0</v>
      </c>
      <c r="I1177" s="758">
        <v>2.923117</v>
      </c>
      <c r="J1177" s="758">
        <v>0</v>
      </c>
      <c r="K1177" s="758">
        <v>0</v>
      </c>
      <c r="L1177" s="758">
        <v>0</v>
      </c>
      <c r="M1177" s="758">
        <v>0</v>
      </c>
      <c r="N1177" s="759">
        <v>2.923117</v>
      </c>
      <c r="O1177" s="757">
        <v>0</v>
      </c>
      <c r="P1177" s="757">
        <v>2.923117</v>
      </c>
      <c r="Q1177" s="757">
        <v>0</v>
      </c>
      <c r="R1177" s="757">
        <v>0</v>
      </c>
      <c r="S1177" s="757">
        <v>0</v>
      </c>
      <c r="T1177" s="757">
        <v>0</v>
      </c>
      <c r="U1177" s="812">
        <f t="shared" si="90"/>
        <v>100.00000000000033</v>
      </c>
      <c r="V1177" s="813"/>
      <c r="W1177" s="813">
        <f t="shared" ref="W1177:W1231" si="94">P1177/I1177*100</f>
        <v>100</v>
      </c>
      <c r="X1177" s="813"/>
      <c r="Y1177" s="813"/>
      <c r="Z1177" s="813"/>
      <c r="AA1177" s="813"/>
    </row>
    <row r="1178" spans="1:27" ht="22.5">
      <c r="A1178" s="779"/>
      <c r="B1178" s="777" t="s">
        <v>2557</v>
      </c>
      <c r="C1178" s="778" t="s">
        <v>2558</v>
      </c>
      <c r="D1178" s="757">
        <v>2.3964650000000001</v>
      </c>
      <c r="E1178" s="758">
        <v>0</v>
      </c>
      <c r="F1178" s="758">
        <v>2.3964650000000001</v>
      </c>
      <c r="G1178" s="758">
        <v>0</v>
      </c>
      <c r="H1178" s="758">
        <v>0</v>
      </c>
      <c r="I1178" s="758">
        <v>2.3964650000000001</v>
      </c>
      <c r="J1178" s="758">
        <v>0</v>
      </c>
      <c r="K1178" s="758">
        <v>0</v>
      </c>
      <c r="L1178" s="758">
        <v>0</v>
      </c>
      <c r="M1178" s="758">
        <v>0</v>
      </c>
      <c r="N1178" s="759">
        <v>2.3964650000000001</v>
      </c>
      <c r="O1178" s="757">
        <v>0</v>
      </c>
      <c r="P1178" s="757">
        <v>2.3964650000000001</v>
      </c>
      <c r="Q1178" s="757">
        <v>0</v>
      </c>
      <c r="R1178" s="757">
        <v>0</v>
      </c>
      <c r="S1178" s="757">
        <v>0</v>
      </c>
      <c r="T1178" s="757">
        <v>0</v>
      </c>
      <c r="U1178" s="812">
        <f t="shared" si="90"/>
        <v>100</v>
      </c>
      <c r="V1178" s="813"/>
      <c r="W1178" s="813">
        <f t="shared" si="94"/>
        <v>100</v>
      </c>
      <c r="X1178" s="813"/>
      <c r="Y1178" s="813"/>
      <c r="Z1178" s="813"/>
      <c r="AA1178" s="813"/>
    </row>
    <row r="1179" spans="1:27" ht="22.5">
      <c r="A1179" s="779"/>
      <c r="B1179" s="777" t="s">
        <v>2559</v>
      </c>
      <c r="C1179" s="778" t="s">
        <v>2560</v>
      </c>
      <c r="D1179" s="757">
        <v>1279</v>
      </c>
      <c r="E1179" s="758">
        <v>698</v>
      </c>
      <c r="F1179" s="758">
        <v>0</v>
      </c>
      <c r="G1179" s="758">
        <v>581</v>
      </c>
      <c r="H1179" s="758">
        <v>0</v>
      </c>
      <c r="I1179" s="758">
        <v>1279</v>
      </c>
      <c r="J1179" s="758">
        <v>0</v>
      </c>
      <c r="K1179" s="758">
        <v>0</v>
      </c>
      <c r="L1179" s="758">
        <v>0</v>
      </c>
      <c r="M1179" s="758">
        <v>0</v>
      </c>
      <c r="N1179" s="759">
        <v>960.476</v>
      </c>
      <c r="O1179" s="757">
        <v>0</v>
      </c>
      <c r="P1179" s="757">
        <v>960.476</v>
      </c>
      <c r="Q1179" s="757">
        <v>0</v>
      </c>
      <c r="R1179" s="757">
        <v>0</v>
      </c>
      <c r="S1179" s="757">
        <v>0</v>
      </c>
      <c r="T1179" s="757">
        <v>0</v>
      </c>
      <c r="U1179" s="812">
        <f t="shared" si="90"/>
        <v>75.095856137607512</v>
      </c>
      <c r="V1179" s="813"/>
      <c r="W1179" s="813">
        <f t="shared" si="94"/>
        <v>75.095856137607512</v>
      </c>
      <c r="X1179" s="813"/>
      <c r="Y1179" s="813"/>
      <c r="Z1179" s="813"/>
      <c r="AA1179" s="813"/>
    </row>
    <row r="1180" spans="1:27" ht="22.5">
      <c r="A1180" s="779"/>
      <c r="B1180" s="777">
        <v>8146023</v>
      </c>
      <c r="C1180" s="778" t="s">
        <v>2561</v>
      </c>
      <c r="D1180" s="757">
        <v>3750</v>
      </c>
      <c r="E1180" s="758">
        <v>3750</v>
      </c>
      <c r="F1180" s="758">
        <v>0</v>
      </c>
      <c r="G1180" s="758">
        <v>0</v>
      </c>
      <c r="H1180" s="758">
        <v>0</v>
      </c>
      <c r="I1180" s="758">
        <v>3750</v>
      </c>
      <c r="J1180" s="758">
        <v>0</v>
      </c>
      <c r="K1180" s="758">
        <v>0</v>
      </c>
      <c r="L1180" s="758">
        <v>0</v>
      </c>
      <c r="M1180" s="758">
        <v>0</v>
      </c>
      <c r="N1180" s="759">
        <v>2104.6210000000001</v>
      </c>
      <c r="O1180" s="757">
        <v>0</v>
      </c>
      <c r="P1180" s="757">
        <v>2104.6210000000001</v>
      </c>
      <c r="Q1180" s="757">
        <v>0</v>
      </c>
      <c r="R1180" s="757">
        <v>0</v>
      </c>
      <c r="S1180" s="757">
        <v>0</v>
      </c>
      <c r="T1180" s="757">
        <v>0</v>
      </c>
      <c r="U1180" s="812">
        <f t="shared" si="90"/>
        <v>56.123226666666667</v>
      </c>
      <c r="V1180" s="813"/>
      <c r="W1180" s="813">
        <f t="shared" si="94"/>
        <v>56.123226666666667</v>
      </c>
      <c r="X1180" s="813"/>
      <c r="Y1180" s="813"/>
      <c r="Z1180" s="813"/>
      <c r="AA1180" s="813"/>
    </row>
    <row r="1181" spans="1:27" ht="22.5">
      <c r="A1181" s="779"/>
      <c r="B1181" s="777">
        <v>8151278</v>
      </c>
      <c r="C1181" s="778" t="s">
        <v>2562</v>
      </c>
      <c r="D1181" s="757">
        <v>4674</v>
      </c>
      <c r="E1181" s="758">
        <v>4674</v>
      </c>
      <c r="F1181" s="758">
        <v>0</v>
      </c>
      <c r="G1181" s="758">
        <v>0</v>
      </c>
      <c r="H1181" s="758">
        <v>0</v>
      </c>
      <c r="I1181" s="758">
        <v>4674.43</v>
      </c>
      <c r="J1181" s="758">
        <v>0</v>
      </c>
      <c r="K1181" s="758">
        <v>0</v>
      </c>
      <c r="L1181" s="758">
        <v>0</v>
      </c>
      <c r="M1181" s="758">
        <v>0</v>
      </c>
      <c r="N1181" s="759">
        <v>2250.34</v>
      </c>
      <c r="O1181" s="757">
        <v>0</v>
      </c>
      <c r="P1181" s="757">
        <v>2250.34</v>
      </c>
      <c r="Q1181" s="757">
        <v>0</v>
      </c>
      <c r="R1181" s="757">
        <v>0</v>
      </c>
      <c r="S1181" s="757">
        <v>0</v>
      </c>
      <c r="T1181" s="757">
        <v>0</v>
      </c>
      <c r="U1181" s="812">
        <f t="shared" si="90"/>
        <v>48.145913564398803</v>
      </c>
      <c r="V1181" s="813"/>
      <c r="W1181" s="813">
        <f t="shared" si="94"/>
        <v>48.1414846302116</v>
      </c>
      <c r="X1181" s="813"/>
      <c r="Y1181" s="813"/>
      <c r="Z1181" s="813"/>
      <c r="AA1181" s="813"/>
    </row>
    <row r="1182" spans="1:27" ht="22.5">
      <c r="A1182" s="779"/>
      <c r="B1182" s="777">
        <v>8151427</v>
      </c>
      <c r="C1182" s="778" t="s">
        <v>2563</v>
      </c>
      <c r="D1182" s="757">
        <v>9792</v>
      </c>
      <c r="E1182" s="758">
        <v>9792</v>
      </c>
      <c r="F1182" s="758">
        <v>0</v>
      </c>
      <c r="G1182" s="758">
        <v>0</v>
      </c>
      <c r="H1182" s="758">
        <v>0</v>
      </c>
      <c r="I1182" s="758">
        <v>8130</v>
      </c>
      <c r="J1182" s="758">
        <v>1662</v>
      </c>
      <c r="K1182" s="758">
        <v>0</v>
      </c>
      <c r="L1182" s="758">
        <v>0</v>
      </c>
      <c r="M1182" s="758">
        <v>0</v>
      </c>
      <c r="N1182" s="759">
        <v>3454.181</v>
      </c>
      <c r="O1182" s="757">
        <v>0</v>
      </c>
      <c r="P1182" s="757">
        <v>3454.181</v>
      </c>
      <c r="Q1182" s="757">
        <v>0</v>
      </c>
      <c r="R1182" s="757">
        <v>0</v>
      </c>
      <c r="S1182" s="757">
        <v>0</v>
      </c>
      <c r="T1182" s="757">
        <v>0</v>
      </c>
      <c r="U1182" s="812">
        <f t="shared" si="90"/>
        <v>35.275541258169937</v>
      </c>
      <c r="V1182" s="813"/>
      <c r="W1182" s="813">
        <f t="shared" si="94"/>
        <v>42.486851168511684</v>
      </c>
      <c r="X1182" s="813">
        <f t="shared" si="91"/>
        <v>0</v>
      </c>
      <c r="Y1182" s="813"/>
      <c r="Z1182" s="813"/>
      <c r="AA1182" s="813"/>
    </row>
    <row r="1183" spans="1:27" ht="33.75">
      <c r="A1183" s="779"/>
      <c r="B1183" s="777">
        <v>8174663</v>
      </c>
      <c r="C1183" s="778" t="s">
        <v>2564</v>
      </c>
      <c r="D1183" s="757">
        <v>473</v>
      </c>
      <c r="E1183" s="758">
        <v>473</v>
      </c>
      <c r="F1183" s="758">
        <v>0</v>
      </c>
      <c r="G1183" s="758">
        <v>0</v>
      </c>
      <c r="H1183" s="758">
        <v>0</v>
      </c>
      <c r="I1183" s="758">
        <v>0</v>
      </c>
      <c r="J1183" s="758">
        <v>0</v>
      </c>
      <c r="K1183" s="758">
        <v>0</v>
      </c>
      <c r="L1183" s="758">
        <v>0</v>
      </c>
      <c r="M1183" s="758">
        <v>473</v>
      </c>
      <c r="N1183" s="759">
        <v>0</v>
      </c>
      <c r="O1183" s="757">
        <v>0</v>
      </c>
      <c r="P1183" s="757">
        <v>0</v>
      </c>
      <c r="Q1183" s="757">
        <v>0</v>
      </c>
      <c r="R1183" s="757">
        <v>0</v>
      </c>
      <c r="S1183" s="757">
        <v>0</v>
      </c>
      <c r="T1183" s="757">
        <v>0</v>
      </c>
      <c r="U1183" s="812">
        <f t="shared" si="90"/>
        <v>0</v>
      </c>
      <c r="V1183" s="813"/>
      <c r="W1183" s="813"/>
      <c r="X1183" s="813"/>
      <c r="Y1183" s="813"/>
      <c r="Z1183" s="813"/>
      <c r="AA1183" s="813">
        <f t="shared" si="93"/>
        <v>0</v>
      </c>
    </row>
    <row r="1184" spans="1:27">
      <c r="A1184" s="779"/>
      <c r="B1184" s="777" t="s">
        <v>2565</v>
      </c>
      <c r="C1184" s="778" t="s">
        <v>2566</v>
      </c>
      <c r="D1184" s="757">
        <v>290</v>
      </c>
      <c r="E1184" s="758">
        <v>232</v>
      </c>
      <c r="F1184" s="758">
        <v>0</v>
      </c>
      <c r="G1184" s="758">
        <v>58</v>
      </c>
      <c r="H1184" s="758">
        <v>0</v>
      </c>
      <c r="I1184" s="758">
        <v>290</v>
      </c>
      <c r="J1184" s="758">
        <v>0</v>
      </c>
      <c r="K1184" s="758">
        <v>0</v>
      </c>
      <c r="L1184" s="758">
        <v>0</v>
      </c>
      <c r="M1184" s="758">
        <v>0</v>
      </c>
      <c r="N1184" s="759">
        <v>290</v>
      </c>
      <c r="O1184" s="757">
        <v>0</v>
      </c>
      <c r="P1184" s="757">
        <v>290</v>
      </c>
      <c r="Q1184" s="757">
        <v>0</v>
      </c>
      <c r="R1184" s="757">
        <v>0</v>
      </c>
      <c r="S1184" s="757">
        <v>0</v>
      </c>
      <c r="T1184" s="757">
        <v>0</v>
      </c>
      <c r="U1184" s="812">
        <f t="shared" si="90"/>
        <v>100</v>
      </c>
      <c r="V1184" s="813"/>
      <c r="W1184" s="813">
        <f t="shared" si="94"/>
        <v>100</v>
      </c>
      <c r="X1184" s="813"/>
      <c r="Y1184" s="813"/>
      <c r="Z1184" s="813"/>
      <c r="AA1184" s="813"/>
    </row>
    <row r="1185" spans="1:27">
      <c r="A1185" s="779"/>
      <c r="B1185" s="777">
        <v>8085977</v>
      </c>
      <c r="C1185" s="778" t="s">
        <v>2567</v>
      </c>
      <c r="D1185" s="757">
        <v>4674</v>
      </c>
      <c r="E1185" s="758">
        <v>4674</v>
      </c>
      <c r="F1185" s="758">
        <v>0</v>
      </c>
      <c r="G1185" s="758">
        <v>0</v>
      </c>
      <c r="H1185" s="758">
        <v>0</v>
      </c>
      <c r="I1185" s="758">
        <v>4673.67</v>
      </c>
      <c r="J1185" s="758">
        <v>0</v>
      </c>
      <c r="K1185" s="758">
        <v>0</v>
      </c>
      <c r="L1185" s="758">
        <v>0</v>
      </c>
      <c r="M1185" s="758">
        <v>0</v>
      </c>
      <c r="N1185" s="759">
        <v>4247.4279999999999</v>
      </c>
      <c r="O1185" s="757">
        <v>0</v>
      </c>
      <c r="P1185" s="757">
        <v>4247.4279999999999</v>
      </c>
      <c r="Q1185" s="757">
        <v>0</v>
      </c>
      <c r="R1185" s="757">
        <v>0</v>
      </c>
      <c r="S1185" s="757">
        <v>0</v>
      </c>
      <c r="T1185" s="757">
        <v>0</v>
      </c>
      <c r="U1185" s="812">
        <f t="shared" si="90"/>
        <v>90.873513050919982</v>
      </c>
      <c r="V1185" s="813"/>
      <c r="W1185" s="813">
        <f t="shared" si="94"/>
        <v>90.879929477263047</v>
      </c>
      <c r="X1185" s="813"/>
      <c r="Y1185" s="813"/>
      <c r="Z1185" s="813"/>
      <c r="AA1185" s="813"/>
    </row>
    <row r="1186" spans="1:27">
      <c r="A1186" s="779"/>
      <c r="B1186" s="777">
        <v>8083783</v>
      </c>
      <c r="C1186" s="778" t="s">
        <v>2568</v>
      </c>
      <c r="D1186" s="757">
        <v>8070</v>
      </c>
      <c r="E1186" s="758">
        <v>6658</v>
      </c>
      <c r="F1186" s="758">
        <v>0</v>
      </c>
      <c r="G1186" s="758">
        <v>1412</v>
      </c>
      <c r="H1186" s="758">
        <v>0</v>
      </c>
      <c r="I1186" s="758">
        <v>8069.64</v>
      </c>
      <c r="J1186" s="758">
        <v>0</v>
      </c>
      <c r="K1186" s="758">
        <v>0</v>
      </c>
      <c r="L1186" s="758">
        <v>0</v>
      </c>
      <c r="M1186" s="758">
        <v>0</v>
      </c>
      <c r="N1186" s="759">
        <v>6269</v>
      </c>
      <c r="O1186" s="757">
        <v>0</v>
      </c>
      <c r="P1186" s="757">
        <v>6269</v>
      </c>
      <c r="Q1186" s="757">
        <v>0</v>
      </c>
      <c r="R1186" s="757">
        <v>0</v>
      </c>
      <c r="S1186" s="757">
        <v>0</v>
      </c>
      <c r="T1186" s="757">
        <v>0</v>
      </c>
      <c r="U1186" s="812">
        <f t="shared" si="90"/>
        <v>77.682775712515493</v>
      </c>
      <c r="V1186" s="813"/>
      <c r="W1186" s="813">
        <f t="shared" si="94"/>
        <v>77.686241269746844</v>
      </c>
      <c r="X1186" s="813"/>
      <c r="Y1186" s="813"/>
      <c r="Z1186" s="813"/>
      <c r="AA1186" s="813"/>
    </row>
    <row r="1187" spans="1:27" ht="22.5">
      <c r="A1187" s="779"/>
      <c r="B1187" s="777">
        <v>8033296</v>
      </c>
      <c r="C1187" s="778" t="s">
        <v>2569</v>
      </c>
      <c r="D1187" s="757">
        <v>2210</v>
      </c>
      <c r="E1187" s="758">
        <v>2210</v>
      </c>
      <c r="F1187" s="758">
        <v>0</v>
      </c>
      <c r="G1187" s="758">
        <v>0</v>
      </c>
      <c r="H1187" s="758">
        <v>0</v>
      </c>
      <c r="I1187" s="758">
        <v>2210.4809999999998</v>
      </c>
      <c r="J1187" s="758">
        <v>0</v>
      </c>
      <c r="K1187" s="758">
        <v>0</v>
      </c>
      <c r="L1187" s="758">
        <v>0</v>
      </c>
      <c r="M1187" s="758">
        <v>0</v>
      </c>
      <c r="N1187" s="759">
        <v>751.48099999999999</v>
      </c>
      <c r="O1187" s="757">
        <v>0</v>
      </c>
      <c r="P1187" s="757">
        <v>751.48099999999999</v>
      </c>
      <c r="Q1187" s="757">
        <v>0</v>
      </c>
      <c r="R1187" s="757">
        <v>0</v>
      </c>
      <c r="S1187" s="757">
        <v>0</v>
      </c>
      <c r="T1187" s="757">
        <v>0</v>
      </c>
      <c r="U1187" s="812">
        <f t="shared" si="90"/>
        <v>34.003665158371035</v>
      </c>
      <c r="V1187" s="813"/>
      <c r="W1187" s="813">
        <f t="shared" si="94"/>
        <v>33.996265971071459</v>
      </c>
      <c r="X1187" s="813"/>
      <c r="Y1187" s="813"/>
      <c r="Z1187" s="813"/>
      <c r="AA1187" s="813"/>
    </row>
    <row r="1188" spans="1:27">
      <c r="A1188" s="779"/>
      <c r="B1188" s="777">
        <v>8089507</v>
      </c>
      <c r="C1188" s="778" t="s">
        <v>2570</v>
      </c>
      <c r="D1188" s="757">
        <v>7544</v>
      </c>
      <c r="E1188" s="758">
        <v>7544</v>
      </c>
      <c r="F1188" s="758">
        <v>0</v>
      </c>
      <c r="G1188" s="758">
        <v>0</v>
      </c>
      <c r="H1188" s="758">
        <v>0</v>
      </c>
      <c r="I1188" s="758">
        <v>7544</v>
      </c>
      <c r="J1188" s="758">
        <v>0</v>
      </c>
      <c r="K1188" s="758">
        <v>0</v>
      </c>
      <c r="L1188" s="758">
        <v>0</v>
      </c>
      <c r="M1188" s="758">
        <v>0</v>
      </c>
      <c r="N1188" s="759">
        <v>5377.7330000000002</v>
      </c>
      <c r="O1188" s="757">
        <v>0</v>
      </c>
      <c r="P1188" s="757">
        <v>5377.7330000000002</v>
      </c>
      <c r="Q1188" s="757">
        <v>0</v>
      </c>
      <c r="R1188" s="757">
        <v>0</v>
      </c>
      <c r="S1188" s="757">
        <v>0</v>
      </c>
      <c r="T1188" s="757">
        <v>0</v>
      </c>
      <c r="U1188" s="812">
        <f t="shared" si="90"/>
        <v>71.2849019088017</v>
      </c>
      <c r="V1188" s="813"/>
      <c r="W1188" s="813">
        <f t="shared" si="94"/>
        <v>71.2849019088017</v>
      </c>
      <c r="X1188" s="813"/>
      <c r="Y1188" s="813"/>
      <c r="Z1188" s="813"/>
      <c r="AA1188" s="813"/>
    </row>
    <row r="1189" spans="1:27" ht="22.5">
      <c r="A1189" s="779"/>
      <c r="B1189" s="777" t="s">
        <v>2571</v>
      </c>
      <c r="C1189" s="778" t="s">
        <v>2572</v>
      </c>
      <c r="D1189" s="757">
        <v>159.51999999999998</v>
      </c>
      <c r="E1189" s="758">
        <v>0</v>
      </c>
      <c r="F1189" s="758">
        <v>89.52</v>
      </c>
      <c r="G1189" s="758">
        <v>70</v>
      </c>
      <c r="H1189" s="758">
        <v>0</v>
      </c>
      <c r="I1189" s="758">
        <v>159.52000000000001</v>
      </c>
      <c r="J1189" s="758">
        <v>0</v>
      </c>
      <c r="K1189" s="758">
        <v>0</v>
      </c>
      <c r="L1189" s="758">
        <v>0</v>
      </c>
      <c r="M1189" s="758">
        <v>0</v>
      </c>
      <c r="N1189" s="759">
        <v>18.073</v>
      </c>
      <c r="O1189" s="757">
        <v>0</v>
      </c>
      <c r="P1189" s="757">
        <v>18.073</v>
      </c>
      <c r="Q1189" s="757">
        <v>0</v>
      </c>
      <c r="R1189" s="757">
        <v>0</v>
      </c>
      <c r="S1189" s="757">
        <v>0</v>
      </c>
      <c r="T1189" s="757">
        <v>0</v>
      </c>
      <c r="U1189" s="812">
        <f t="shared" si="90"/>
        <v>11.329613841524576</v>
      </c>
      <c r="V1189" s="813"/>
      <c r="W1189" s="813">
        <f t="shared" si="94"/>
        <v>11.329613841524573</v>
      </c>
      <c r="X1189" s="813"/>
      <c r="Y1189" s="813"/>
      <c r="Z1189" s="813"/>
      <c r="AA1189" s="813"/>
    </row>
    <row r="1190" spans="1:27" ht="33.75">
      <c r="A1190" s="779"/>
      <c r="B1190" s="777" t="s">
        <v>2573</v>
      </c>
      <c r="C1190" s="778" t="s">
        <v>2574</v>
      </c>
      <c r="D1190" s="757">
        <v>1E-3</v>
      </c>
      <c r="E1190" s="758">
        <v>0</v>
      </c>
      <c r="F1190" s="758">
        <v>1E-3</v>
      </c>
      <c r="G1190" s="758">
        <v>0</v>
      </c>
      <c r="H1190" s="758">
        <v>0</v>
      </c>
      <c r="I1190" s="758">
        <v>1E-3</v>
      </c>
      <c r="J1190" s="758">
        <v>0</v>
      </c>
      <c r="K1190" s="758">
        <v>0</v>
      </c>
      <c r="L1190" s="758">
        <v>0</v>
      </c>
      <c r="M1190" s="758">
        <v>0</v>
      </c>
      <c r="N1190" s="759">
        <v>0</v>
      </c>
      <c r="O1190" s="757">
        <v>0</v>
      </c>
      <c r="P1190" s="757">
        <v>0</v>
      </c>
      <c r="Q1190" s="757">
        <v>0</v>
      </c>
      <c r="R1190" s="757">
        <v>0</v>
      </c>
      <c r="S1190" s="757">
        <v>0</v>
      </c>
      <c r="T1190" s="757">
        <v>0</v>
      </c>
      <c r="U1190" s="812">
        <f t="shared" si="90"/>
        <v>0</v>
      </c>
      <c r="V1190" s="813"/>
      <c r="W1190" s="813">
        <f t="shared" si="94"/>
        <v>0</v>
      </c>
      <c r="X1190" s="813"/>
      <c r="Y1190" s="813"/>
      <c r="Z1190" s="813"/>
      <c r="AA1190" s="813"/>
    </row>
    <row r="1191" spans="1:27" ht="45">
      <c r="A1191" s="779"/>
      <c r="B1191" s="777" t="s">
        <v>2575</v>
      </c>
      <c r="C1191" s="778" t="s">
        <v>2576</v>
      </c>
      <c r="D1191" s="757">
        <v>4463.0280000000002</v>
      </c>
      <c r="E1191" s="758">
        <v>4463.0280000000002</v>
      </c>
      <c r="F1191" s="758">
        <v>0</v>
      </c>
      <c r="G1191" s="758">
        <v>0</v>
      </c>
      <c r="H1191" s="758">
        <v>0</v>
      </c>
      <c r="I1191" s="758">
        <v>4463.0280000000002</v>
      </c>
      <c r="J1191" s="758">
        <v>0</v>
      </c>
      <c r="K1191" s="758">
        <v>0</v>
      </c>
      <c r="L1191" s="758">
        <v>0</v>
      </c>
      <c r="M1191" s="758">
        <v>0</v>
      </c>
      <c r="N1191" s="759">
        <v>4463.0280000000002</v>
      </c>
      <c r="O1191" s="757">
        <v>0</v>
      </c>
      <c r="P1191" s="757">
        <v>4463.0280000000002</v>
      </c>
      <c r="Q1191" s="757">
        <v>0</v>
      </c>
      <c r="R1191" s="757">
        <v>0</v>
      </c>
      <c r="S1191" s="757">
        <v>0</v>
      </c>
      <c r="T1191" s="757">
        <v>0</v>
      </c>
      <c r="U1191" s="812">
        <f t="shared" si="90"/>
        <v>100</v>
      </c>
      <c r="V1191" s="813"/>
      <c r="W1191" s="813">
        <f t="shared" si="94"/>
        <v>100</v>
      </c>
      <c r="X1191" s="813"/>
      <c r="Y1191" s="813"/>
      <c r="Z1191" s="813"/>
      <c r="AA1191" s="813"/>
    </row>
    <row r="1192" spans="1:27" ht="33.75">
      <c r="A1192" s="779"/>
      <c r="B1192" s="777" t="s">
        <v>2577</v>
      </c>
      <c r="C1192" s="778" t="s">
        <v>2578</v>
      </c>
      <c r="D1192" s="757">
        <v>1237</v>
      </c>
      <c r="E1192" s="758">
        <v>1237</v>
      </c>
      <c r="F1192" s="758">
        <v>0</v>
      </c>
      <c r="G1192" s="758">
        <v>0</v>
      </c>
      <c r="H1192" s="758">
        <v>0</v>
      </c>
      <c r="I1192" s="758">
        <v>1237</v>
      </c>
      <c r="J1192" s="758">
        <v>0</v>
      </c>
      <c r="K1192" s="758">
        <v>0</v>
      </c>
      <c r="L1192" s="758">
        <v>0</v>
      </c>
      <c r="M1192" s="758">
        <v>0</v>
      </c>
      <c r="N1192" s="759">
        <v>1102.2370000000001</v>
      </c>
      <c r="O1192" s="757">
        <v>0</v>
      </c>
      <c r="P1192" s="757">
        <v>1102.2370000000001</v>
      </c>
      <c r="Q1192" s="757">
        <v>0</v>
      </c>
      <c r="R1192" s="757">
        <v>0</v>
      </c>
      <c r="S1192" s="757">
        <v>0</v>
      </c>
      <c r="T1192" s="757">
        <v>0</v>
      </c>
      <c r="U1192" s="812">
        <f t="shared" si="90"/>
        <v>89.105658852061438</v>
      </c>
      <c r="V1192" s="813"/>
      <c r="W1192" s="813">
        <f t="shared" si="94"/>
        <v>89.105658852061438</v>
      </c>
      <c r="X1192" s="813"/>
      <c r="Y1192" s="813"/>
      <c r="Z1192" s="813"/>
      <c r="AA1192" s="813"/>
    </row>
    <row r="1193" spans="1:27" ht="22.5">
      <c r="A1193" s="779"/>
      <c r="B1193" s="777" t="s">
        <v>2579</v>
      </c>
      <c r="C1193" s="778" t="s">
        <v>2580</v>
      </c>
      <c r="D1193" s="757">
        <v>3071</v>
      </c>
      <c r="E1193" s="758">
        <v>2323</v>
      </c>
      <c r="F1193" s="758">
        <v>0</v>
      </c>
      <c r="G1193" s="758">
        <v>748</v>
      </c>
      <c r="H1193" s="758">
        <v>0</v>
      </c>
      <c r="I1193" s="758">
        <v>3071</v>
      </c>
      <c r="J1193" s="758">
        <v>0</v>
      </c>
      <c r="K1193" s="758">
        <v>0</v>
      </c>
      <c r="L1193" s="758">
        <v>0</v>
      </c>
      <c r="M1193" s="758">
        <v>0</v>
      </c>
      <c r="N1193" s="759">
        <v>3007.5369999999998</v>
      </c>
      <c r="O1193" s="757">
        <v>0</v>
      </c>
      <c r="P1193" s="757">
        <v>3007.5369999999998</v>
      </c>
      <c r="Q1193" s="757">
        <v>0</v>
      </c>
      <c r="R1193" s="757">
        <v>0</v>
      </c>
      <c r="S1193" s="757">
        <v>0</v>
      </c>
      <c r="T1193" s="757">
        <v>0</v>
      </c>
      <c r="U1193" s="812">
        <f t="shared" si="90"/>
        <v>97.933474438293715</v>
      </c>
      <c r="V1193" s="813"/>
      <c r="W1193" s="813">
        <f t="shared" si="94"/>
        <v>97.933474438293715</v>
      </c>
      <c r="X1193" s="813"/>
      <c r="Y1193" s="813"/>
      <c r="Z1193" s="813"/>
      <c r="AA1193" s="813"/>
    </row>
    <row r="1194" spans="1:27" ht="22.5">
      <c r="A1194" s="779"/>
      <c r="B1194" s="777" t="s">
        <v>2581</v>
      </c>
      <c r="C1194" s="778" t="s">
        <v>2582</v>
      </c>
      <c r="D1194" s="757">
        <v>1907.3630000000001</v>
      </c>
      <c r="E1194" s="758">
        <v>1907.3610000000001</v>
      </c>
      <c r="F1194" s="758">
        <v>2E-3</v>
      </c>
      <c r="G1194" s="758">
        <v>0</v>
      </c>
      <c r="H1194" s="758">
        <v>0</v>
      </c>
      <c r="I1194" s="758">
        <v>1907.3630000000001</v>
      </c>
      <c r="J1194" s="758">
        <v>0</v>
      </c>
      <c r="K1194" s="758">
        <v>0</v>
      </c>
      <c r="L1194" s="758">
        <v>0</v>
      </c>
      <c r="M1194" s="758">
        <v>0</v>
      </c>
      <c r="N1194" s="759">
        <v>1858.432</v>
      </c>
      <c r="O1194" s="757">
        <v>0</v>
      </c>
      <c r="P1194" s="757">
        <v>1858.432</v>
      </c>
      <c r="Q1194" s="757">
        <v>0</v>
      </c>
      <c r="R1194" s="757">
        <v>0</v>
      </c>
      <c r="S1194" s="757">
        <v>0</v>
      </c>
      <c r="T1194" s="757">
        <v>0</v>
      </c>
      <c r="U1194" s="812">
        <f t="shared" si="90"/>
        <v>97.434625710994709</v>
      </c>
      <c r="V1194" s="813"/>
      <c r="W1194" s="813">
        <f t="shared" si="94"/>
        <v>97.434625710994709</v>
      </c>
      <c r="X1194" s="813"/>
      <c r="Y1194" s="813"/>
      <c r="Z1194" s="813"/>
      <c r="AA1194" s="813"/>
    </row>
    <row r="1195" spans="1:27" ht="33.75">
      <c r="A1195" s="779"/>
      <c r="B1195" s="777" t="s">
        <v>2583</v>
      </c>
      <c r="C1195" s="778" t="s">
        <v>2584</v>
      </c>
      <c r="D1195" s="757">
        <v>10.821</v>
      </c>
      <c r="E1195" s="758">
        <v>10.821</v>
      </c>
      <c r="F1195" s="758">
        <v>0</v>
      </c>
      <c r="G1195" s="758">
        <v>0</v>
      </c>
      <c r="H1195" s="758">
        <v>0</v>
      </c>
      <c r="I1195" s="758">
        <v>10.821</v>
      </c>
      <c r="J1195" s="758">
        <v>0</v>
      </c>
      <c r="K1195" s="758">
        <v>0</v>
      </c>
      <c r="L1195" s="758">
        <v>0</v>
      </c>
      <c r="M1195" s="758">
        <v>0</v>
      </c>
      <c r="N1195" s="759">
        <v>9.0690000000000008</v>
      </c>
      <c r="O1195" s="757">
        <v>0</v>
      </c>
      <c r="P1195" s="757">
        <v>9.0690000000000008</v>
      </c>
      <c r="Q1195" s="757">
        <v>0</v>
      </c>
      <c r="R1195" s="757">
        <v>0</v>
      </c>
      <c r="S1195" s="757">
        <v>0</v>
      </c>
      <c r="T1195" s="757">
        <v>0</v>
      </c>
      <c r="U1195" s="812">
        <f t="shared" si="90"/>
        <v>83.809259772664262</v>
      </c>
      <c r="V1195" s="813"/>
      <c r="W1195" s="813">
        <f t="shared" si="94"/>
        <v>83.809259772664262</v>
      </c>
      <c r="X1195" s="813"/>
      <c r="Y1195" s="813"/>
      <c r="Z1195" s="813"/>
      <c r="AA1195" s="813"/>
    </row>
    <row r="1196" spans="1:27" ht="22.5">
      <c r="A1196" s="779"/>
      <c r="B1196" s="777" t="s">
        <v>2585</v>
      </c>
      <c r="C1196" s="778" t="s">
        <v>2586</v>
      </c>
      <c r="D1196" s="757">
        <v>871</v>
      </c>
      <c r="E1196" s="758">
        <v>23</v>
      </c>
      <c r="F1196" s="758">
        <v>635.99199999999996</v>
      </c>
      <c r="G1196" s="758">
        <v>212.00800000000001</v>
      </c>
      <c r="H1196" s="758">
        <v>0</v>
      </c>
      <c r="I1196" s="758">
        <v>871</v>
      </c>
      <c r="J1196" s="758">
        <v>0</v>
      </c>
      <c r="K1196" s="758">
        <v>0</v>
      </c>
      <c r="L1196" s="758">
        <v>0</v>
      </c>
      <c r="M1196" s="758">
        <v>0</v>
      </c>
      <c r="N1196" s="759">
        <v>335.12700000000001</v>
      </c>
      <c r="O1196" s="757">
        <v>0</v>
      </c>
      <c r="P1196" s="757">
        <v>335.12700000000001</v>
      </c>
      <c r="Q1196" s="757">
        <v>0</v>
      </c>
      <c r="R1196" s="757">
        <v>0</v>
      </c>
      <c r="S1196" s="757">
        <v>0</v>
      </c>
      <c r="T1196" s="757">
        <v>0</v>
      </c>
      <c r="U1196" s="812">
        <f t="shared" si="90"/>
        <v>38.476119402985077</v>
      </c>
      <c r="V1196" s="813"/>
      <c r="W1196" s="813">
        <f t="shared" si="94"/>
        <v>38.476119402985077</v>
      </c>
      <c r="X1196" s="813"/>
      <c r="Y1196" s="813"/>
      <c r="Z1196" s="813"/>
      <c r="AA1196" s="813"/>
    </row>
    <row r="1197" spans="1:27">
      <c r="A1197" s="779"/>
      <c r="B1197" s="777" t="s">
        <v>2587</v>
      </c>
      <c r="C1197" s="778" t="s">
        <v>2588</v>
      </c>
      <c r="D1197" s="757">
        <v>3613</v>
      </c>
      <c r="E1197" s="758">
        <v>3613</v>
      </c>
      <c r="F1197" s="758">
        <v>0</v>
      </c>
      <c r="G1197" s="758">
        <v>0</v>
      </c>
      <c r="H1197" s="758">
        <v>0</v>
      </c>
      <c r="I1197" s="758">
        <v>3613</v>
      </c>
      <c r="J1197" s="758">
        <v>0</v>
      </c>
      <c r="K1197" s="758">
        <v>0</v>
      </c>
      <c r="L1197" s="758">
        <v>0</v>
      </c>
      <c r="M1197" s="758">
        <v>0</v>
      </c>
      <c r="N1197" s="759">
        <v>3515.768</v>
      </c>
      <c r="O1197" s="757">
        <v>0</v>
      </c>
      <c r="P1197" s="757">
        <v>3515.768</v>
      </c>
      <c r="Q1197" s="757">
        <v>0</v>
      </c>
      <c r="R1197" s="757">
        <v>0</v>
      </c>
      <c r="S1197" s="757">
        <v>0</v>
      </c>
      <c r="T1197" s="757">
        <v>0</v>
      </c>
      <c r="U1197" s="812">
        <f t="shared" si="90"/>
        <v>97.308829227788536</v>
      </c>
      <c r="V1197" s="813"/>
      <c r="W1197" s="813">
        <f t="shared" si="94"/>
        <v>97.308829227788536</v>
      </c>
      <c r="X1197" s="813"/>
      <c r="Y1197" s="813"/>
      <c r="Z1197" s="813"/>
      <c r="AA1197" s="813"/>
    </row>
    <row r="1198" spans="1:27" ht="33.75">
      <c r="A1198" s="779"/>
      <c r="B1198" s="777" t="s">
        <v>2589</v>
      </c>
      <c r="C1198" s="778" t="s">
        <v>2590</v>
      </c>
      <c r="D1198" s="757">
        <v>1725</v>
      </c>
      <c r="E1198" s="758">
        <v>1725</v>
      </c>
      <c r="F1198" s="758">
        <v>0</v>
      </c>
      <c r="G1198" s="758">
        <v>0</v>
      </c>
      <c r="H1198" s="758">
        <v>0</v>
      </c>
      <c r="I1198" s="758">
        <v>1725</v>
      </c>
      <c r="J1198" s="758">
        <v>0</v>
      </c>
      <c r="K1198" s="758">
        <v>0</v>
      </c>
      <c r="L1198" s="758">
        <v>0</v>
      </c>
      <c r="M1198" s="758">
        <v>0</v>
      </c>
      <c r="N1198" s="759">
        <v>1722.3240000000001</v>
      </c>
      <c r="O1198" s="757">
        <v>0</v>
      </c>
      <c r="P1198" s="757">
        <v>1722.3240000000001</v>
      </c>
      <c r="Q1198" s="757">
        <v>0</v>
      </c>
      <c r="R1198" s="757">
        <v>0</v>
      </c>
      <c r="S1198" s="757">
        <v>0</v>
      </c>
      <c r="T1198" s="757">
        <v>0</v>
      </c>
      <c r="U1198" s="812">
        <f t="shared" si="90"/>
        <v>99.844869565217394</v>
      </c>
      <c r="V1198" s="813"/>
      <c r="W1198" s="813">
        <f t="shared" si="94"/>
        <v>99.844869565217394</v>
      </c>
      <c r="X1198" s="813"/>
      <c r="Y1198" s="813"/>
      <c r="Z1198" s="813"/>
      <c r="AA1198" s="813"/>
    </row>
    <row r="1199" spans="1:27" ht="45">
      <c r="A1199" s="779"/>
      <c r="B1199" s="777" t="s">
        <v>2591</v>
      </c>
      <c r="C1199" s="778" t="s">
        <v>2592</v>
      </c>
      <c r="D1199" s="757">
        <v>4410</v>
      </c>
      <c r="E1199" s="758">
        <v>4410</v>
      </c>
      <c r="F1199" s="758">
        <v>0</v>
      </c>
      <c r="G1199" s="758">
        <v>0</v>
      </c>
      <c r="H1199" s="758">
        <v>0</v>
      </c>
      <c r="I1199" s="758">
        <v>4410</v>
      </c>
      <c r="J1199" s="758">
        <v>0</v>
      </c>
      <c r="K1199" s="758">
        <v>0</v>
      </c>
      <c r="L1199" s="758">
        <v>0</v>
      </c>
      <c r="M1199" s="758">
        <v>0</v>
      </c>
      <c r="N1199" s="759">
        <v>4262.2150000000001</v>
      </c>
      <c r="O1199" s="757">
        <v>0</v>
      </c>
      <c r="P1199" s="757">
        <v>4262.2150000000001</v>
      </c>
      <c r="Q1199" s="757">
        <v>0</v>
      </c>
      <c r="R1199" s="757">
        <v>0</v>
      </c>
      <c r="S1199" s="757">
        <v>0</v>
      </c>
      <c r="T1199" s="757">
        <v>0</v>
      </c>
      <c r="U1199" s="812">
        <f t="shared" si="90"/>
        <v>96.648866213151933</v>
      </c>
      <c r="V1199" s="813"/>
      <c r="W1199" s="813">
        <f t="shared" si="94"/>
        <v>96.648866213151933</v>
      </c>
      <c r="X1199" s="813"/>
      <c r="Y1199" s="813"/>
      <c r="Z1199" s="813"/>
      <c r="AA1199" s="813"/>
    </row>
    <row r="1200" spans="1:27" ht="22.5">
      <c r="A1200" s="779"/>
      <c r="B1200" s="777" t="s">
        <v>2593</v>
      </c>
      <c r="C1200" s="778" t="s">
        <v>2594</v>
      </c>
      <c r="D1200" s="757">
        <v>2846</v>
      </c>
      <c r="E1200" s="758">
        <v>2096</v>
      </c>
      <c r="F1200" s="758">
        <v>0</v>
      </c>
      <c r="G1200" s="758">
        <v>750</v>
      </c>
      <c r="H1200" s="758">
        <v>0</v>
      </c>
      <c r="I1200" s="758">
        <v>2846</v>
      </c>
      <c r="J1200" s="758">
        <v>0</v>
      </c>
      <c r="K1200" s="758">
        <v>0</v>
      </c>
      <c r="L1200" s="758">
        <v>0</v>
      </c>
      <c r="M1200" s="758">
        <v>0</v>
      </c>
      <c r="N1200" s="759">
        <v>2839.846</v>
      </c>
      <c r="O1200" s="757">
        <v>0</v>
      </c>
      <c r="P1200" s="757">
        <v>2839.846</v>
      </c>
      <c r="Q1200" s="757">
        <v>0</v>
      </c>
      <c r="R1200" s="757">
        <v>0</v>
      </c>
      <c r="S1200" s="757">
        <v>0</v>
      </c>
      <c r="T1200" s="757">
        <v>0</v>
      </c>
      <c r="U1200" s="812">
        <f t="shared" si="90"/>
        <v>99.783766690091355</v>
      </c>
      <c r="V1200" s="813"/>
      <c r="W1200" s="813">
        <f t="shared" si="94"/>
        <v>99.783766690091355</v>
      </c>
      <c r="X1200" s="813"/>
      <c r="Y1200" s="813"/>
      <c r="Z1200" s="813"/>
      <c r="AA1200" s="813"/>
    </row>
    <row r="1201" spans="1:27" ht="22.5">
      <c r="A1201" s="779"/>
      <c r="B1201" s="777" t="s">
        <v>2595</v>
      </c>
      <c r="C1201" s="778" t="s">
        <v>2596</v>
      </c>
      <c r="D1201" s="757">
        <v>2864</v>
      </c>
      <c r="E1201" s="758">
        <v>2114</v>
      </c>
      <c r="F1201" s="758">
        <v>0</v>
      </c>
      <c r="G1201" s="758">
        <v>750</v>
      </c>
      <c r="H1201" s="758">
        <v>0</v>
      </c>
      <c r="I1201" s="758">
        <v>2864</v>
      </c>
      <c r="J1201" s="758">
        <v>0</v>
      </c>
      <c r="K1201" s="758">
        <v>0</v>
      </c>
      <c r="L1201" s="758">
        <v>0</v>
      </c>
      <c r="M1201" s="758">
        <v>0</v>
      </c>
      <c r="N1201" s="759">
        <v>2863.9409999999998</v>
      </c>
      <c r="O1201" s="757">
        <v>0</v>
      </c>
      <c r="P1201" s="757">
        <v>2863.9409999999998</v>
      </c>
      <c r="Q1201" s="757">
        <v>0</v>
      </c>
      <c r="R1201" s="757">
        <v>0</v>
      </c>
      <c r="S1201" s="757">
        <v>0</v>
      </c>
      <c r="T1201" s="757">
        <v>0</v>
      </c>
      <c r="U1201" s="812">
        <f t="shared" si="90"/>
        <v>99.997939944134075</v>
      </c>
      <c r="V1201" s="813"/>
      <c r="W1201" s="813">
        <f t="shared" si="94"/>
        <v>99.997939944134075</v>
      </c>
      <c r="X1201" s="813"/>
      <c r="Y1201" s="813"/>
      <c r="Z1201" s="813"/>
      <c r="AA1201" s="813"/>
    </row>
    <row r="1202" spans="1:27" ht="45">
      <c r="A1202" s="779"/>
      <c r="B1202" s="777" t="s">
        <v>2597</v>
      </c>
      <c r="C1202" s="778" t="s">
        <v>2598</v>
      </c>
      <c r="D1202" s="757">
        <v>0.75</v>
      </c>
      <c r="E1202" s="758">
        <v>0</v>
      </c>
      <c r="F1202" s="758">
        <v>0.75</v>
      </c>
      <c r="G1202" s="758">
        <v>0</v>
      </c>
      <c r="H1202" s="758">
        <v>0</v>
      </c>
      <c r="I1202" s="758">
        <v>0.75</v>
      </c>
      <c r="J1202" s="758">
        <v>0</v>
      </c>
      <c r="K1202" s="758">
        <v>0</v>
      </c>
      <c r="L1202" s="758">
        <v>0</v>
      </c>
      <c r="M1202" s="758">
        <v>0</v>
      </c>
      <c r="N1202" s="759">
        <v>0</v>
      </c>
      <c r="O1202" s="757">
        <v>0</v>
      </c>
      <c r="P1202" s="757">
        <v>0</v>
      </c>
      <c r="Q1202" s="757">
        <v>0</v>
      </c>
      <c r="R1202" s="757">
        <v>0</v>
      </c>
      <c r="S1202" s="757">
        <v>0</v>
      </c>
      <c r="T1202" s="757">
        <v>0</v>
      </c>
      <c r="U1202" s="812">
        <f t="shared" si="90"/>
        <v>0</v>
      </c>
      <c r="V1202" s="813"/>
      <c r="W1202" s="813">
        <f t="shared" si="94"/>
        <v>0</v>
      </c>
      <c r="X1202" s="813"/>
      <c r="Y1202" s="813"/>
      <c r="Z1202" s="813"/>
      <c r="AA1202" s="813"/>
    </row>
    <row r="1203" spans="1:27" ht="56.25">
      <c r="A1203" s="779"/>
      <c r="B1203" s="777" t="s">
        <v>2599</v>
      </c>
      <c r="C1203" s="778" t="s">
        <v>2600</v>
      </c>
      <c r="D1203" s="757">
        <v>0.79800000000000004</v>
      </c>
      <c r="E1203" s="758">
        <v>0</v>
      </c>
      <c r="F1203" s="758">
        <v>0.79800000000000004</v>
      </c>
      <c r="G1203" s="758">
        <v>0</v>
      </c>
      <c r="H1203" s="758">
        <v>0</v>
      </c>
      <c r="I1203" s="758">
        <v>0.79800000000000004</v>
      </c>
      <c r="J1203" s="758">
        <v>0</v>
      </c>
      <c r="K1203" s="758">
        <v>0</v>
      </c>
      <c r="L1203" s="758">
        <v>0</v>
      </c>
      <c r="M1203" s="758">
        <v>0</v>
      </c>
      <c r="N1203" s="759">
        <v>0</v>
      </c>
      <c r="O1203" s="757">
        <v>0</v>
      </c>
      <c r="P1203" s="757">
        <v>0</v>
      </c>
      <c r="Q1203" s="757">
        <v>0</v>
      </c>
      <c r="R1203" s="757">
        <v>0</v>
      </c>
      <c r="S1203" s="757">
        <v>0</v>
      </c>
      <c r="T1203" s="757">
        <v>0</v>
      </c>
      <c r="U1203" s="812">
        <f t="shared" si="90"/>
        <v>0</v>
      </c>
      <c r="V1203" s="813"/>
      <c r="W1203" s="813">
        <f t="shared" si="94"/>
        <v>0</v>
      </c>
      <c r="X1203" s="813"/>
      <c r="Y1203" s="813"/>
      <c r="Z1203" s="813"/>
      <c r="AA1203" s="813"/>
    </row>
    <row r="1204" spans="1:27" ht="22.5">
      <c r="A1204" s="779"/>
      <c r="B1204" s="777" t="s">
        <v>2601</v>
      </c>
      <c r="C1204" s="778" t="s">
        <v>2602</v>
      </c>
      <c r="D1204" s="757">
        <v>0.35399999999999998</v>
      </c>
      <c r="E1204" s="758">
        <v>0</v>
      </c>
      <c r="F1204" s="758">
        <v>0.35399999999999998</v>
      </c>
      <c r="G1204" s="758">
        <v>0</v>
      </c>
      <c r="H1204" s="758">
        <v>0</v>
      </c>
      <c r="I1204" s="758">
        <v>0.35399999999999998</v>
      </c>
      <c r="J1204" s="758">
        <v>0</v>
      </c>
      <c r="K1204" s="758">
        <v>0</v>
      </c>
      <c r="L1204" s="758">
        <v>0</v>
      </c>
      <c r="M1204" s="758">
        <v>0</v>
      </c>
      <c r="N1204" s="759">
        <v>0</v>
      </c>
      <c r="O1204" s="757">
        <v>0</v>
      </c>
      <c r="P1204" s="757">
        <v>0</v>
      </c>
      <c r="Q1204" s="757">
        <v>0</v>
      </c>
      <c r="R1204" s="757">
        <v>0</v>
      </c>
      <c r="S1204" s="757">
        <v>0</v>
      </c>
      <c r="T1204" s="757">
        <v>0</v>
      </c>
      <c r="U1204" s="812">
        <f t="shared" si="90"/>
        <v>0</v>
      </c>
      <c r="V1204" s="813"/>
      <c r="W1204" s="813">
        <f t="shared" si="94"/>
        <v>0</v>
      </c>
      <c r="X1204" s="813"/>
      <c r="Y1204" s="813"/>
      <c r="Z1204" s="813"/>
      <c r="AA1204" s="813"/>
    </row>
    <row r="1205" spans="1:27" ht="33.75">
      <c r="A1205" s="779"/>
      <c r="B1205" s="777" t="s">
        <v>2603</v>
      </c>
      <c r="C1205" s="778" t="s">
        <v>2604</v>
      </c>
      <c r="D1205" s="757">
        <v>0.504</v>
      </c>
      <c r="E1205" s="758">
        <v>0</v>
      </c>
      <c r="F1205" s="758">
        <v>0.504</v>
      </c>
      <c r="G1205" s="758">
        <v>0</v>
      </c>
      <c r="H1205" s="758">
        <v>0</v>
      </c>
      <c r="I1205" s="758">
        <v>0.504</v>
      </c>
      <c r="J1205" s="758">
        <v>0</v>
      </c>
      <c r="K1205" s="758">
        <v>0</v>
      </c>
      <c r="L1205" s="758">
        <v>0</v>
      </c>
      <c r="M1205" s="758">
        <v>0</v>
      </c>
      <c r="N1205" s="759">
        <v>0</v>
      </c>
      <c r="O1205" s="757">
        <v>0</v>
      </c>
      <c r="P1205" s="757">
        <v>0</v>
      </c>
      <c r="Q1205" s="757">
        <v>0</v>
      </c>
      <c r="R1205" s="757">
        <v>0</v>
      </c>
      <c r="S1205" s="757">
        <v>0</v>
      </c>
      <c r="T1205" s="757">
        <v>0</v>
      </c>
      <c r="U1205" s="812">
        <f t="shared" si="90"/>
        <v>0</v>
      </c>
      <c r="V1205" s="813"/>
      <c r="W1205" s="813">
        <f t="shared" si="94"/>
        <v>0</v>
      </c>
      <c r="X1205" s="813"/>
      <c r="Y1205" s="813"/>
      <c r="Z1205" s="813"/>
      <c r="AA1205" s="813"/>
    </row>
    <row r="1206" spans="1:27" ht="33.75">
      <c r="A1206" s="779"/>
      <c r="B1206" s="777" t="s">
        <v>2605</v>
      </c>
      <c r="C1206" s="778" t="s">
        <v>2606</v>
      </c>
      <c r="D1206" s="757">
        <v>5.984</v>
      </c>
      <c r="E1206" s="758">
        <v>0</v>
      </c>
      <c r="F1206" s="758">
        <v>5.984</v>
      </c>
      <c r="G1206" s="758">
        <v>0</v>
      </c>
      <c r="H1206" s="758">
        <v>0</v>
      </c>
      <c r="I1206" s="758">
        <v>5.984</v>
      </c>
      <c r="J1206" s="758">
        <v>0</v>
      </c>
      <c r="K1206" s="758">
        <v>0</v>
      </c>
      <c r="L1206" s="758">
        <v>0</v>
      </c>
      <c r="M1206" s="758">
        <v>0</v>
      </c>
      <c r="N1206" s="759">
        <v>0</v>
      </c>
      <c r="O1206" s="757">
        <v>0</v>
      </c>
      <c r="P1206" s="757">
        <v>0</v>
      </c>
      <c r="Q1206" s="757">
        <v>0</v>
      </c>
      <c r="R1206" s="757">
        <v>0</v>
      </c>
      <c r="S1206" s="757">
        <v>0</v>
      </c>
      <c r="T1206" s="757">
        <v>0</v>
      </c>
      <c r="U1206" s="812">
        <f t="shared" si="90"/>
        <v>0</v>
      </c>
      <c r="V1206" s="813"/>
      <c r="W1206" s="813">
        <f t="shared" si="94"/>
        <v>0</v>
      </c>
      <c r="X1206" s="813"/>
      <c r="Y1206" s="813"/>
      <c r="Z1206" s="813"/>
      <c r="AA1206" s="813"/>
    </row>
    <row r="1207" spans="1:27">
      <c r="A1207" s="779"/>
      <c r="B1207" s="777" t="s">
        <v>2607</v>
      </c>
      <c r="C1207" s="778" t="s">
        <v>2608</v>
      </c>
      <c r="D1207" s="757">
        <v>208.62899999999999</v>
      </c>
      <c r="E1207" s="758">
        <v>208.62899999999999</v>
      </c>
      <c r="F1207" s="758">
        <v>0</v>
      </c>
      <c r="G1207" s="758">
        <v>0</v>
      </c>
      <c r="H1207" s="758">
        <v>0</v>
      </c>
      <c r="I1207" s="758">
        <v>208.62899999999999</v>
      </c>
      <c r="J1207" s="758">
        <v>0</v>
      </c>
      <c r="K1207" s="758">
        <v>0</v>
      </c>
      <c r="L1207" s="758">
        <v>0</v>
      </c>
      <c r="M1207" s="758">
        <v>0</v>
      </c>
      <c r="N1207" s="759">
        <v>0</v>
      </c>
      <c r="O1207" s="757">
        <v>0</v>
      </c>
      <c r="P1207" s="757">
        <v>0</v>
      </c>
      <c r="Q1207" s="757">
        <v>0</v>
      </c>
      <c r="R1207" s="757">
        <v>0</v>
      </c>
      <c r="S1207" s="757">
        <v>0</v>
      </c>
      <c r="T1207" s="757">
        <v>0</v>
      </c>
      <c r="U1207" s="812">
        <f t="shared" si="90"/>
        <v>0</v>
      </c>
      <c r="V1207" s="813"/>
      <c r="W1207" s="813">
        <f t="shared" si="94"/>
        <v>0</v>
      </c>
      <c r="X1207" s="813"/>
      <c r="Y1207" s="813"/>
      <c r="Z1207" s="813"/>
      <c r="AA1207" s="813"/>
    </row>
    <row r="1208" spans="1:27" ht="22.5">
      <c r="A1208" s="779"/>
      <c r="B1208" s="777" t="s">
        <v>2609</v>
      </c>
      <c r="C1208" s="778" t="s">
        <v>2610</v>
      </c>
      <c r="D1208" s="757">
        <v>52.045000000000002</v>
      </c>
      <c r="E1208" s="758">
        <v>52.045000000000002</v>
      </c>
      <c r="F1208" s="758">
        <v>0</v>
      </c>
      <c r="G1208" s="758">
        <v>0</v>
      </c>
      <c r="H1208" s="758">
        <v>0</v>
      </c>
      <c r="I1208" s="758">
        <v>52.045000000000002</v>
      </c>
      <c r="J1208" s="758">
        <v>0</v>
      </c>
      <c r="K1208" s="758">
        <v>0</v>
      </c>
      <c r="L1208" s="758">
        <v>0</v>
      </c>
      <c r="M1208" s="758">
        <v>0</v>
      </c>
      <c r="N1208" s="759">
        <v>0</v>
      </c>
      <c r="O1208" s="757">
        <v>0</v>
      </c>
      <c r="P1208" s="757">
        <v>0</v>
      </c>
      <c r="Q1208" s="757">
        <v>0</v>
      </c>
      <c r="R1208" s="757">
        <v>0</v>
      </c>
      <c r="S1208" s="757">
        <v>0</v>
      </c>
      <c r="T1208" s="757">
        <v>0</v>
      </c>
      <c r="U1208" s="812">
        <f t="shared" si="90"/>
        <v>0</v>
      </c>
      <c r="V1208" s="813"/>
      <c r="W1208" s="813">
        <f t="shared" si="94"/>
        <v>0</v>
      </c>
      <c r="X1208" s="813"/>
      <c r="Y1208" s="813"/>
      <c r="Z1208" s="813"/>
      <c r="AA1208" s="813"/>
    </row>
    <row r="1209" spans="1:27" ht="45">
      <c r="A1209" s="779"/>
      <c r="B1209" s="777" t="s">
        <v>2611</v>
      </c>
      <c r="C1209" s="778" t="s">
        <v>2612</v>
      </c>
      <c r="D1209" s="757">
        <v>25.945</v>
      </c>
      <c r="E1209" s="758">
        <v>25.945</v>
      </c>
      <c r="F1209" s="758">
        <v>0</v>
      </c>
      <c r="G1209" s="758">
        <v>0</v>
      </c>
      <c r="H1209" s="758">
        <v>0</v>
      </c>
      <c r="I1209" s="758">
        <v>25.945</v>
      </c>
      <c r="J1209" s="758">
        <v>0</v>
      </c>
      <c r="K1209" s="758">
        <v>0</v>
      </c>
      <c r="L1209" s="758">
        <v>0</v>
      </c>
      <c r="M1209" s="758">
        <v>0</v>
      </c>
      <c r="N1209" s="759">
        <v>0</v>
      </c>
      <c r="O1209" s="757">
        <v>0</v>
      </c>
      <c r="P1209" s="757">
        <v>0</v>
      </c>
      <c r="Q1209" s="757">
        <v>0</v>
      </c>
      <c r="R1209" s="757">
        <v>0</v>
      </c>
      <c r="S1209" s="757">
        <v>0</v>
      </c>
      <c r="T1209" s="757">
        <v>0</v>
      </c>
      <c r="U1209" s="812">
        <f t="shared" si="90"/>
        <v>0</v>
      </c>
      <c r="V1209" s="813"/>
      <c r="W1209" s="813">
        <f t="shared" si="94"/>
        <v>0</v>
      </c>
      <c r="X1209" s="813"/>
      <c r="Y1209" s="813"/>
      <c r="Z1209" s="813"/>
      <c r="AA1209" s="813"/>
    </row>
    <row r="1210" spans="1:27" ht="33.75">
      <c r="A1210" s="779"/>
      <c r="B1210" s="777" t="s">
        <v>2613</v>
      </c>
      <c r="C1210" s="778" t="s">
        <v>2614</v>
      </c>
      <c r="D1210" s="757">
        <v>257.45499999999998</v>
      </c>
      <c r="E1210" s="758">
        <v>257.45499999999998</v>
      </c>
      <c r="F1210" s="758">
        <v>0</v>
      </c>
      <c r="G1210" s="758">
        <v>0</v>
      </c>
      <c r="H1210" s="758">
        <v>0</v>
      </c>
      <c r="I1210" s="758">
        <v>257.45499999999998</v>
      </c>
      <c r="J1210" s="758">
        <v>0</v>
      </c>
      <c r="K1210" s="758">
        <v>0</v>
      </c>
      <c r="L1210" s="758">
        <v>0</v>
      </c>
      <c r="M1210" s="758">
        <v>0</v>
      </c>
      <c r="N1210" s="759">
        <v>257.45499999999998</v>
      </c>
      <c r="O1210" s="757">
        <v>0</v>
      </c>
      <c r="P1210" s="757">
        <v>257.45499999999998</v>
      </c>
      <c r="Q1210" s="757">
        <v>0</v>
      </c>
      <c r="R1210" s="757">
        <v>0</v>
      </c>
      <c r="S1210" s="757">
        <v>0</v>
      </c>
      <c r="T1210" s="757">
        <v>0</v>
      </c>
      <c r="U1210" s="812">
        <f t="shared" si="90"/>
        <v>100</v>
      </c>
      <c r="V1210" s="813"/>
      <c r="W1210" s="813">
        <f t="shared" si="94"/>
        <v>100</v>
      </c>
      <c r="X1210" s="813"/>
      <c r="Y1210" s="813"/>
      <c r="Z1210" s="813"/>
      <c r="AA1210" s="813"/>
    </row>
    <row r="1211" spans="1:27" ht="33.75">
      <c r="A1211" s="779"/>
      <c r="B1211" s="777" t="s">
        <v>2615</v>
      </c>
      <c r="C1211" s="778" t="s">
        <v>2616</v>
      </c>
      <c r="D1211" s="757">
        <v>0.129</v>
      </c>
      <c r="E1211" s="758">
        <v>0</v>
      </c>
      <c r="F1211" s="758">
        <v>0.129</v>
      </c>
      <c r="G1211" s="758">
        <v>0</v>
      </c>
      <c r="H1211" s="758">
        <v>0</v>
      </c>
      <c r="I1211" s="758">
        <v>0.129</v>
      </c>
      <c r="J1211" s="758">
        <v>0</v>
      </c>
      <c r="K1211" s="758">
        <v>0</v>
      </c>
      <c r="L1211" s="758">
        <v>0</v>
      </c>
      <c r="M1211" s="758">
        <v>0</v>
      </c>
      <c r="N1211" s="759">
        <v>0</v>
      </c>
      <c r="O1211" s="757">
        <v>0</v>
      </c>
      <c r="P1211" s="757">
        <v>0</v>
      </c>
      <c r="Q1211" s="757">
        <v>0</v>
      </c>
      <c r="R1211" s="757">
        <v>0</v>
      </c>
      <c r="S1211" s="757">
        <v>0</v>
      </c>
      <c r="T1211" s="757">
        <v>0</v>
      </c>
      <c r="U1211" s="812">
        <f t="shared" si="90"/>
        <v>0</v>
      </c>
      <c r="V1211" s="813"/>
      <c r="W1211" s="813">
        <f t="shared" si="94"/>
        <v>0</v>
      </c>
      <c r="X1211" s="813"/>
      <c r="Y1211" s="813"/>
      <c r="Z1211" s="813"/>
      <c r="AA1211" s="813"/>
    </row>
    <row r="1212" spans="1:27" ht="45">
      <c r="A1212" s="779"/>
      <c r="B1212" s="777" t="s">
        <v>2617</v>
      </c>
      <c r="C1212" s="778" t="s">
        <v>2618</v>
      </c>
      <c r="D1212" s="757">
        <v>130.91399999999993</v>
      </c>
      <c r="E1212" s="758">
        <v>0</v>
      </c>
      <c r="F1212" s="758">
        <v>37.055</v>
      </c>
      <c r="G1212" s="758">
        <v>93.858999999999924</v>
      </c>
      <c r="H1212" s="758">
        <v>0</v>
      </c>
      <c r="I1212" s="758">
        <v>130.91399999999999</v>
      </c>
      <c r="J1212" s="758">
        <v>0</v>
      </c>
      <c r="K1212" s="758">
        <v>0</v>
      </c>
      <c r="L1212" s="758">
        <v>0</v>
      </c>
      <c r="M1212" s="758">
        <v>0</v>
      </c>
      <c r="N1212" s="759">
        <v>93.858999999999995</v>
      </c>
      <c r="O1212" s="757">
        <v>0</v>
      </c>
      <c r="P1212" s="757">
        <v>93.858999999999995</v>
      </c>
      <c r="Q1212" s="757">
        <v>0</v>
      </c>
      <c r="R1212" s="757">
        <v>0</v>
      </c>
      <c r="S1212" s="757">
        <v>0</v>
      </c>
      <c r="T1212" s="757">
        <v>0</v>
      </c>
      <c r="U1212" s="812">
        <f t="shared" si="90"/>
        <v>71.695158653772737</v>
      </c>
      <c r="V1212" s="813"/>
      <c r="W1212" s="813">
        <f t="shared" si="94"/>
        <v>71.695158653772708</v>
      </c>
      <c r="X1212" s="813"/>
      <c r="Y1212" s="813"/>
      <c r="Z1212" s="813"/>
      <c r="AA1212" s="813"/>
    </row>
    <row r="1213" spans="1:27" ht="33.75">
      <c r="A1213" s="779"/>
      <c r="B1213" s="777" t="s">
        <v>2619</v>
      </c>
      <c r="C1213" s="778" t="s">
        <v>2620</v>
      </c>
      <c r="D1213" s="757">
        <v>5500</v>
      </c>
      <c r="E1213" s="758">
        <v>5500</v>
      </c>
      <c r="F1213" s="758">
        <v>0</v>
      </c>
      <c r="G1213" s="758">
        <v>0</v>
      </c>
      <c r="H1213" s="758">
        <v>0</v>
      </c>
      <c r="I1213" s="758">
        <v>5500</v>
      </c>
      <c r="J1213" s="758">
        <v>0</v>
      </c>
      <c r="K1213" s="758">
        <v>0</v>
      </c>
      <c r="L1213" s="758">
        <v>0</v>
      </c>
      <c r="M1213" s="758">
        <v>0</v>
      </c>
      <c r="N1213" s="759">
        <v>3160.94</v>
      </c>
      <c r="O1213" s="757">
        <v>0</v>
      </c>
      <c r="P1213" s="757">
        <v>3160.94</v>
      </c>
      <c r="Q1213" s="757">
        <v>0</v>
      </c>
      <c r="R1213" s="757">
        <v>0</v>
      </c>
      <c r="S1213" s="757">
        <v>0</v>
      </c>
      <c r="T1213" s="757">
        <v>0</v>
      </c>
      <c r="U1213" s="812">
        <f t="shared" si="90"/>
        <v>57.471636363636371</v>
      </c>
      <c r="V1213" s="813"/>
      <c r="W1213" s="813">
        <f t="shared" si="94"/>
        <v>57.471636363636371</v>
      </c>
      <c r="X1213" s="813"/>
      <c r="Y1213" s="813"/>
      <c r="Z1213" s="813"/>
      <c r="AA1213" s="813"/>
    </row>
    <row r="1214" spans="1:27" ht="22.5">
      <c r="A1214" s="779"/>
      <c r="B1214" s="777" t="s">
        <v>2621</v>
      </c>
      <c r="C1214" s="778" t="s">
        <v>2622</v>
      </c>
      <c r="D1214" s="757">
        <v>0.34300000000000003</v>
      </c>
      <c r="E1214" s="758">
        <v>0</v>
      </c>
      <c r="F1214" s="758">
        <v>0.34300000000000003</v>
      </c>
      <c r="G1214" s="758">
        <v>0</v>
      </c>
      <c r="H1214" s="758">
        <v>0</v>
      </c>
      <c r="I1214" s="758">
        <v>0.34300000000000003</v>
      </c>
      <c r="J1214" s="758">
        <v>0</v>
      </c>
      <c r="K1214" s="758">
        <v>0</v>
      </c>
      <c r="L1214" s="758">
        <v>0</v>
      </c>
      <c r="M1214" s="758">
        <v>0</v>
      </c>
      <c r="N1214" s="759">
        <v>0</v>
      </c>
      <c r="O1214" s="757">
        <v>0</v>
      </c>
      <c r="P1214" s="757">
        <v>0</v>
      </c>
      <c r="Q1214" s="757">
        <v>0</v>
      </c>
      <c r="R1214" s="757">
        <v>0</v>
      </c>
      <c r="S1214" s="757">
        <v>0</v>
      </c>
      <c r="T1214" s="757">
        <v>0</v>
      </c>
      <c r="U1214" s="812">
        <f t="shared" si="90"/>
        <v>0</v>
      </c>
      <c r="V1214" s="813"/>
      <c r="W1214" s="813">
        <f t="shared" si="94"/>
        <v>0</v>
      </c>
      <c r="X1214" s="813"/>
      <c r="Y1214" s="813"/>
      <c r="Z1214" s="813"/>
      <c r="AA1214" s="813"/>
    </row>
    <row r="1215" spans="1:27" ht="45">
      <c r="A1215" s="779"/>
      <c r="B1215" s="777" t="s">
        <v>2623</v>
      </c>
      <c r="C1215" s="778" t="s">
        <v>2624</v>
      </c>
      <c r="D1215" s="757">
        <v>1.0999999999999999E-2</v>
      </c>
      <c r="E1215" s="758">
        <v>0</v>
      </c>
      <c r="F1215" s="758">
        <v>1.0999999999999999E-2</v>
      </c>
      <c r="G1215" s="758">
        <v>0</v>
      </c>
      <c r="H1215" s="758">
        <v>0</v>
      </c>
      <c r="I1215" s="758">
        <v>1.0999999999999999E-2</v>
      </c>
      <c r="J1215" s="758">
        <v>0</v>
      </c>
      <c r="K1215" s="758">
        <v>0</v>
      </c>
      <c r="L1215" s="758">
        <v>0</v>
      </c>
      <c r="M1215" s="758">
        <v>0</v>
      </c>
      <c r="N1215" s="759">
        <v>0</v>
      </c>
      <c r="O1215" s="757">
        <v>0</v>
      </c>
      <c r="P1215" s="757">
        <v>0</v>
      </c>
      <c r="Q1215" s="757">
        <v>0</v>
      </c>
      <c r="R1215" s="757">
        <v>0</v>
      </c>
      <c r="S1215" s="757">
        <v>0</v>
      </c>
      <c r="T1215" s="757">
        <v>0</v>
      </c>
      <c r="U1215" s="812">
        <f t="shared" si="90"/>
        <v>0</v>
      </c>
      <c r="V1215" s="813"/>
      <c r="W1215" s="813">
        <f t="shared" si="94"/>
        <v>0</v>
      </c>
      <c r="X1215" s="813"/>
      <c r="Y1215" s="813"/>
      <c r="Z1215" s="813"/>
      <c r="AA1215" s="813"/>
    </row>
    <row r="1216" spans="1:27">
      <c r="A1216" s="779"/>
      <c r="B1216" s="777" t="s">
        <v>2625</v>
      </c>
      <c r="C1216" s="778" t="s">
        <v>2626</v>
      </c>
      <c r="D1216" s="757">
        <v>34.222999999999999</v>
      </c>
      <c r="E1216" s="758">
        <v>0</v>
      </c>
      <c r="F1216" s="758">
        <v>34.222999999999999</v>
      </c>
      <c r="G1216" s="758">
        <v>0</v>
      </c>
      <c r="H1216" s="758">
        <v>0</v>
      </c>
      <c r="I1216" s="758">
        <v>34.222999999999999</v>
      </c>
      <c r="J1216" s="758">
        <v>0</v>
      </c>
      <c r="K1216" s="758">
        <v>0</v>
      </c>
      <c r="L1216" s="758">
        <v>0</v>
      </c>
      <c r="M1216" s="758">
        <v>0</v>
      </c>
      <c r="N1216" s="759">
        <v>34.222999999999999</v>
      </c>
      <c r="O1216" s="757">
        <v>0</v>
      </c>
      <c r="P1216" s="757">
        <v>34.222999999999999</v>
      </c>
      <c r="Q1216" s="757">
        <v>0</v>
      </c>
      <c r="R1216" s="757">
        <v>0</v>
      </c>
      <c r="S1216" s="757">
        <v>0</v>
      </c>
      <c r="T1216" s="757">
        <v>0</v>
      </c>
      <c r="U1216" s="812">
        <f t="shared" si="90"/>
        <v>100</v>
      </c>
      <c r="V1216" s="813"/>
      <c r="W1216" s="813">
        <f t="shared" si="94"/>
        <v>100</v>
      </c>
      <c r="X1216" s="813"/>
      <c r="Y1216" s="813"/>
      <c r="Z1216" s="813"/>
      <c r="AA1216" s="813"/>
    </row>
    <row r="1217" spans="1:27">
      <c r="A1217" s="779"/>
      <c r="B1217" s="777" t="s">
        <v>2627</v>
      </c>
      <c r="C1217" s="778" t="s">
        <v>2628</v>
      </c>
      <c r="D1217" s="757">
        <v>0.57499999999999996</v>
      </c>
      <c r="E1217" s="758">
        <v>0</v>
      </c>
      <c r="F1217" s="758">
        <v>0.57499999999999996</v>
      </c>
      <c r="G1217" s="758">
        <v>0</v>
      </c>
      <c r="H1217" s="758">
        <v>0</v>
      </c>
      <c r="I1217" s="758">
        <v>0.57499999999999996</v>
      </c>
      <c r="J1217" s="758">
        <v>0</v>
      </c>
      <c r="K1217" s="758">
        <v>0</v>
      </c>
      <c r="L1217" s="758">
        <v>0</v>
      </c>
      <c r="M1217" s="758">
        <v>0</v>
      </c>
      <c r="N1217" s="759">
        <v>0</v>
      </c>
      <c r="O1217" s="757">
        <v>0</v>
      </c>
      <c r="P1217" s="757">
        <v>0</v>
      </c>
      <c r="Q1217" s="757">
        <v>0</v>
      </c>
      <c r="R1217" s="757">
        <v>0</v>
      </c>
      <c r="S1217" s="757">
        <v>0</v>
      </c>
      <c r="T1217" s="757">
        <v>0</v>
      </c>
      <c r="U1217" s="812">
        <f t="shared" si="90"/>
        <v>0</v>
      </c>
      <c r="V1217" s="813"/>
      <c r="W1217" s="813">
        <f t="shared" si="94"/>
        <v>0</v>
      </c>
      <c r="X1217" s="813"/>
      <c r="Y1217" s="813"/>
      <c r="Z1217" s="813"/>
      <c r="AA1217" s="813"/>
    </row>
    <row r="1218" spans="1:27">
      <c r="A1218" s="779"/>
      <c r="B1218" s="777" t="s">
        <v>2629</v>
      </c>
      <c r="C1218" s="778" t="s">
        <v>2630</v>
      </c>
      <c r="D1218" s="757">
        <v>786.19299999999998</v>
      </c>
      <c r="E1218" s="758">
        <v>712.19299999999998</v>
      </c>
      <c r="F1218" s="758">
        <v>74</v>
      </c>
      <c r="G1218" s="758">
        <v>0</v>
      </c>
      <c r="H1218" s="758">
        <v>0</v>
      </c>
      <c r="I1218" s="758">
        <v>786.19299999999998</v>
      </c>
      <c r="J1218" s="758">
        <v>0</v>
      </c>
      <c r="K1218" s="758">
        <v>0</v>
      </c>
      <c r="L1218" s="758">
        <v>0</v>
      </c>
      <c r="M1218" s="758">
        <v>0</v>
      </c>
      <c r="N1218" s="759">
        <v>668.47699999999998</v>
      </c>
      <c r="O1218" s="757">
        <v>0</v>
      </c>
      <c r="P1218" s="757">
        <v>668.47699999999998</v>
      </c>
      <c r="Q1218" s="757">
        <v>0</v>
      </c>
      <c r="R1218" s="757">
        <v>0</v>
      </c>
      <c r="S1218" s="757">
        <v>0</v>
      </c>
      <c r="T1218" s="757">
        <v>0</v>
      </c>
      <c r="U1218" s="812">
        <f t="shared" si="90"/>
        <v>85.027086224374926</v>
      </c>
      <c r="V1218" s="813"/>
      <c r="W1218" s="813">
        <f t="shared" si="94"/>
        <v>85.027086224374926</v>
      </c>
      <c r="X1218" s="813"/>
      <c r="Y1218" s="813"/>
      <c r="Z1218" s="813"/>
      <c r="AA1218" s="813"/>
    </row>
    <row r="1219" spans="1:27">
      <c r="A1219" s="779"/>
      <c r="B1219" s="777" t="s">
        <v>2631</v>
      </c>
      <c r="C1219" s="778" t="s">
        <v>2632</v>
      </c>
      <c r="D1219" s="757">
        <v>1945</v>
      </c>
      <c r="E1219" s="758">
        <v>1445</v>
      </c>
      <c r="F1219" s="758">
        <v>0</v>
      </c>
      <c r="G1219" s="758">
        <v>500</v>
      </c>
      <c r="H1219" s="758">
        <v>0</v>
      </c>
      <c r="I1219" s="758">
        <v>1945</v>
      </c>
      <c r="J1219" s="758">
        <v>0</v>
      </c>
      <c r="K1219" s="758">
        <v>0</v>
      </c>
      <c r="L1219" s="758">
        <v>0</v>
      </c>
      <c r="M1219" s="758">
        <v>0</v>
      </c>
      <c r="N1219" s="759">
        <v>1895.5920000000001</v>
      </c>
      <c r="O1219" s="757">
        <v>0</v>
      </c>
      <c r="P1219" s="757">
        <v>1895.5920000000001</v>
      </c>
      <c r="Q1219" s="757">
        <v>0</v>
      </c>
      <c r="R1219" s="757">
        <v>0</v>
      </c>
      <c r="S1219" s="757">
        <v>0</v>
      </c>
      <c r="T1219" s="757">
        <v>0</v>
      </c>
      <c r="U1219" s="812">
        <f t="shared" si="90"/>
        <v>97.459742930591261</v>
      </c>
      <c r="V1219" s="813"/>
      <c r="W1219" s="813">
        <f t="shared" si="94"/>
        <v>97.459742930591261</v>
      </c>
      <c r="X1219" s="813"/>
      <c r="Y1219" s="813"/>
      <c r="Z1219" s="813"/>
      <c r="AA1219" s="813"/>
    </row>
    <row r="1220" spans="1:27">
      <c r="A1220" s="779"/>
      <c r="B1220" s="777" t="s">
        <v>2633</v>
      </c>
      <c r="C1220" s="778" t="s">
        <v>2634</v>
      </c>
      <c r="D1220" s="757">
        <v>1214.8989999999999</v>
      </c>
      <c r="E1220" s="758">
        <v>1214.8989999999999</v>
      </c>
      <c r="F1220" s="758">
        <v>0</v>
      </c>
      <c r="G1220" s="758">
        <v>0</v>
      </c>
      <c r="H1220" s="758">
        <v>0</v>
      </c>
      <c r="I1220" s="758">
        <v>1214.8989999999999</v>
      </c>
      <c r="J1220" s="758">
        <v>0</v>
      </c>
      <c r="K1220" s="758">
        <v>0</v>
      </c>
      <c r="L1220" s="758">
        <v>0</v>
      </c>
      <c r="M1220" s="758">
        <v>0</v>
      </c>
      <c r="N1220" s="759">
        <v>1214.8989999999999</v>
      </c>
      <c r="O1220" s="757">
        <v>0</v>
      </c>
      <c r="P1220" s="757">
        <v>1214.8989999999999</v>
      </c>
      <c r="Q1220" s="757">
        <v>0</v>
      </c>
      <c r="R1220" s="757">
        <v>0</v>
      </c>
      <c r="S1220" s="757">
        <v>0</v>
      </c>
      <c r="T1220" s="757">
        <v>0</v>
      </c>
      <c r="U1220" s="812">
        <f t="shared" si="90"/>
        <v>100</v>
      </c>
      <c r="V1220" s="813"/>
      <c r="W1220" s="813">
        <f t="shared" si="94"/>
        <v>100</v>
      </c>
      <c r="X1220" s="813"/>
      <c r="Y1220" s="813"/>
      <c r="Z1220" s="813"/>
      <c r="AA1220" s="813"/>
    </row>
    <row r="1221" spans="1:27">
      <c r="A1221" s="779"/>
      <c r="B1221" s="777" t="s">
        <v>2635</v>
      </c>
      <c r="C1221" s="778" t="s">
        <v>2636</v>
      </c>
      <c r="D1221" s="757">
        <v>2264</v>
      </c>
      <c r="E1221" s="758">
        <v>1490</v>
      </c>
      <c r="F1221" s="758">
        <v>0</v>
      </c>
      <c r="G1221" s="758">
        <v>774</v>
      </c>
      <c r="H1221" s="758">
        <v>0</v>
      </c>
      <c r="I1221" s="758">
        <v>2264</v>
      </c>
      <c r="J1221" s="758">
        <v>0</v>
      </c>
      <c r="K1221" s="758">
        <v>0</v>
      </c>
      <c r="L1221" s="758">
        <v>0</v>
      </c>
      <c r="M1221" s="758">
        <v>0</v>
      </c>
      <c r="N1221" s="759">
        <v>2040.009</v>
      </c>
      <c r="O1221" s="757">
        <v>0</v>
      </c>
      <c r="P1221" s="757">
        <v>2040.009</v>
      </c>
      <c r="Q1221" s="757">
        <v>0</v>
      </c>
      <c r="R1221" s="757">
        <v>0</v>
      </c>
      <c r="S1221" s="757">
        <v>0</v>
      </c>
      <c r="T1221" s="757">
        <v>0</v>
      </c>
      <c r="U1221" s="812">
        <f t="shared" si="90"/>
        <v>90.106404593639581</v>
      </c>
      <c r="V1221" s="813"/>
      <c r="W1221" s="813">
        <f t="shared" si="94"/>
        <v>90.106404593639581</v>
      </c>
      <c r="X1221" s="813"/>
      <c r="Y1221" s="813"/>
      <c r="Z1221" s="813"/>
      <c r="AA1221" s="813"/>
    </row>
    <row r="1222" spans="1:27">
      <c r="A1222" s="779"/>
      <c r="B1222" s="777" t="s">
        <v>2637</v>
      </c>
      <c r="C1222" s="778" t="s">
        <v>2638</v>
      </c>
      <c r="D1222" s="757">
        <v>207</v>
      </c>
      <c r="E1222" s="758">
        <v>207</v>
      </c>
      <c r="F1222" s="758">
        <v>0</v>
      </c>
      <c r="G1222" s="758">
        <v>0</v>
      </c>
      <c r="H1222" s="758">
        <v>0</v>
      </c>
      <c r="I1222" s="758">
        <v>207</v>
      </c>
      <c r="J1222" s="758">
        <v>0</v>
      </c>
      <c r="K1222" s="758">
        <v>0</v>
      </c>
      <c r="L1222" s="758">
        <v>0</v>
      </c>
      <c r="M1222" s="758">
        <v>0</v>
      </c>
      <c r="N1222" s="759">
        <v>207</v>
      </c>
      <c r="O1222" s="757">
        <v>0</v>
      </c>
      <c r="P1222" s="757">
        <v>207</v>
      </c>
      <c r="Q1222" s="757">
        <v>0</v>
      </c>
      <c r="R1222" s="757">
        <v>0</v>
      </c>
      <c r="S1222" s="757">
        <v>0</v>
      </c>
      <c r="T1222" s="757">
        <v>0</v>
      </c>
      <c r="U1222" s="812">
        <f t="shared" si="90"/>
        <v>100</v>
      </c>
      <c r="V1222" s="813"/>
      <c r="W1222" s="813">
        <f t="shared" si="94"/>
        <v>100</v>
      </c>
      <c r="X1222" s="813"/>
      <c r="Y1222" s="813"/>
      <c r="Z1222" s="813"/>
      <c r="AA1222" s="813"/>
    </row>
    <row r="1223" spans="1:27">
      <c r="A1223" s="779"/>
      <c r="B1223" s="777" t="s">
        <v>2639</v>
      </c>
      <c r="C1223" s="778" t="s">
        <v>2640</v>
      </c>
      <c r="D1223" s="757">
        <v>173</v>
      </c>
      <c r="E1223" s="758">
        <v>173</v>
      </c>
      <c r="F1223" s="758">
        <v>0</v>
      </c>
      <c r="G1223" s="758">
        <v>0</v>
      </c>
      <c r="H1223" s="758">
        <v>0</v>
      </c>
      <c r="I1223" s="758">
        <v>173</v>
      </c>
      <c r="J1223" s="758">
        <v>0</v>
      </c>
      <c r="K1223" s="758">
        <v>0</v>
      </c>
      <c r="L1223" s="758">
        <v>0</v>
      </c>
      <c r="M1223" s="758">
        <v>0</v>
      </c>
      <c r="N1223" s="759">
        <v>173</v>
      </c>
      <c r="O1223" s="757">
        <v>0</v>
      </c>
      <c r="P1223" s="757">
        <v>173</v>
      </c>
      <c r="Q1223" s="757">
        <v>0</v>
      </c>
      <c r="R1223" s="757">
        <v>0</v>
      </c>
      <c r="S1223" s="757">
        <v>0</v>
      </c>
      <c r="T1223" s="757">
        <v>0</v>
      </c>
      <c r="U1223" s="812">
        <f t="shared" si="90"/>
        <v>100</v>
      </c>
      <c r="V1223" s="813"/>
      <c r="W1223" s="813">
        <f t="shared" si="94"/>
        <v>100</v>
      </c>
      <c r="X1223" s="813"/>
      <c r="Y1223" s="813"/>
      <c r="Z1223" s="813"/>
      <c r="AA1223" s="813"/>
    </row>
    <row r="1224" spans="1:27">
      <c r="A1224" s="779"/>
      <c r="B1224" s="777" t="s">
        <v>2641</v>
      </c>
      <c r="C1224" s="778" t="s">
        <v>2642</v>
      </c>
      <c r="D1224" s="757">
        <v>181</v>
      </c>
      <c r="E1224" s="758">
        <v>181</v>
      </c>
      <c r="F1224" s="758">
        <v>0</v>
      </c>
      <c r="G1224" s="758">
        <v>0</v>
      </c>
      <c r="H1224" s="758">
        <v>0</v>
      </c>
      <c r="I1224" s="758">
        <v>181</v>
      </c>
      <c r="J1224" s="758">
        <v>0</v>
      </c>
      <c r="K1224" s="758">
        <v>0</v>
      </c>
      <c r="L1224" s="758">
        <v>0</v>
      </c>
      <c r="M1224" s="758">
        <v>0</v>
      </c>
      <c r="N1224" s="759">
        <v>181</v>
      </c>
      <c r="O1224" s="757">
        <v>0</v>
      </c>
      <c r="P1224" s="757">
        <v>181</v>
      </c>
      <c r="Q1224" s="757">
        <v>0</v>
      </c>
      <c r="R1224" s="757">
        <v>0</v>
      </c>
      <c r="S1224" s="757">
        <v>0</v>
      </c>
      <c r="T1224" s="757">
        <v>0</v>
      </c>
      <c r="U1224" s="812">
        <f t="shared" si="90"/>
        <v>100</v>
      </c>
      <c r="V1224" s="813"/>
      <c r="W1224" s="813">
        <f t="shared" si="94"/>
        <v>100</v>
      </c>
      <c r="X1224" s="813"/>
      <c r="Y1224" s="813"/>
      <c r="Z1224" s="813"/>
      <c r="AA1224" s="813"/>
    </row>
    <row r="1225" spans="1:27" ht="22.5">
      <c r="A1225" s="779"/>
      <c r="B1225" s="777" t="s">
        <v>2643</v>
      </c>
      <c r="C1225" s="778" t="s">
        <v>2644</v>
      </c>
      <c r="D1225" s="757">
        <v>4542</v>
      </c>
      <c r="E1225" s="758">
        <v>4542</v>
      </c>
      <c r="F1225" s="758">
        <v>0</v>
      </c>
      <c r="G1225" s="758">
        <v>0</v>
      </c>
      <c r="H1225" s="758">
        <v>0</v>
      </c>
      <c r="I1225" s="758">
        <v>4542</v>
      </c>
      <c r="J1225" s="758">
        <v>0</v>
      </c>
      <c r="K1225" s="758">
        <v>0</v>
      </c>
      <c r="L1225" s="758">
        <v>0</v>
      </c>
      <c r="M1225" s="758">
        <v>0</v>
      </c>
      <c r="N1225" s="759">
        <v>4054.1889999999999</v>
      </c>
      <c r="O1225" s="757">
        <v>0</v>
      </c>
      <c r="P1225" s="757">
        <v>4054.1889999999999</v>
      </c>
      <c r="Q1225" s="757">
        <v>0</v>
      </c>
      <c r="R1225" s="757">
        <v>0</v>
      </c>
      <c r="S1225" s="757">
        <v>0</v>
      </c>
      <c r="T1225" s="757">
        <v>0</v>
      </c>
      <c r="U1225" s="812">
        <f t="shared" si="90"/>
        <v>89.259995596653454</v>
      </c>
      <c r="V1225" s="813"/>
      <c r="W1225" s="813">
        <f t="shared" si="94"/>
        <v>89.259995596653454</v>
      </c>
      <c r="X1225" s="813"/>
      <c r="Y1225" s="813"/>
      <c r="Z1225" s="813"/>
      <c r="AA1225" s="813"/>
    </row>
    <row r="1226" spans="1:27" ht="22.5">
      <c r="A1226" s="779"/>
      <c r="B1226" s="777">
        <v>8083788</v>
      </c>
      <c r="C1226" s="778" t="s">
        <v>2645</v>
      </c>
      <c r="D1226" s="757">
        <v>300</v>
      </c>
      <c r="E1226" s="758">
        <v>300</v>
      </c>
      <c r="F1226" s="758">
        <v>0</v>
      </c>
      <c r="G1226" s="758">
        <v>0</v>
      </c>
      <c r="H1226" s="758">
        <v>0</v>
      </c>
      <c r="I1226" s="758">
        <v>300</v>
      </c>
      <c r="J1226" s="758">
        <v>0</v>
      </c>
      <c r="K1226" s="758">
        <v>0</v>
      </c>
      <c r="L1226" s="758">
        <v>0</v>
      </c>
      <c r="M1226" s="758">
        <v>0</v>
      </c>
      <c r="N1226" s="759">
        <v>0</v>
      </c>
      <c r="O1226" s="757">
        <v>0</v>
      </c>
      <c r="P1226" s="757">
        <v>0</v>
      </c>
      <c r="Q1226" s="757">
        <v>0</v>
      </c>
      <c r="R1226" s="757">
        <v>0</v>
      </c>
      <c r="S1226" s="757">
        <v>0</v>
      </c>
      <c r="T1226" s="757">
        <v>0</v>
      </c>
      <c r="U1226" s="812">
        <f t="shared" si="90"/>
        <v>0</v>
      </c>
      <c r="V1226" s="813"/>
      <c r="W1226" s="813">
        <f t="shared" si="94"/>
        <v>0</v>
      </c>
      <c r="X1226" s="813"/>
      <c r="Y1226" s="813"/>
      <c r="Z1226" s="813"/>
      <c r="AA1226" s="813"/>
    </row>
    <row r="1227" spans="1:27" ht="22.5">
      <c r="A1227" s="779"/>
      <c r="B1227" s="777">
        <v>8083789</v>
      </c>
      <c r="C1227" s="778" t="s">
        <v>2646</v>
      </c>
      <c r="D1227" s="757">
        <v>27.63</v>
      </c>
      <c r="E1227" s="758">
        <v>0</v>
      </c>
      <c r="F1227" s="758">
        <v>27.63</v>
      </c>
      <c r="G1227" s="758">
        <v>0</v>
      </c>
      <c r="H1227" s="758">
        <v>0</v>
      </c>
      <c r="I1227" s="758">
        <v>27.63</v>
      </c>
      <c r="J1227" s="758">
        <v>0</v>
      </c>
      <c r="K1227" s="758">
        <v>0</v>
      </c>
      <c r="L1227" s="758">
        <v>0</v>
      </c>
      <c r="M1227" s="758">
        <v>0</v>
      </c>
      <c r="N1227" s="759">
        <v>0</v>
      </c>
      <c r="O1227" s="757">
        <v>0</v>
      </c>
      <c r="P1227" s="757">
        <v>0</v>
      </c>
      <c r="Q1227" s="757">
        <v>0</v>
      </c>
      <c r="R1227" s="757">
        <v>0</v>
      </c>
      <c r="S1227" s="757">
        <v>0</v>
      </c>
      <c r="T1227" s="757">
        <v>0</v>
      </c>
      <c r="U1227" s="812">
        <f t="shared" si="90"/>
        <v>0</v>
      </c>
      <c r="V1227" s="813"/>
      <c r="W1227" s="813">
        <f t="shared" si="94"/>
        <v>0</v>
      </c>
      <c r="X1227" s="813"/>
      <c r="Y1227" s="813"/>
      <c r="Z1227" s="813"/>
      <c r="AA1227" s="813"/>
    </row>
    <row r="1228" spans="1:27" ht="22.5">
      <c r="A1228" s="779"/>
      <c r="B1228" s="777">
        <v>8085976</v>
      </c>
      <c r="C1228" s="778" t="s">
        <v>2647</v>
      </c>
      <c r="D1228" s="757">
        <v>2365</v>
      </c>
      <c r="E1228" s="758">
        <v>2365</v>
      </c>
      <c r="F1228" s="758">
        <v>0</v>
      </c>
      <c r="G1228" s="758">
        <v>0</v>
      </c>
      <c r="H1228" s="758">
        <v>0</v>
      </c>
      <c r="I1228" s="758">
        <v>2365</v>
      </c>
      <c r="J1228" s="758">
        <v>0</v>
      </c>
      <c r="K1228" s="758">
        <v>0</v>
      </c>
      <c r="L1228" s="758">
        <v>0</v>
      </c>
      <c r="M1228" s="758">
        <v>0</v>
      </c>
      <c r="N1228" s="759">
        <v>1364.134</v>
      </c>
      <c r="O1228" s="757">
        <v>0</v>
      </c>
      <c r="P1228" s="757">
        <v>1364.134</v>
      </c>
      <c r="Q1228" s="757">
        <v>0</v>
      </c>
      <c r="R1228" s="757">
        <v>0</v>
      </c>
      <c r="S1228" s="757">
        <v>0</v>
      </c>
      <c r="T1228" s="757">
        <v>0</v>
      </c>
      <c r="U1228" s="812">
        <f t="shared" si="90"/>
        <v>57.680084566596193</v>
      </c>
      <c r="V1228" s="813"/>
      <c r="W1228" s="813">
        <f t="shared" si="94"/>
        <v>57.680084566596193</v>
      </c>
      <c r="X1228" s="813"/>
      <c r="Y1228" s="813"/>
      <c r="Z1228" s="813"/>
      <c r="AA1228" s="813"/>
    </row>
    <row r="1229" spans="1:27" ht="22.5">
      <c r="A1229" s="779"/>
      <c r="B1229" s="777">
        <v>7996419</v>
      </c>
      <c r="C1229" s="778" t="s">
        <v>2648</v>
      </c>
      <c r="D1229" s="757">
        <v>994</v>
      </c>
      <c r="E1229" s="758">
        <v>994</v>
      </c>
      <c r="F1229" s="758">
        <v>0</v>
      </c>
      <c r="G1229" s="758">
        <v>0</v>
      </c>
      <c r="H1229" s="758">
        <v>0</v>
      </c>
      <c r="I1229" s="758">
        <v>993.81</v>
      </c>
      <c r="J1229" s="758">
        <v>0</v>
      </c>
      <c r="K1229" s="758">
        <v>0</v>
      </c>
      <c r="L1229" s="758">
        <v>0</v>
      </c>
      <c r="M1229" s="758">
        <v>0</v>
      </c>
      <c r="N1229" s="759">
        <v>367.13099999999997</v>
      </c>
      <c r="O1229" s="757">
        <v>0</v>
      </c>
      <c r="P1229" s="757">
        <v>367.13099999999997</v>
      </c>
      <c r="Q1229" s="757">
        <v>0</v>
      </c>
      <c r="R1229" s="757">
        <v>0</v>
      </c>
      <c r="S1229" s="757">
        <v>0</v>
      </c>
      <c r="T1229" s="757">
        <v>0</v>
      </c>
      <c r="U1229" s="812">
        <f t="shared" si="90"/>
        <v>36.934708249496978</v>
      </c>
      <c r="V1229" s="813"/>
      <c r="W1229" s="813">
        <f t="shared" si="94"/>
        <v>36.941769553536389</v>
      </c>
      <c r="X1229" s="813"/>
      <c r="Y1229" s="813"/>
      <c r="Z1229" s="813"/>
      <c r="AA1229" s="813"/>
    </row>
    <row r="1230" spans="1:27" ht="22.5">
      <c r="A1230" s="779"/>
      <c r="B1230" s="777">
        <v>8123274</v>
      </c>
      <c r="C1230" s="778" t="s">
        <v>2649</v>
      </c>
      <c r="D1230" s="757">
        <v>1183</v>
      </c>
      <c r="E1230" s="758">
        <v>562</v>
      </c>
      <c r="F1230" s="758">
        <v>331</v>
      </c>
      <c r="G1230" s="758">
        <v>290</v>
      </c>
      <c r="H1230" s="758">
        <v>0</v>
      </c>
      <c r="I1230" s="758">
        <v>1183</v>
      </c>
      <c r="J1230" s="758">
        <v>0</v>
      </c>
      <c r="K1230" s="758">
        <v>0</v>
      </c>
      <c r="L1230" s="758">
        <v>0</v>
      </c>
      <c r="M1230" s="758">
        <v>0</v>
      </c>
      <c r="N1230" s="759">
        <v>914</v>
      </c>
      <c r="O1230" s="757">
        <v>0</v>
      </c>
      <c r="P1230" s="757">
        <v>914</v>
      </c>
      <c r="Q1230" s="757">
        <v>0</v>
      </c>
      <c r="R1230" s="757">
        <v>0</v>
      </c>
      <c r="S1230" s="757">
        <v>0</v>
      </c>
      <c r="T1230" s="757">
        <v>0</v>
      </c>
      <c r="U1230" s="812">
        <f t="shared" si="90"/>
        <v>77.261200338123416</v>
      </c>
      <c r="V1230" s="813"/>
      <c r="W1230" s="813">
        <f t="shared" si="94"/>
        <v>77.261200338123416</v>
      </c>
      <c r="X1230" s="813"/>
      <c r="Y1230" s="813"/>
      <c r="Z1230" s="813"/>
      <c r="AA1230" s="813"/>
    </row>
    <row r="1231" spans="1:27" ht="22.5">
      <c r="A1231" s="779"/>
      <c r="B1231" s="777">
        <v>8146025</v>
      </c>
      <c r="C1231" s="778" t="s">
        <v>2650</v>
      </c>
      <c r="D1231" s="757">
        <v>1600</v>
      </c>
      <c r="E1231" s="758">
        <v>1600</v>
      </c>
      <c r="F1231" s="758">
        <v>0</v>
      </c>
      <c r="G1231" s="758">
        <v>0</v>
      </c>
      <c r="H1231" s="758">
        <v>0</v>
      </c>
      <c r="I1231" s="758">
        <v>1600</v>
      </c>
      <c r="J1231" s="758">
        <v>0</v>
      </c>
      <c r="K1231" s="758">
        <v>0</v>
      </c>
      <c r="L1231" s="758">
        <v>0</v>
      </c>
      <c r="M1231" s="758">
        <v>0</v>
      </c>
      <c r="N1231" s="759">
        <v>1383.825</v>
      </c>
      <c r="O1231" s="757">
        <v>0</v>
      </c>
      <c r="P1231" s="757">
        <v>1383.825</v>
      </c>
      <c r="Q1231" s="757">
        <v>0</v>
      </c>
      <c r="R1231" s="757">
        <v>0</v>
      </c>
      <c r="S1231" s="757">
        <v>0</v>
      </c>
      <c r="T1231" s="757">
        <v>0</v>
      </c>
      <c r="U1231" s="812">
        <f t="shared" si="90"/>
        <v>86.489062500000003</v>
      </c>
      <c r="V1231" s="813"/>
      <c r="W1231" s="813">
        <f t="shared" si="94"/>
        <v>86.489062500000003</v>
      </c>
      <c r="X1231" s="813"/>
      <c r="Y1231" s="813"/>
      <c r="Z1231" s="813"/>
      <c r="AA1231" s="813"/>
    </row>
    <row r="1232" spans="1:27" ht="22.5">
      <c r="A1232" s="779"/>
      <c r="B1232" s="777">
        <v>8147088</v>
      </c>
      <c r="C1232" s="778" t="s">
        <v>2651</v>
      </c>
      <c r="D1232" s="757">
        <v>1500</v>
      </c>
      <c r="E1232" s="758">
        <v>1500</v>
      </c>
      <c r="F1232" s="758">
        <v>0</v>
      </c>
      <c r="G1232" s="758">
        <v>0</v>
      </c>
      <c r="H1232" s="758">
        <v>0</v>
      </c>
      <c r="I1232" s="758">
        <v>1500</v>
      </c>
      <c r="J1232" s="758">
        <v>0</v>
      </c>
      <c r="K1232" s="758">
        <v>0</v>
      </c>
      <c r="L1232" s="758">
        <v>0</v>
      </c>
      <c r="M1232" s="758">
        <v>0</v>
      </c>
      <c r="N1232" s="759">
        <v>90</v>
      </c>
      <c r="O1232" s="757">
        <v>0</v>
      </c>
      <c r="P1232" s="757">
        <v>90</v>
      </c>
      <c r="Q1232" s="757">
        <v>0</v>
      </c>
      <c r="R1232" s="757">
        <v>0</v>
      </c>
      <c r="S1232" s="757">
        <v>0</v>
      </c>
      <c r="T1232" s="757">
        <v>0</v>
      </c>
      <c r="U1232" s="812">
        <f t="shared" ref="U1232:U1295" si="95">N1232/D1232*100</f>
        <v>6</v>
      </c>
      <c r="V1232" s="813"/>
      <c r="W1232" s="813">
        <f t="shared" ref="W1232:W1295" si="96">P1232/I1232*100</f>
        <v>6</v>
      </c>
      <c r="X1232" s="813"/>
      <c r="Y1232" s="813"/>
      <c r="Z1232" s="813"/>
      <c r="AA1232" s="813"/>
    </row>
    <row r="1233" spans="1:27" ht="22.5">
      <c r="A1233" s="779"/>
      <c r="B1233" s="777">
        <v>8146024</v>
      </c>
      <c r="C1233" s="778" t="s">
        <v>2652</v>
      </c>
      <c r="D1233" s="757">
        <v>1600</v>
      </c>
      <c r="E1233" s="758">
        <v>1600</v>
      </c>
      <c r="F1233" s="758">
        <v>0</v>
      </c>
      <c r="G1233" s="758">
        <v>0</v>
      </c>
      <c r="H1233" s="758">
        <v>0</v>
      </c>
      <c r="I1233" s="758">
        <v>1600</v>
      </c>
      <c r="J1233" s="758">
        <v>0</v>
      </c>
      <c r="K1233" s="758">
        <v>0</v>
      </c>
      <c r="L1233" s="758">
        <v>0</v>
      </c>
      <c r="M1233" s="758">
        <v>0</v>
      </c>
      <c r="N1233" s="759">
        <v>1369.4269999999999</v>
      </c>
      <c r="O1233" s="757">
        <v>0</v>
      </c>
      <c r="P1233" s="757">
        <v>1369.4269999999999</v>
      </c>
      <c r="Q1233" s="757">
        <v>0</v>
      </c>
      <c r="R1233" s="757">
        <v>0</v>
      </c>
      <c r="S1233" s="757">
        <v>0</v>
      </c>
      <c r="T1233" s="757">
        <v>0</v>
      </c>
      <c r="U1233" s="812">
        <f t="shared" si="95"/>
        <v>85.589187499999994</v>
      </c>
      <c r="V1233" s="813"/>
      <c r="W1233" s="813">
        <f t="shared" si="96"/>
        <v>85.589187499999994</v>
      </c>
      <c r="X1233" s="813"/>
      <c r="Y1233" s="813"/>
      <c r="Z1233" s="813"/>
      <c r="AA1233" s="813"/>
    </row>
    <row r="1234" spans="1:27" ht="33.75">
      <c r="A1234" s="779"/>
      <c r="B1234" s="777">
        <v>8174795</v>
      </c>
      <c r="C1234" s="778" t="s">
        <v>2653</v>
      </c>
      <c r="D1234" s="757">
        <v>2300</v>
      </c>
      <c r="E1234" s="758">
        <v>2300</v>
      </c>
      <c r="F1234" s="758">
        <v>0</v>
      </c>
      <c r="G1234" s="758">
        <v>0</v>
      </c>
      <c r="H1234" s="758">
        <v>0</v>
      </c>
      <c r="I1234" s="758">
        <v>2299.9549999999999</v>
      </c>
      <c r="J1234" s="758">
        <v>0</v>
      </c>
      <c r="K1234" s="758">
        <v>0</v>
      </c>
      <c r="L1234" s="758">
        <v>0</v>
      </c>
      <c r="M1234" s="758">
        <v>0</v>
      </c>
      <c r="N1234" s="759">
        <v>0</v>
      </c>
      <c r="O1234" s="757">
        <v>0</v>
      </c>
      <c r="P1234" s="757">
        <v>0</v>
      </c>
      <c r="Q1234" s="757">
        <v>0</v>
      </c>
      <c r="R1234" s="757">
        <v>0</v>
      </c>
      <c r="S1234" s="757">
        <v>0</v>
      </c>
      <c r="T1234" s="757">
        <v>0</v>
      </c>
      <c r="U1234" s="812">
        <f t="shared" si="95"/>
        <v>0</v>
      </c>
      <c r="V1234" s="813"/>
      <c r="W1234" s="813">
        <f t="shared" si="96"/>
        <v>0</v>
      </c>
      <c r="X1234" s="813"/>
      <c r="Y1234" s="813"/>
      <c r="Z1234" s="813"/>
      <c r="AA1234" s="813"/>
    </row>
    <row r="1235" spans="1:27" ht="33.75">
      <c r="A1235" s="779"/>
      <c r="B1235" s="777">
        <v>8172062</v>
      </c>
      <c r="C1235" s="778" t="s">
        <v>2654</v>
      </c>
      <c r="D1235" s="757">
        <v>1550</v>
      </c>
      <c r="E1235" s="758">
        <v>1550</v>
      </c>
      <c r="F1235" s="758">
        <v>0</v>
      </c>
      <c r="G1235" s="758">
        <v>0</v>
      </c>
      <c r="H1235" s="758">
        <v>0</v>
      </c>
      <c r="I1235" s="758">
        <v>1550</v>
      </c>
      <c r="J1235" s="758">
        <v>0</v>
      </c>
      <c r="K1235" s="758">
        <v>0</v>
      </c>
      <c r="L1235" s="758">
        <v>0</v>
      </c>
      <c r="M1235" s="758">
        <v>0</v>
      </c>
      <c r="N1235" s="759">
        <v>0</v>
      </c>
      <c r="O1235" s="757">
        <v>0</v>
      </c>
      <c r="P1235" s="757">
        <v>0</v>
      </c>
      <c r="Q1235" s="757">
        <v>0</v>
      </c>
      <c r="R1235" s="757">
        <v>0</v>
      </c>
      <c r="S1235" s="757">
        <v>0</v>
      </c>
      <c r="T1235" s="757">
        <v>0</v>
      </c>
      <c r="U1235" s="812">
        <f t="shared" si="95"/>
        <v>0</v>
      </c>
      <c r="V1235" s="813"/>
      <c r="W1235" s="813">
        <f t="shared" si="96"/>
        <v>0</v>
      </c>
      <c r="X1235" s="813"/>
      <c r="Y1235" s="813"/>
      <c r="Z1235" s="813"/>
      <c r="AA1235" s="813"/>
    </row>
    <row r="1236" spans="1:27" ht="33.75">
      <c r="A1236" s="779"/>
      <c r="B1236" s="777">
        <v>8172063</v>
      </c>
      <c r="C1236" s="778" t="s">
        <v>2655</v>
      </c>
      <c r="D1236" s="757">
        <v>2200</v>
      </c>
      <c r="E1236" s="758">
        <v>2200</v>
      </c>
      <c r="F1236" s="758">
        <v>0</v>
      </c>
      <c r="G1236" s="758">
        <v>0</v>
      </c>
      <c r="H1236" s="758">
        <v>0</v>
      </c>
      <c r="I1236" s="758">
        <v>2200</v>
      </c>
      <c r="J1236" s="758">
        <v>0</v>
      </c>
      <c r="K1236" s="758">
        <v>0</v>
      </c>
      <c r="L1236" s="758">
        <v>0</v>
      </c>
      <c r="M1236" s="758">
        <v>0</v>
      </c>
      <c r="N1236" s="759">
        <v>1099</v>
      </c>
      <c r="O1236" s="757">
        <v>0</v>
      </c>
      <c r="P1236" s="757">
        <v>1099</v>
      </c>
      <c r="Q1236" s="757">
        <v>0</v>
      </c>
      <c r="R1236" s="757">
        <v>0</v>
      </c>
      <c r="S1236" s="757">
        <v>0</v>
      </c>
      <c r="T1236" s="757">
        <v>0</v>
      </c>
      <c r="U1236" s="812">
        <f t="shared" si="95"/>
        <v>49.95454545454546</v>
      </c>
      <c r="V1236" s="813"/>
      <c r="W1236" s="813">
        <f t="shared" si="96"/>
        <v>49.95454545454546</v>
      </c>
      <c r="X1236" s="813"/>
      <c r="Y1236" s="813"/>
      <c r="Z1236" s="813"/>
      <c r="AA1236" s="813"/>
    </row>
    <row r="1237" spans="1:27" ht="33.75">
      <c r="A1237" s="779"/>
      <c r="B1237" s="777">
        <v>8171793</v>
      </c>
      <c r="C1237" s="778" t="s">
        <v>2656</v>
      </c>
      <c r="D1237" s="757">
        <v>2250</v>
      </c>
      <c r="E1237" s="758">
        <v>2250</v>
      </c>
      <c r="F1237" s="758">
        <v>0</v>
      </c>
      <c r="G1237" s="758">
        <v>0</v>
      </c>
      <c r="H1237" s="758">
        <v>0</v>
      </c>
      <c r="I1237" s="758">
        <v>2250</v>
      </c>
      <c r="J1237" s="758">
        <v>0</v>
      </c>
      <c r="K1237" s="758">
        <v>0</v>
      </c>
      <c r="L1237" s="758">
        <v>0</v>
      </c>
      <c r="M1237" s="758">
        <v>0</v>
      </c>
      <c r="N1237" s="759">
        <v>1425.376</v>
      </c>
      <c r="O1237" s="757">
        <v>0</v>
      </c>
      <c r="P1237" s="757">
        <v>1425.376</v>
      </c>
      <c r="Q1237" s="757">
        <v>0</v>
      </c>
      <c r="R1237" s="757">
        <v>0</v>
      </c>
      <c r="S1237" s="757">
        <v>0</v>
      </c>
      <c r="T1237" s="757">
        <v>0</v>
      </c>
      <c r="U1237" s="812">
        <f t="shared" si="95"/>
        <v>63.350044444444443</v>
      </c>
      <c r="V1237" s="813"/>
      <c r="W1237" s="813">
        <f t="shared" si="96"/>
        <v>63.350044444444443</v>
      </c>
      <c r="X1237" s="813"/>
      <c r="Y1237" s="813"/>
      <c r="Z1237" s="813"/>
      <c r="AA1237" s="813"/>
    </row>
    <row r="1238" spans="1:27" ht="22.5">
      <c r="A1238" s="779"/>
      <c r="B1238" s="777">
        <v>8083790</v>
      </c>
      <c r="C1238" s="778" t="s">
        <v>2657</v>
      </c>
      <c r="D1238" s="757">
        <v>182</v>
      </c>
      <c r="E1238" s="758">
        <v>182</v>
      </c>
      <c r="F1238" s="758">
        <v>0</v>
      </c>
      <c r="G1238" s="758">
        <v>0</v>
      </c>
      <c r="H1238" s="758">
        <v>0</v>
      </c>
      <c r="I1238" s="758">
        <v>182</v>
      </c>
      <c r="J1238" s="758">
        <v>0</v>
      </c>
      <c r="K1238" s="758">
        <v>0</v>
      </c>
      <c r="L1238" s="758">
        <v>0</v>
      </c>
      <c r="M1238" s="758">
        <v>0</v>
      </c>
      <c r="N1238" s="759">
        <v>146.077</v>
      </c>
      <c r="O1238" s="757">
        <v>0</v>
      </c>
      <c r="P1238" s="757">
        <v>146.077</v>
      </c>
      <c r="Q1238" s="757">
        <v>0</v>
      </c>
      <c r="R1238" s="757">
        <v>0</v>
      </c>
      <c r="S1238" s="757">
        <v>0</v>
      </c>
      <c r="T1238" s="757">
        <v>0</v>
      </c>
      <c r="U1238" s="812">
        <f t="shared" si="95"/>
        <v>80.262087912087907</v>
      </c>
      <c r="V1238" s="813"/>
      <c r="W1238" s="813">
        <f t="shared" si="96"/>
        <v>80.262087912087907</v>
      </c>
      <c r="X1238" s="813"/>
      <c r="Y1238" s="813"/>
      <c r="Z1238" s="813"/>
      <c r="AA1238" s="813"/>
    </row>
    <row r="1239" spans="1:27" ht="22.5">
      <c r="A1239" s="779"/>
      <c r="B1239" s="777">
        <v>8085975</v>
      </c>
      <c r="C1239" s="778" t="s">
        <v>2658</v>
      </c>
      <c r="D1239" s="757">
        <v>900</v>
      </c>
      <c r="E1239" s="758">
        <v>900</v>
      </c>
      <c r="F1239" s="758">
        <v>0</v>
      </c>
      <c r="G1239" s="758">
        <v>0</v>
      </c>
      <c r="H1239" s="758">
        <v>0</v>
      </c>
      <c r="I1239" s="758">
        <v>900</v>
      </c>
      <c r="J1239" s="758">
        <v>0</v>
      </c>
      <c r="K1239" s="758">
        <v>0</v>
      </c>
      <c r="L1239" s="758">
        <v>0</v>
      </c>
      <c r="M1239" s="758">
        <v>0</v>
      </c>
      <c r="N1239" s="759">
        <v>0</v>
      </c>
      <c r="O1239" s="757">
        <v>0</v>
      </c>
      <c r="P1239" s="757">
        <v>0</v>
      </c>
      <c r="Q1239" s="757">
        <v>0</v>
      </c>
      <c r="R1239" s="757">
        <v>0</v>
      </c>
      <c r="S1239" s="757">
        <v>0</v>
      </c>
      <c r="T1239" s="757">
        <v>0</v>
      </c>
      <c r="U1239" s="812">
        <f t="shared" si="95"/>
        <v>0</v>
      </c>
      <c r="V1239" s="813"/>
      <c r="W1239" s="813">
        <f t="shared" si="96"/>
        <v>0</v>
      </c>
      <c r="X1239" s="813"/>
      <c r="Y1239" s="813"/>
      <c r="Z1239" s="813"/>
      <c r="AA1239" s="813"/>
    </row>
    <row r="1240" spans="1:27" ht="22.5">
      <c r="A1240" s="779"/>
      <c r="B1240" s="777">
        <v>7999974</v>
      </c>
      <c r="C1240" s="778" t="s">
        <v>2659</v>
      </c>
      <c r="D1240" s="757">
        <v>1000</v>
      </c>
      <c r="E1240" s="758">
        <v>1000</v>
      </c>
      <c r="F1240" s="758">
        <v>0</v>
      </c>
      <c r="G1240" s="758">
        <v>0</v>
      </c>
      <c r="H1240" s="758">
        <v>0</v>
      </c>
      <c r="I1240" s="758">
        <v>1000</v>
      </c>
      <c r="J1240" s="758">
        <v>0</v>
      </c>
      <c r="K1240" s="758">
        <v>0</v>
      </c>
      <c r="L1240" s="758">
        <v>0</v>
      </c>
      <c r="M1240" s="758">
        <v>0</v>
      </c>
      <c r="N1240" s="759">
        <v>0</v>
      </c>
      <c r="O1240" s="757">
        <v>0</v>
      </c>
      <c r="P1240" s="757">
        <v>0</v>
      </c>
      <c r="Q1240" s="757">
        <v>0</v>
      </c>
      <c r="R1240" s="757">
        <v>0</v>
      </c>
      <c r="S1240" s="757">
        <v>0</v>
      </c>
      <c r="T1240" s="757">
        <v>0</v>
      </c>
      <c r="U1240" s="812">
        <f t="shared" si="95"/>
        <v>0</v>
      </c>
      <c r="V1240" s="813"/>
      <c r="W1240" s="813">
        <f t="shared" si="96"/>
        <v>0</v>
      </c>
      <c r="X1240" s="813"/>
      <c r="Y1240" s="813"/>
      <c r="Z1240" s="813"/>
      <c r="AA1240" s="813"/>
    </row>
    <row r="1241" spans="1:27" ht="22.5">
      <c r="A1241" s="779"/>
      <c r="B1241" s="777">
        <v>7935675</v>
      </c>
      <c r="C1241" s="778" t="s">
        <v>2660</v>
      </c>
      <c r="D1241" s="757">
        <v>416.98500000000001</v>
      </c>
      <c r="E1241" s="758">
        <v>0</v>
      </c>
      <c r="F1241" s="758">
        <v>416.98500000000001</v>
      </c>
      <c r="G1241" s="758">
        <v>0</v>
      </c>
      <c r="H1241" s="758">
        <v>0</v>
      </c>
      <c r="I1241" s="758">
        <v>416.98500000000001</v>
      </c>
      <c r="J1241" s="758">
        <v>0</v>
      </c>
      <c r="K1241" s="758">
        <v>0</v>
      </c>
      <c r="L1241" s="758">
        <v>0</v>
      </c>
      <c r="M1241" s="758">
        <v>0</v>
      </c>
      <c r="N1241" s="759">
        <v>243.95599999999999</v>
      </c>
      <c r="O1241" s="757">
        <v>0</v>
      </c>
      <c r="P1241" s="757">
        <v>243.95599999999999</v>
      </c>
      <c r="Q1241" s="757">
        <v>0</v>
      </c>
      <c r="R1241" s="757">
        <v>0</v>
      </c>
      <c r="S1241" s="757">
        <v>0</v>
      </c>
      <c r="T1241" s="757">
        <v>0</v>
      </c>
      <c r="U1241" s="812">
        <f t="shared" si="95"/>
        <v>58.504742376824105</v>
      </c>
      <c r="V1241" s="813"/>
      <c r="W1241" s="813">
        <f t="shared" si="96"/>
        <v>58.504742376824105</v>
      </c>
      <c r="X1241" s="813"/>
      <c r="Y1241" s="813"/>
      <c r="Z1241" s="813"/>
      <c r="AA1241" s="813"/>
    </row>
    <row r="1242" spans="1:27">
      <c r="A1242" s="779"/>
      <c r="B1242" s="777" t="s">
        <v>2661</v>
      </c>
      <c r="C1242" s="778" t="s">
        <v>2662</v>
      </c>
      <c r="D1242" s="757">
        <v>20.094000000000001</v>
      </c>
      <c r="E1242" s="758">
        <v>0</v>
      </c>
      <c r="F1242" s="758">
        <v>20.094000000000001</v>
      </c>
      <c r="G1242" s="758">
        <v>0</v>
      </c>
      <c r="H1242" s="758">
        <v>0</v>
      </c>
      <c r="I1242" s="758">
        <v>20.094000000000001</v>
      </c>
      <c r="J1242" s="758">
        <v>0</v>
      </c>
      <c r="K1242" s="758">
        <v>0</v>
      </c>
      <c r="L1242" s="758">
        <v>0</v>
      </c>
      <c r="M1242" s="758">
        <v>0</v>
      </c>
      <c r="N1242" s="759">
        <v>20.094000000000001</v>
      </c>
      <c r="O1242" s="757">
        <v>0</v>
      </c>
      <c r="P1242" s="757">
        <v>20.094000000000001</v>
      </c>
      <c r="Q1242" s="757">
        <v>0</v>
      </c>
      <c r="R1242" s="757">
        <v>0</v>
      </c>
      <c r="S1242" s="757">
        <v>0</v>
      </c>
      <c r="T1242" s="757">
        <v>0</v>
      </c>
      <c r="U1242" s="812">
        <f t="shared" si="95"/>
        <v>100</v>
      </c>
      <c r="V1242" s="813"/>
      <c r="W1242" s="813">
        <f t="shared" si="96"/>
        <v>100</v>
      </c>
      <c r="X1242" s="813"/>
      <c r="Y1242" s="813"/>
      <c r="Z1242" s="813"/>
      <c r="AA1242" s="813"/>
    </row>
    <row r="1243" spans="1:27" ht="22.5">
      <c r="A1243" s="779"/>
      <c r="B1243" s="777" t="s">
        <v>2663</v>
      </c>
      <c r="C1243" s="778" t="s">
        <v>2664</v>
      </c>
      <c r="D1243" s="757">
        <v>316.483</v>
      </c>
      <c r="E1243" s="758">
        <v>0</v>
      </c>
      <c r="F1243" s="758">
        <v>216.483</v>
      </c>
      <c r="G1243" s="758">
        <v>100</v>
      </c>
      <c r="H1243" s="758">
        <v>0</v>
      </c>
      <c r="I1243" s="758">
        <v>316.483</v>
      </c>
      <c r="J1243" s="758">
        <v>0</v>
      </c>
      <c r="K1243" s="758">
        <v>0</v>
      </c>
      <c r="L1243" s="758">
        <v>0</v>
      </c>
      <c r="M1243" s="758">
        <v>0</v>
      </c>
      <c r="N1243" s="759">
        <v>316.06099999999998</v>
      </c>
      <c r="O1243" s="757">
        <v>0</v>
      </c>
      <c r="P1243" s="757">
        <v>316.06099999999998</v>
      </c>
      <c r="Q1243" s="757">
        <v>0</v>
      </c>
      <c r="R1243" s="757">
        <v>0</v>
      </c>
      <c r="S1243" s="757">
        <v>0</v>
      </c>
      <c r="T1243" s="757">
        <v>0</v>
      </c>
      <c r="U1243" s="812">
        <f t="shared" si="95"/>
        <v>99.866659504617942</v>
      </c>
      <c r="V1243" s="813"/>
      <c r="W1243" s="813">
        <f t="shared" si="96"/>
        <v>99.866659504617942</v>
      </c>
      <c r="X1243" s="813"/>
      <c r="Y1243" s="813"/>
      <c r="Z1243" s="813"/>
      <c r="AA1243" s="813"/>
    </row>
    <row r="1244" spans="1:27" ht="22.5">
      <c r="A1244" s="779"/>
      <c r="B1244" s="777" t="s">
        <v>2665</v>
      </c>
      <c r="C1244" s="778" t="s">
        <v>2666</v>
      </c>
      <c r="D1244" s="757">
        <v>302.31100000000004</v>
      </c>
      <c r="E1244" s="758">
        <v>0</v>
      </c>
      <c r="F1244" s="758">
        <v>192.31100000000001</v>
      </c>
      <c r="G1244" s="758">
        <v>110</v>
      </c>
      <c r="H1244" s="758">
        <v>0</v>
      </c>
      <c r="I1244" s="758">
        <v>302.31099999999998</v>
      </c>
      <c r="J1244" s="758">
        <v>0</v>
      </c>
      <c r="K1244" s="758">
        <v>0</v>
      </c>
      <c r="L1244" s="758">
        <v>0</v>
      </c>
      <c r="M1244" s="758">
        <v>0</v>
      </c>
      <c r="N1244" s="759">
        <v>112.56</v>
      </c>
      <c r="O1244" s="757">
        <v>0</v>
      </c>
      <c r="P1244" s="757">
        <v>112.56</v>
      </c>
      <c r="Q1244" s="757">
        <v>0</v>
      </c>
      <c r="R1244" s="757">
        <v>0</v>
      </c>
      <c r="S1244" s="757">
        <v>0</v>
      </c>
      <c r="T1244" s="757">
        <v>0</v>
      </c>
      <c r="U1244" s="812">
        <f t="shared" si="95"/>
        <v>37.233180400316229</v>
      </c>
      <c r="V1244" s="813"/>
      <c r="W1244" s="813">
        <f t="shared" si="96"/>
        <v>37.233180400316236</v>
      </c>
      <c r="X1244" s="813"/>
      <c r="Y1244" s="813"/>
      <c r="Z1244" s="813"/>
      <c r="AA1244" s="813"/>
    </row>
    <row r="1245" spans="1:27" ht="33.75">
      <c r="A1245" s="779"/>
      <c r="B1245" s="777" t="s">
        <v>2667</v>
      </c>
      <c r="C1245" s="778" t="s">
        <v>2668</v>
      </c>
      <c r="D1245" s="757">
        <v>182.40700000000001</v>
      </c>
      <c r="E1245" s="758">
        <v>0</v>
      </c>
      <c r="F1245" s="758">
        <v>182.40700000000001</v>
      </c>
      <c r="G1245" s="758">
        <v>0</v>
      </c>
      <c r="H1245" s="758">
        <v>0</v>
      </c>
      <c r="I1245" s="758">
        <v>182.40700000000001</v>
      </c>
      <c r="J1245" s="758">
        <v>0</v>
      </c>
      <c r="K1245" s="758">
        <v>0</v>
      </c>
      <c r="L1245" s="758">
        <v>0</v>
      </c>
      <c r="M1245" s="758">
        <v>0</v>
      </c>
      <c r="N1245" s="759">
        <v>182.40700000000001</v>
      </c>
      <c r="O1245" s="757">
        <v>0</v>
      </c>
      <c r="P1245" s="757">
        <v>182.40700000000001</v>
      </c>
      <c r="Q1245" s="757">
        <v>0</v>
      </c>
      <c r="R1245" s="757">
        <v>0</v>
      </c>
      <c r="S1245" s="757">
        <v>0</v>
      </c>
      <c r="T1245" s="757">
        <v>0</v>
      </c>
      <c r="U1245" s="812">
        <f t="shared" si="95"/>
        <v>100</v>
      </c>
      <c r="V1245" s="813"/>
      <c r="W1245" s="813">
        <f t="shared" si="96"/>
        <v>100</v>
      </c>
      <c r="X1245" s="813"/>
      <c r="Y1245" s="813"/>
      <c r="Z1245" s="813"/>
      <c r="AA1245" s="813"/>
    </row>
    <row r="1246" spans="1:27" ht="33.75">
      <c r="A1246" s="779"/>
      <c r="B1246" s="777" t="s">
        <v>2669</v>
      </c>
      <c r="C1246" s="778" t="s">
        <v>2670</v>
      </c>
      <c r="D1246" s="757">
        <v>370.97300000000001</v>
      </c>
      <c r="E1246" s="758">
        <v>0</v>
      </c>
      <c r="F1246" s="758">
        <v>370.97300000000001</v>
      </c>
      <c r="G1246" s="758">
        <v>0</v>
      </c>
      <c r="H1246" s="758">
        <v>0</v>
      </c>
      <c r="I1246" s="758">
        <v>370.97300000000001</v>
      </c>
      <c r="J1246" s="758">
        <v>0</v>
      </c>
      <c r="K1246" s="758">
        <v>0</v>
      </c>
      <c r="L1246" s="758">
        <v>0</v>
      </c>
      <c r="M1246" s="758">
        <v>0</v>
      </c>
      <c r="N1246" s="759">
        <v>370.97300000000001</v>
      </c>
      <c r="O1246" s="757">
        <v>0</v>
      </c>
      <c r="P1246" s="757">
        <v>370.97300000000001</v>
      </c>
      <c r="Q1246" s="757">
        <v>0</v>
      </c>
      <c r="R1246" s="757">
        <v>0</v>
      </c>
      <c r="S1246" s="757">
        <v>0</v>
      </c>
      <c r="T1246" s="757">
        <v>0</v>
      </c>
      <c r="U1246" s="812">
        <f t="shared" si="95"/>
        <v>100</v>
      </c>
      <c r="V1246" s="813"/>
      <c r="W1246" s="813">
        <f t="shared" si="96"/>
        <v>100</v>
      </c>
      <c r="X1246" s="813"/>
      <c r="Y1246" s="813"/>
      <c r="Z1246" s="813"/>
      <c r="AA1246" s="813"/>
    </row>
    <row r="1247" spans="1:27" ht="22.5">
      <c r="A1247" s="779"/>
      <c r="B1247" s="777" t="s">
        <v>2671</v>
      </c>
      <c r="C1247" s="778" t="s">
        <v>2672</v>
      </c>
      <c r="D1247" s="757">
        <v>557.024</v>
      </c>
      <c r="E1247" s="758">
        <v>0</v>
      </c>
      <c r="F1247" s="758">
        <v>557.024</v>
      </c>
      <c r="G1247" s="758">
        <v>0</v>
      </c>
      <c r="H1247" s="758">
        <v>0</v>
      </c>
      <c r="I1247" s="758">
        <v>557.024</v>
      </c>
      <c r="J1247" s="758">
        <v>0</v>
      </c>
      <c r="K1247" s="758">
        <v>0</v>
      </c>
      <c r="L1247" s="758">
        <v>0</v>
      </c>
      <c r="M1247" s="758">
        <v>0</v>
      </c>
      <c r="N1247" s="759">
        <v>363.95</v>
      </c>
      <c r="O1247" s="757">
        <v>0</v>
      </c>
      <c r="P1247" s="757">
        <v>363.95</v>
      </c>
      <c r="Q1247" s="757">
        <v>0</v>
      </c>
      <c r="R1247" s="757">
        <v>0</v>
      </c>
      <c r="S1247" s="757">
        <v>0</v>
      </c>
      <c r="T1247" s="757">
        <v>0</v>
      </c>
      <c r="U1247" s="812">
        <f t="shared" si="95"/>
        <v>65.33829781122536</v>
      </c>
      <c r="V1247" s="813"/>
      <c r="W1247" s="813">
        <f t="shared" si="96"/>
        <v>65.33829781122536</v>
      </c>
      <c r="X1247" s="813"/>
      <c r="Y1247" s="813"/>
      <c r="Z1247" s="813"/>
      <c r="AA1247" s="813"/>
    </row>
    <row r="1248" spans="1:27" ht="45">
      <c r="A1248" s="779"/>
      <c r="B1248" s="777" t="s">
        <v>2673</v>
      </c>
      <c r="C1248" s="778" t="s">
        <v>2674</v>
      </c>
      <c r="D1248" s="757">
        <v>657.09900000000005</v>
      </c>
      <c r="E1248" s="758">
        <v>0</v>
      </c>
      <c r="F1248" s="758">
        <v>657.09900000000005</v>
      </c>
      <c r="G1248" s="758">
        <v>0</v>
      </c>
      <c r="H1248" s="758">
        <v>0</v>
      </c>
      <c r="I1248" s="758">
        <v>657.09900000000005</v>
      </c>
      <c r="J1248" s="758">
        <v>0</v>
      </c>
      <c r="K1248" s="758">
        <v>0</v>
      </c>
      <c r="L1248" s="758">
        <v>0</v>
      </c>
      <c r="M1248" s="758">
        <v>0</v>
      </c>
      <c r="N1248" s="759">
        <v>492.53199999999998</v>
      </c>
      <c r="O1248" s="757">
        <v>0</v>
      </c>
      <c r="P1248" s="757">
        <v>492.53199999999998</v>
      </c>
      <c r="Q1248" s="757">
        <v>0</v>
      </c>
      <c r="R1248" s="757">
        <v>0</v>
      </c>
      <c r="S1248" s="757">
        <v>0</v>
      </c>
      <c r="T1248" s="757">
        <v>0</v>
      </c>
      <c r="U1248" s="812">
        <f t="shared" si="95"/>
        <v>74.95552420563719</v>
      </c>
      <c r="V1248" s="813"/>
      <c r="W1248" s="813">
        <f t="shared" si="96"/>
        <v>74.95552420563719</v>
      </c>
      <c r="X1248" s="813"/>
      <c r="Y1248" s="813"/>
      <c r="Z1248" s="813"/>
      <c r="AA1248" s="813"/>
    </row>
    <row r="1249" spans="1:27" ht="22.5">
      <c r="A1249" s="779"/>
      <c r="B1249" s="777" t="s">
        <v>2675</v>
      </c>
      <c r="C1249" s="778" t="s">
        <v>2676</v>
      </c>
      <c r="D1249" s="757">
        <v>138.392</v>
      </c>
      <c r="E1249" s="758">
        <v>0</v>
      </c>
      <c r="F1249" s="758">
        <v>138.392</v>
      </c>
      <c r="G1249" s="758">
        <v>0</v>
      </c>
      <c r="H1249" s="758">
        <v>0</v>
      </c>
      <c r="I1249" s="758">
        <v>138.392</v>
      </c>
      <c r="J1249" s="758">
        <v>0</v>
      </c>
      <c r="K1249" s="758">
        <v>0</v>
      </c>
      <c r="L1249" s="758">
        <v>0</v>
      </c>
      <c r="M1249" s="758">
        <v>0</v>
      </c>
      <c r="N1249" s="759">
        <v>57.747999999999998</v>
      </c>
      <c r="O1249" s="757">
        <v>0</v>
      </c>
      <c r="P1249" s="757">
        <v>57.747999999999998</v>
      </c>
      <c r="Q1249" s="757">
        <v>0</v>
      </c>
      <c r="R1249" s="757">
        <v>0</v>
      </c>
      <c r="S1249" s="757">
        <v>0</v>
      </c>
      <c r="T1249" s="757">
        <v>0</v>
      </c>
      <c r="U1249" s="812">
        <f t="shared" si="95"/>
        <v>41.727845540204633</v>
      </c>
      <c r="V1249" s="813"/>
      <c r="W1249" s="813">
        <f t="shared" si="96"/>
        <v>41.727845540204633</v>
      </c>
      <c r="X1249" s="813"/>
      <c r="Y1249" s="813"/>
      <c r="Z1249" s="813"/>
      <c r="AA1249" s="813"/>
    </row>
    <row r="1250" spans="1:27">
      <c r="A1250" s="779"/>
      <c r="B1250" s="777">
        <v>8072845</v>
      </c>
      <c r="C1250" s="778" t="s">
        <v>2677</v>
      </c>
      <c r="D1250" s="757">
        <v>201.26400000000001</v>
      </c>
      <c r="E1250" s="758">
        <v>0</v>
      </c>
      <c r="F1250" s="758">
        <v>201.26400000000001</v>
      </c>
      <c r="G1250" s="758">
        <v>0</v>
      </c>
      <c r="H1250" s="758">
        <v>0</v>
      </c>
      <c r="I1250" s="758">
        <v>201.26400000000001</v>
      </c>
      <c r="J1250" s="758">
        <v>0</v>
      </c>
      <c r="K1250" s="758">
        <v>0</v>
      </c>
      <c r="L1250" s="758">
        <v>0</v>
      </c>
      <c r="M1250" s="758">
        <v>0</v>
      </c>
      <c r="N1250" s="759">
        <v>0</v>
      </c>
      <c r="O1250" s="757">
        <v>0</v>
      </c>
      <c r="P1250" s="757">
        <v>0</v>
      </c>
      <c r="Q1250" s="757">
        <v>0</v>
      </c>
      <c r="R1250" s="757">
        <v>0</v>
      </c>
      <c r="S1250" s="757">
        <v>0</v>
      </c>
      <c r="T1250" s="757">
        <v>0</v>
      </c>
      <c r="U1250" s="812">
        <f t="shared" si="95"/>
        <v>0</v>
      </c>
      <c r="V1250" s="813"/>
      <c r="W1250" s="813">
        <f t="shared" si="96"/>
        <v>0</v>
      </c>
      <c r="X1250" s="813"/>
      <c r="Y1250" s="813"/>
      <c r="Z1250" s="813"/>
      <c r="AA1250" s="813"/>
    </row>
    <row r="1251" spans="1:27" ht="22.5">
      <c r="A1251" s="779"/>
      <c r="B1251" s="777" t="s">
        <v>2678</v>
      </c>
      <c r="C1251" s="778" t="s">
        <v>2679</v>
      </c>
      <c r="D1251" s="757">
        <v>31.279</v>
      </c>
      <c r="E1251" s="758">
        <v>0</v>
      </c>
      <c r="F1251" s="758">
        <v>11.279</v>
      </c>
      <c r="G1251" s="758">
        <v>20</v>
      </c>
      <c r="H1251" s="758">
        <v>0</v>
      </c>
      <c r="I1251" s="758">
        <v>31.279</v>
      </c>
      <c r="J1251" s="758">
        <v>0</v>
      </c>
      <c r="K1251" s="758">
        <v>0</v>
      </c>
      <c r="L1251" s="758">
        <v>0</v>
      </c>
      <c r="M1251" s="758">
        <v>0</v>
      </c>
      <c r="N1251" s="759">
        <v>20</v>
      </c>
      <c r="O1251" s="757">
        <v>0</v>
      </c>
      <c r="P1251" s="757">
        <v>20</v>
      </c>
      <c r="Q1251" s="757">
        <v>0</v>
      </c>
      <c r="R1251" s="757">
        <v>0</v>
      </c>
      <c r="S1251" s="757">
        <v>0</v>
      </c>
      <c r="T1251" s="757">
        <v>0</v>
      </c>
      <c r="U1251" s="812">
        <f t="shared" si="95"/>
        <v>63.940663064675988</v>
      </c>
      <c r="V1251" s="813"/>
      <c r="W1251" s="813">
        <f t="shared" si="96"/>
        <v>63.940663064675988</v>
      </c>
      <c r="X1251" s="813"/>
      <c r="Y1251" s="813"/>
      <c r="Z1251" s="813"/>
      <c r="AA1251" s="813"/>
    </row>
    <row r="1252" spans="1:27" ht="22.5">
      <c r="A1252" s="779"/>
      <c r="B1252" s="777">
        <v>8132501</v>
      </c>
      <c r="C1252" s="778" t="s">
        <v>2680</v>
      </c>
      <c r="D1252" s="757">
        <v>4556</v>
      </c>
      <c r="E1252" s="758">
        <v>4556</v>
      </c>
      <c r="F1252" s="758">
        <v>0</v>
      </c>
      <c r="G1252" s="758">
        <v>0</v>
      </c>
      <c r="H1252" s="758">
        <v>0</v>
      </c>
      <c r="I1252" s="758">
        <v>4556</v>
      </c>
      <c r="J1252" s="758">
        <v>0</v>
      </c>
      <c r="K1252" s="758">
        <v>0</v>
      </c>
      <c r="L1252" s="758">
        <v>0</v>
      </c>
      <c r="M1252" s="758">
        <v>0</v>
      </c>
      <c r="N1252" s="759">
        <v>4416</v>
      </c>
      <c r="O1252" s="757">
        <v>0</v>
      </c>
      <c r="P1252" s="757">
        <v>4416</v>
      </c>
      <c r="Q1252" s="757">
        <v>0</v>
      </c>
      <c r="R1252" s="757">
        <v>0</v>
      </c>
      <c r="S1252" s="757">
        <v>0</v>
      </c>
      <c r="T1252" s="757">
        <v>0</v>
      </c>
      <c r="U1252" s="812">
        <f t="shared" si="95"/>
        <v>96.92712906057946</v>
      </c>
      <c r="V1252" s="813"/>
      <c r="W1252" s="813">
        <f t="shared" si="96"/>
        <v>96.92712906057946</v>
      </c>
      <c r="X1252" s="813"/>
      <c r="Y1252" s="813"/>
      <c r="Z1252" s="813"/>
      <c r="AA1252" s="813"/>
    </row>
    <row r="1253" spans="1:27" ht="22.5">
      <c r="A1253" s="779"/>
      <c r="B1253" s="777" t="s">
        <v>2681</v>
      </c>
      <c r="C1253" s="778" t="s">
        <v>2682</v>
      </c>
      <c r="D1253" s="757">
        <v>6000</v>
      </c>
      <c r="E1253" s="758">
        <v>6000</v>
      </c>
      <c r="F1253" s="758">
        <v>0</v>
      </c>
      <c r="G1253" s="758">
        <v>0</v>
      </c>
      <c r="H1253" s="758">
        <v>0</v>
      </c>
      <c r="I1253" s="758">
        <v>6000</v>
      </c>
      <c r="J1253" s="758">
        <v>0</v>
      </c>
      <c r="K1253" s="758">
        <v>0</v>
      </c>
      <c r="L1253" s="758">
        <v>0</v>
      </c>
      <c r="M1253" s="758">
        <v>0</v>
      </c>
      <c r="N1253" s="759">
        <v>2304.5030000000002</v>
      </c>
      <c r="O1253" s="757">
        <v>0</v>
      </c>
      <c r="P1253" s="757">
        <v>2304.5030000000002</v>
      </c>
      <c r="Q1253" s="757">
        <v>0</v>
      </c>
      <c r="R1253" s="757">
        <v>0</v>
      </c>
      <c r="S1253" s="757">
        <v>0</v>
      </c>
      <c r="T1253" s="757">
        <v>0</v>
      </c>
      <c r="U1253" s="812">
        <f t="shared" si="95"/>
        <v>38.408383333333333</v>
      </c>
      <c r="V1253" s="813"/>
      <c r="W1253" s="813">
        <f t="shared" si="96"/>
        <v>38.408383333333333</v>
      </c>
      <c r="X1253" s="813"/>
      <c r="Y1253" s="813"/>
      <c r="Z1253" s="813"/>
      <c r="AA1253" s="813"/>
    </row>
    <row r="1254" spans="1:27" ht="22.5">
      <c r="A1254" s="779"/>
      <c r="B1254" s="777" t="s">
        <v>2683</v>
      </c>
      <c r="C1254" s="778" t="s">
        <v>2684</v>
      </c>
      <c r="D1254" s="757">
        <v>5000</v>
      </c>
      <c r="E1254" s="758">
        <v>5000</v>
      </c>
      <c r="F1254" s="758">
        <v>0</v>
      </c>
      <c r="G1254" s="758">
        <v>0</v>
      </c>
      <c r="H1254" s="758">
        <v>0</v>
      </c>
      <c r="I1254" s="758">
        <v>5000</v>
      </c>
      <c r="J1254" s="758">
        <v>0</v>
      </c>
      <c r="K1254" s="758">
        <v>0</v>
      </c>
      <c r="L1254" s="758">
        <v>0</v>
      </c>
      <c r="M1254" s="758">
        <v>0</v>
      </c>
      <c r="N1254" s="759">
        <v>946.88699999999994</v>
      </c>
      <c r="O1254" s="757">
        <v>0</v>
      </c>
      <c r="P1254" s="757">
        <v>946.88699999999994</v>
      </c>
      <c r="Q1254" s="757">
        <v>0</v>
      </c>
      <c r="R1254" s="757">
        <v>0</v>
      </c>
      <c r="S1254" s="757">
        <v>0</v>
      </c>
      <c r="T1254" s="757">
        <v>0</v>
      </c>
      <c r="U1254" s="812">
        <f t="shared" si="95"/>
        <v>18.937740000000002</v>
      </c>
      <c r="V1254" s="813"/>
      <c r="W1254" s="813">
        <f t="shared" si="96"/>
        <v>18.937740000000002</v>
      </c>
      <c r="X1254" s="813"/>
      <c r="Y1254" s="813"/>
      <c r="Z1254" s="813"/>
      <c r="AA1254" s="813"/>
    </row>
    <row r="1255" spans="1:27" ht="22.5">
      <c r="A1255" s="779"/>
      <c r="B1255" s="777" t="s">
        <v>2685</v>
      </c>
      <c r="C1255" s="778" t="s">
        <v>2686</v>
      </c>
      <c r="D1255" s="757">
        <v>2000</v>
      </c>
      <c r="E1255" s="758">
        <v>2000</v>
      </c>
      <c r="F1255" s="758">
        <v>0</v>
      </c>
      <c r="G1255" s="758">
        <v>0</v>
      </c>
      <c r="H1255" s="758">
        <v>0</v>
      </c>
      <c r="I1255" s="758">
        <v>2000</v>
      </c>
      <c r="J1255" s="758">
        <v>0</v>
      </c>
      <c r="K1255" s="758">
        <v>0</v>
      </c>
      <c r="L1255" s="758">
        <v>0</v>
      </c>
      <c r="M1255" s="758">
        <v>0</v>
      </c>
      <c r="N1255" s="759">
        <v>852.83399999999995</v>
      </c>
      <c r="O1255" s="757">
        <v>0</v>
      </c>
      <c r="P1255" s="757">
        <v>852.83399999999995</v>
      </c>
      <c r="Q1255" s="757">
        <v>0</v>
      </c>
      <c r="R1255" s="757">
        <v>0</v>
      </c>
      <c r="S1255" s="757">
        <v>0</v>
      </c>
      <c r="T1255" s="757">
        <v>0</v>
      </c>
      <c r="U1255" s="812">
        <f t="shared" si="95"/>
        <v>42.6417</v>
      </c>
      <c r="V1255" s="813"/>
      <c r="W1255" s="813">
        <f t="shared" si="96"/>
        <v>42.6417</v>
      </c>
      <c r="X1255" s="813"/>
      <c r="Y1255" s="813"/>
      <c r="Z1255" s="813"/>
      <c r="AA1255" s="813"/>
    </row>
    <row r="1256" spans="1:27" ht="22.5">
      <c r="A1256" s="779"/>
      <c r="B1256" s="777" t="s">
        <v>2687</v>
      </c>
      <c r="C1256" s="778" t="s">
        <v>2688</v>
      </c>
      <c r="D1256" s="757">
        <v>160</v>
      </c>
      <c r="E1256" s="758">
        <v>160</v>
      </c>
      <c r="F1256" s="758">
        <v>0</v>
      </c>
      <c r="G1256" s="758">
        <v>0</v>
      </c>
      <c r="H1256" s="758">
        <v>0</v>
      </c>
      <c r="I1256" s="758">
        <v>160</v>
      </c>
      <c r="J1256" s="758">
        <v>0</v>
      </c>
      <c r="K1256" s="758">
        <v>0</v>
      </c>
      <c r="L1256" s="758">
        <v>0</v>
      </c>
      <c r="M1256" s="758">
        <v>0</v>
      </c>
      <c r="N1256" s="759">
        <v>102.07899999999999</v>
      </c>
      <c r="O1256" s="757">
        <v>0</v>
      </c>
      <c r="P1256" s="757">
        <v>102.07899999999999</v>
      </c>
      <c r="Q1256" s="757">
        <v>0</v>
      </c>
      <c r="R1256" s="757">
        <v>0</v>
      </c>
      <c r="S1256" s="757">
        <v>0</v>
      </c>
      <c r="T1256" s="757">
        <v>0</v>
      </c>
      <c r="U1256" s="812">
        <f t="shared" si="95"/>
        <v>63.799374999999991</v>
      </c>
      <c r="V1256" s="813"/>
      <c r="W1256" s="813">
        <f t="shared" si="96"/>
        <v>63.799374999999991</v>
      </c>
      <c r="X1256" s="813"/>
      <c r="Y1256" s="813"/>
      <c r="Z1256" s="813"/>
      <c r="AA1256" s="813"/>
    </row>
    <row r="1257" spans="1:27" ht="22.5">
      <c r="A1257" s="779"/>
      <c r="B1257" s="777" t="s">
        <v>2689</v>
      </c>
      <c r="C1257" s="778" t="s">
        <v>2690</v>
      </c>
      <c r="D1257" s="757">
        <v>380</v>
      </c>
      <c r="E1257" s="758">
        <v>380</v>
      </c>
      <c r="F1257" s="758">
        <v>0</v>
      </c>
      <c r="G1257" s="758">
        <v>0</v>
      </c>
      <c r="H1257" s="758">
        <v>0</v>
      </c>
      <c r="I1257" s="758">
        <v>380</v>
      </c>
      <c r="J1257" s="758">
        <v>0</v>
      </c>
      <c r="K1257" s="758">
        <v>0</v>
      </c>
      <c r="L1257" s="758">
        <v>0</v>
      </c>
      <c r="M1257" s="758">
        <v>0</v>
      </c>
      <c r="N1257" s="759">
        <v>0</v>
      </c>
      <c r="O1257" s="757">
        <v>0</v>
      </c>
      <c r="P1257" s="757">
        <v>0</v>
      </c>
      <c r="Q1257" s="757">
        <v>0</v>
      </c>
      <c r="R1257" s="757">
        <v>0</v>
      </c>
      <c r="S1257" s="757">
        <v>0</v>
      </c>
      <c r="T1257" s="757">
        <v>0</v>
      </c>
      <c r="U1257" s="812">
        <f t="shared" si="95"/>
        <v>0</v>
      </c>
      <c r="V1257" s="813"/>
      <c r="W1257" s="813">
        <f t="shared" si="96"/>
        <v>0</v>
      </c>
      <c r="X1257" s="813"/>
      <c r="Y1257" s="813"/>
      <c r="Z1257" s="813"/>
      <c r="AA1257" s="813"/>
    </row>
    <row r="1258" spans="1:27" ht="22.5">
      <c r="A1258" s="779"/>
      <c r="B1258" s="777" t="s">
        <v>2691</v>
      </c>
      <c r="C1258" s="778" t="s">
        <v>2692</v>
      </c>
      <c r="D1258" s="757">
        <v>368.82299999999998</v>
      </c>
      <c r="E1258" s="758">
        <v>368.82299999999998</v>
      </c>
      <c r="F1258" s="758">
        <v>0</v>
      </c>
      <c r="G1258" s="758">
        <v>0</v>
      </c>
      <c r="H1258" s="758">
        <v>0</v>
      </c>
      <c r="I1258" s="758">
        <v>368.82299999999998</v>
      </c>
      <c r="J1258" s="758">
        <v>0</v>
      </c>
      <c r="K1258" s="758">
        <v>0</v>
      </c>
      <c r="L1258" s="758">
        <v>0</v>
      </c>
      <c r="M1258" s="758">
        <v>0</v>
      </c>
      <c r="N1258" s="759">
        <v>325.20499999999998</v>
      </c>
      <c r="O1258" s="757">
        <v>0</v>
      </c>
      <c r="P1258" s="757">
        <v>325.20499999999998</v>
      </c>
      <c r="Q1258" s="757">
        <v>0</v>
      </c>
      <c r="R1258" s="757">
        <v>0</v>
      </c>
      <c r="S1258" s="757">
        <v>0</v>
      </c>
      <c r="T1258" s="757">
        <v>0</v>
      </c>
      <c r="U1258" s="812">
        <f t="shared" si="95"/>
        <v>88.173731030873896</v>
      </c>
      <c r="V1258" s="813"/>
      <c r="W1258" s="813">
        <f t="shared" si="96"/>
        <v>88.173731030873896</v>
      </c>
      <c r="X1258" s="813"/>
      <c r="Y1258" s="813"/>
      <c r="Z1258" s="813"/>
      <c r="AA1258" s="813"/>
    </row>
    <row r="1259" spans="1:27" ht="22.5">
      <c r="A1259" s="779"/>
      <c r="B1259" s="777" t="s">
        <v>2693</v>
      </c>
      <c r="C1259" s="778" t="s">
        <v>2694</v>
      </c>
      <c r="D1259" s="757">
        <v>343</v>
      </c>
      <c r="E1259" s="758">
        <v>343</v>
      </c>
      <c r="F1259" s="758">
        <v>0</v>
      </c>
      <c r="G1259" s="758">
        <v>0</v>
      </c>
      <c r="H1259" s="758">
        <v>0</v>
      </c>
      <c r="I1259" s="758">
        <v>343</v>
      </c>
      <c r="J1259" s="758">
        <v>0</v>
      </c>
      <c r="K1259" s="758">
        <v>0</v>
      </c>
      <c r="L1259" s="758">
        <v>0</v>
      </c>
      <c r="M1259" s="758">
        <v>0</v>
      </c>
      <c r="N1259" s="759">
        <v>123.65300000000001</v>
      </c>
      <c r="O1259" s="757">
        <v>0</v>
      </c>
      <c r="P1259" s="757">
        <v>123.65300000000001</v>
      </c>
      <c r="Q1259" s="757">
        <v>0</v>
      </c>
      <c r="R1259" s="757">
        <v>0</v>
      </c>
      <c r="S1259" s="757">
        <v>0</v>
      </c>
      <c r="T1259" s="757">
        <v>0</v>
      </c>
      <c r="U1259" s="812">
        <f t="shared" si="95"/>
        <v>36.050437317784258</v>
      </c>
      <c r="V1259" s="813"/>
      <c r="W1259" s="813">
        <f t="shared" si="96"/>
        <v>36.050437317784258</v>
      </c>
      <c r="X1259" s="813"/>
      <c r="Y1259" s="813"/>
      <c r="Z1259" s="813"/>
      <c r="AA1259" s="813"/>
    </row>
    <row r="1260" spans="1:27" ht="33.75">
      <c r="A1260" s="779"/>
      <c r="B1260" s="777" t="s">
        <v>2695</v>
      </c>
      <c r="C1260" s="778" t="s">
        <v>2696</v>
      </c>
      <c r="D1260" s="757">
        <v>304</v>
      </c>
      <c r="E1260" s="758">
        <v>304</v>
      </c>
      <c r="F1260" s="758">
        <v>0</v>
      </c>
      <c r="G1260" s="758">
        <v>0</v>
      </c>
      <c r="H1260" s="758">
        <v>0</v>
      </c>
      <c r="I1260" s="758">
        <v>304</v>
      </c>
      <c r="J1260" s="758">
        <v>0</v>
      </c>
      <c r="K1260" s="758">
        <v>0</v>
      </c>
      <c r="L1260" s="758">
        <v>0</v>
      </c>
      <c r="M1260" s="758">
        <v>0</v>
      </c>
      <c r="N1260" s="759">
        <v>175.97300000000001</v>
      </c>
      <c r="O1260" s="757">
        <v>0</v>
      </c>
      <c r="P1260" s="757">
        <v>175.97300000000001</v>
      </c>
      <c r="Q1260" s="757">
        <v>0</v>
      </c>
      <c r="R1260" s="757">
        <v>0</v>
      </c>
      <c r="S1260" s="757">
        <v>0</v>
      </c>
      <c r="T1260" s="757">
        <v>0</v>
      </c>
      <c r="U1260" s="812">
        <f t="shared" si="95"/>
        <v>57.885855263157907</v>
      </c>
      <c r="V1260" s="813"/>
      <c r="W1260" s="813">
        <f t="shared" si="96"/>
        <v>57.885855263157907</v>
      </c>
      <c r="X1260" s="813"/>
      <c r="Y1260" s="813"/>
      <c r="Z1260" s="813"/>
      <c r="AA1260" s="813"/>
    </row>
    <row r="1261" spans="1:27" ht="22.5">
      <c r="A1261" s="779"/>
      <c r="B1261" s="777" t="s">
        <v>2697</v>
      </c>
      <c r="C1261" s="778" t="s">
        <v>2698</v>
      </c>
      <c r="D1261" s="757">
        <v>36.177</v>
      </c>
      <c r="E1261" s="758">
        <v>36.177</v>
      </c>
      <c r="F1261" s="758">
        <v>0</v>
      </c>
      <c r="G1261" s="758">
        <v>0</v>
      </c>
      <c r="H1261" s="758">
        <v>0</v>
      </c>
      <c r="I1261" s="758">
        <v>36.177</v>
      </c>
      <c r="J1261" s="758">
        <v>0</v>
      </c>
      <c r="K1261" s="758">
        <v>0</v>
      </c>
      <c r="L1261" s="758">
        <v>0</v>
      </c>
      <c r="M1261" s="758">
        <v>0</v>
      </c>
      <c r="N1261" s="759">
        <v>24.454000000000001</v>
      </c>
      <c r="O1261" s="757">
        <v>0</v>
      </c>
      <c r="P1261" s="757">
        <v>24.454000000000001</v>
      </c>
      <c r="Q1261" s="757">
        <v>0</v>
      </c>
      <c r="R1261" s="757">
        <v>0</v>
      </c>
      <c r="S1261" s="757">
        <v>0</v>
      </c>
      <c r="T1261" s="757">
        <v>0</v>
      </c>
      <c r="U1261" s="812">
        <f t="shared" si="95"/>
        <v>67.595433562760874</v>
      </c>
      <c r="V1261" s="813"/>
      <c r="W1261" s="813">
        <f t="shared" si="96"/>
        <v>67.595433562760874</v>
      </c>
      <c r="X1261" s="813"/>
      <c r="Y1261" s="813"/>
      <c r="Z1261" s="813"/>
      <c r="AA1261" s="813"/>
    </row>
    <row r="1262" spans="1:27" ht="22.5">
      <c r="A1262" s="779"/>
      <c r="B1262" s="777" t="s">
        <v>2699</v>
      </c>
      <c r="C1262" s="778" t="s">
        <v>2700</v>
      </c>
      <c r="D1262" s="757">
        <v>0.53800000000000003</v>
      </c>
      <c r="E1262" s="758">
        <v>0</v>
      </c>
      <c r="F1262" s="758">
        <v>0.53800000000000003</v>
      </c>
      <c r="G1262" s="758">
        <v>0</v>
      </c>
      <c r="H1262" s="758">
        <v>0</v>
      </c>
      <c r="I1262" s="758">
        <v>0.53800000000000003</v>
      </c>
      <c r="J1262" s="758">
        <v>0</v>
      </c>
      <c r="K1262" s="758">
        <v>0</v>
      </c>
      <c r="L1262" s="758">
        <v>0</v>
      </c>
      <c r="M1262" s="758">
        <v>0</v>
      </c>
      <c r="N1262" s="759">
        <v>0</v>
      </c>
      <c r="O1262" s="757">
        <v>0</v>
      </c>
      <c r="P1262" s="757">
        <v>0</v>
      </c>
      <c r="Q1262" s="757">
        <v>0</v>
      </c>
      <c r="R1262" s="757">
        <v>0</v>
      </c>
      <c r="S1262" s="757">
        <v>0</v>
      </c>
      <c r="T1262" s="757">
        <v>0</v>
      </c>
      <c r="U1262" s="812">
        <f t="shared" si="95"/>
        <v>0</v>
      </c>
      <c r="V1262" s="813"/>
      <c r="W1262" s="813">
        <f t="shared" si="96"/>
        <v>0</v>
      </c>
      <c r="X1262" s="813"/>
      <c r="Y1262" s="813"/>
      <c r="Z1262" s="813"/>
      <c r="AA1262" s="813"/>
    </row>
    <row r="1263" spans="1:27" ht="33.75">
      <c r="A1263" s="779"/>
      <c r="B1263" s="777" t="s">
        <v>2701</v>
      </c>
      <c r="C1263" s="778" t="s">
        <v>2702</v>
      </c>
      <c r="D1263" s="757">
        <v>0.30099999999999999</v>
      </c>
      <c r="E1263" s="758">
        <v>0</v>
      </c>
      <c r="F1263" s="758">
        <v>0.30099999999999999</v>
      </c>
      <c r="G1263" s="758">
        <v>0</v>
      </c>
      <c r="H1263" s="758">
        <v>0</v>
      </c>
      <c r="I1263" s="758">
        <v>0.30099999999999999</v>
      </c>
      <c r="J1263" s="758">
        <v>0</v>
      </c>
      <c r="K1263" s="758">
        <v>0</v>
      </c>
      <c r="L1263" s="758">
        <v>0</v>
      </c>
      <c r="M1263" s="758">
        <v>0</v>
      </c>
      <c r="N1263" s="759">
        <v>0</v>
      </c>
      <c r="O1263" s="757">
        <v>0</v>
      </c>
      <c r="P1263" s="757">
        <v>0</v>
      </c>
      <c r="Q1263" s="757">
        <v>0</v>
      </c>
      <c r="R1263" s="757">
        <v>0</v>
      </c>
      <c r="S1263" s="757">
        <v>0</v>
      </c>
      <c r="T1263" s="757">
        <v>0</v>
      </c>
      <c r="U1263" s="812">
        <f t="shared" si="95"/>
        <v>0</v>
      </c>
      <c r="V1263" s="813"/>
      <c r="W1263" s="813">
        <f t="shared" si="96"/>
        <v>0</v>
      </c>
      <c r="X1263" s="813"/>
      <c r="Y1263" s="813"/>
      <c r="Z1263" s="813"/>
      <c r="AA1263" s="813"/>
    </row>
    <row r="1264" spans="1:27" ht="22.5">
      <c r="A1264" s="779"/>
      <c r="B1264" s="777" t="s">
        <v>2703</v>
      </c>
      <c r="C1264" s="778" t="s">
        <v>2704</v>
      </c>
      <c r="D1264" s="757">
        <v>458.45</v>
      </c>
      <c r="E1264" s="758">
        <v>458.45</v>
      </c>
      <c r="F1264" s="758">
        <v>0</v>
      </c>
      <c r="G1264" s="758">
        <v>0</v>
      </c>
      <c r="H1264" s="758">
        <v>0</v>
      </c>
      <c r="I1264" s="758">
        <v>458.45</v>
      </c>
      <c r="J1264" s="758">
        <v>0</v>
      </c>
      <c r="K1264" s="758">
        <v>0</v>
      </c>
      <c r="L1264" s="758">
        <v>0</v>
      </c>
      <c r="M1264" s="758">
        <v>0</v>
      </c>
      <c r="N1264" s="759">
        <v>458.45</v>
      </c>
      <c r="O1264" s="757">
        <v>0</v>
      </c>
      <c r="P1264" s="757">
        <v>458.45</v>
      </c>
      <c r="Q1264" s="757">
        <v>0</v>
      </c>
      <c r="R1264" s="757">
        <v>0</v>
      </c>
      <c r="S1264" s="757">
        <v>0</v>
      </c>
      <c r="T1264" s="757">
        <v>0</v>
      </c>
      <c r="U1264" s="812">
        <f t="shared" si="95"/>
        <v>100</v>
      </c>
      <c r="V1264" s="813"/>
      <c r="W1264" s="813">
        <f t="shared" si="96"/>
        <v>100</v>
      </c>
      <c r="X1264" s="813"/>
      <c r="Y1264" s="813"/>
      <c r="Z1264" s="813"/>
      <c r="AA1264" s="813"/>
    </row>
    <row r="1265" spans="1:27" ht="22.5">
      <c r="A1265" s="779"/>
      <c r="B1265" s="777" t="s">
        <v>2705</v>
      </c>
      <c r="C1265" s="778" t="s">
        <v>2706</v>
      </c>
      <c r="D1265" s="757">
        <v>388</v>
      </c>
      <c r="E1265" s="758">
        <v>388</v>
      </c>
      <c r="F1265" s="758">
        <v>0</v>
      </c>
      <c r="G1265" s="758">
        <v>0</v>
      </c>
      <c r="H1265" s="758">
        <v>0</v>
      </c>
      <c r="I1265" s="758">
        <v>388</v>
      </c>
      <c r="J1265" s="758">
        <v>0</v>
      </c>
      <c r="K1265" s="758">
        <v>0</v>
      </c>
      <c r="L1265" s="758">
        <v>0</v>
      </c>
      <c r="M1265" s="758">
        <v>0</v>
      </c>
      <c r="N1265" s="759">
        <v>57.851999999999997</v>
      </c>
      <c r="O1265" s="757">
        <v>0</v>
      </c>
      <c r="P1265" s="757">
        <v>57.851999999999997</v>
      </c>
      <c r="Q1265" s="757">
        <v>0</v>
      </c>
      <c r="R1265" s="757">
        <v>0</v>
      </c>
      <c r="S1265" s="757">
        <v>0</v>
      </c>
      <c r="T1265" s="757">
        <v>0</v>
      </c>
      <c r="U1265" s="812">
        <f t="shared" si="95"/>
        <v>14.910309278350514</v>
      </c>
      <c r="V1265" s="813"/>
      <c r="W1265" s="813">
        <f t="shared" si="96"/>
        <v>14.910309278350514</v>
      </c>
      <c r="X1265" s="813"/>
      <c r="Y1265" s="813"/>
      <c r="Z1265" s="813"/>
      <c r="AA1265" s="813"/>
    </row>
    <row r="1266" spans="1:27" ht="22.5">
      <c r="A1266" s="779"/>
      <c r="B1266" s="777" t="s">
        <v>2707</v>
      </c>
      <c r="C1266" s="778" t="s">
        <v>2708</v>
      </c>
      <c r="D1266" s="757">
        <v>114.61</v>
      </c>
      <c r="E1266" s="758">
        <v>106.881</v>
      </c>
      <c r="F1266" s="758">
        <v>7.7290000000000001</v>
      </c>
      <c r="G1266" s="758">
        <v>0</v>
      </c>
      <c r="H1266" s="758">
        <v>0</v>
      </c>
      <c r="I1266" s="758">
        <v>114.61</v>
      </c>
      <c r="J1266" s="758">
        <v>0</v>
      </c>
      <c r="K1266" s="758">
        <v>0</v>
      </c>
      <c r="L1266" s="758">
        <v>0</v>
      </c>
      <c r="M1266" s="758">
        <v>0</v>
      </c>
      <c r="N1266" s="759">
        <v>114.61</v>
      </c>
      <c r="O1266" s="757">
        <v>0</v>
      </c>
      <c r="P1266" s="757">
        <v>114.61</v>
      </c>
      <c r="Q1266" s="757">
        <v>0</v>
      </c>
      <c r="R1266" s="757">
        <v>0</v>
      </c>
      <c r="S1266" s="757">
        <v>0</v>
      </c>
      <c r="T1266" s="757">
        <v>0</v>
      </c>
      <c r="U1266" s="812">
        <f t="shared" si="95"/>
        <v>100</v>
      </c>
      <c r="V1266" s="813"/>
      <c r="W1266" s="813">
        <f t="shared" si="96"/>
        <v>100</v>
      </c>
      <c r="X1266" s="813"/>
      <c r="Y1266" s="813"/>
      <c r="Z1266" s="813"/>
      <c r="AA1266" s="813"/>
    </row>
    <row r="1267" spans="1:27">
      <c r="A1267" s="779"/>
      <c r="B1267" s="777" t="s">
        <v>2709</v>
      </c>
      <c r="C1267" s="778" t="s">
        <v>2710</v>
      </c>
      <c r="D1267" s="757">
        <v>287.82400000000001</v>
      </c>
      <c r="E1267" s="758">
        <v>287.82400000000001</v>
      </c>
      <c r="F1267" s="758">
        <v>0</v>
      </c>
      <c r="G1267" s="758">
        <v>0</v>
      </c>
      <c r="H1267" s="758">
        <v>0</v>
      </c>
      <c r="I1267" s="758">
        <v>287.82400000000001</v>
      </c>
      <c r="J1267" s="758">
        <v>0</v>
      </c>
      <c r="K1267" s="758">
        <v>0</v>
      </c>
      <c r="L1267" s="758">
        <v>0</v>
      </c>
      <c r="M1267" s="758">
        <v>0</v>
      </c>
      <c r="N1267" s="759">
        <v>287.82400000000001</v>
      </c>
      <c r="O1267" s="757">
        <v>0</v>
      </c>
      <c r="P1267" s="757">
        <v>287.82400000000001</v>
      </c>
      <c r="Q1267" s="757">
        <v>0</v>
      </c>
      <c r="R1267" s="757">
        <v>0</v>
      </c>
      <c r="S1267" s="757">
        <v>0</v>
      </c>
      <c r="T1267" s="757">
        <v>0</v>
      </c>
      <c r="U1267" s="812">
        <f t="shared" si="95"/>
        <v>100</v>
      </c>
      <c r="V1267" s="813"/>
      <c r="W1267" s="813">
        <f t="shared" si="96"/>
        <v>100</v>
      </c>
      <c r="X1267" s="813"/>
      <c r="Y1267" s="813"/>
      <c r="Z1267" s="813"/>
      <c r="AA1267" s="813"/>
    </row>
    <row r="1268" spans="1:27" ht="22.5">
      <c r="A1268" s="779"/>
      <c r="B1268" s="777" t="s">
        <v>2711</v>
      </c>
      <c r="C1268" s="778" t="s">
        <v>2712</v>
      </c>
      <c r="D1268" s="757">
        <v>335.14400000000001</v>
      </c>
      <c r="E1268" s="758">
        <v>335.14400000000001</v>
      </c>
      <c r="F1268" s="758">
        <v>0</v>
      </c>
      <c r="G1268" s="758">
        <v>0</v>
      </c>
      <c r="H1268" s="758">
        <v>0</v>
      </c>
      <c r="I1268" s="758">
        <v>335.14400000000001</v>
      </c>
      <c r="J1268" s="758">
        <v>0</v>
      </c>
      <c r="K1268" s="758">
        <v>0</v>
      </c>
      <c r="L1268" s="758">
        <v>0</v>
      </c>
      <c r="M1268" s="758">
        <v>0</v>
      </c>
      <c r="N1268" s="759">
        <v>335.14400000000001</v>
      </c>
      <c r="O1268" s="757">
        <v>0</v>
      </c>
      <c r="P1268" s="757">
        <v>335.14400000000001</v>
      </c>
      <c r="Q1268" s="757">
        <v>0</v>
      </c>
      <c r="R1268" s="757">
        <v>0</v>
      </c>
      <c r="S1268" s="757">
        <v>0</v>
      </c>
      <c r="T1268" s="757">
        <v>0</v>
      </c>
      <c r="U1268" s="812">
        <f t="shared" si="95"/>
        <v>100</v>
      </c>
      <c r="V1268" s="813"/>
      <c r="W1268" s="813">
        <f t="shared" si="96"/>
        <v>100</v>
      </c>
      <c r="X1268" s="813"/>
      <c r="Y1268" s="813"/>
      <c r="Z1268" s="813"/>
      <c r="AA1268" s="813"/>
    </row>
    <row r="1269" spans="1:27" ht="22.5">
      <c r="A1269" s="779"/>
      <c r="B1269" s="777" t="s">
        <v>2713</v>
      </c>
      <c r="C1269" s="778" t="s">
        <v>2714</v>
      </c>
      <c r="D1269" s="757">
        <v>70.846000000000004</v>
      </c>
      <c r="E1269" s="758">
        <v>70.846000000000004</v>
      </c>
      <c r="F1269" s="758">
        <v>0</v>
      </c>
      <c r="G1269" s="758">
        <v>0</v>
      </c>
      <c r="H1269" s="758">
        <v>0</v>
      </c>
      <c r="I1269" s="758">
        <v>70.846000000000004</v>
      </c>
      <c r="J1269" s="758">
        <v>0</v>
      </c>
      <c r="K1269" s="758">
        <v>0</v>
      </c>
      <c r="L1269" s="758">
        <v>0</v>
      </c>
      <c r="M1269" s="758">
        <v>0</v>
      </c>
      <c r="N1269" s="759">
        <v>70.840999999999994</v>
      </c>
      <c r="O1269" s="757">
        <v>0</v>
      </c>
      <c r="P1269" s="757">
        <v>70.840999999999994</v>
      </c>
      <c r="Q1269" s="757">
        <v>0</v>
      </c>
      <c r="R1269" s="757">
        <v>0</v>
      </c>
      <c r="S1269" s="757">
        <v>0</v>
      </c>
      <c r="T1269" s="757">
        <v>0</v>
      </c>
      <c r="U1269" s="812">
        <f t="shared" si="95"/>
        <v>99.99294243852863</v>
      </c>
      <c r="V1269" s="813"/>
      <c r="W1269" s="813">
        <f t="shared" si="96"/>
        <v>99.99294243852863</v>
      </c>
      <c r="X1269" s="813"/>
      <c r="Y1269" s="813"/>
      <c r="Z1269" s="813"/>
      <c r="AA1269" s="813"/>
    </row>
    <row r="1270" spans="1:27" ht="22.5">
      <c r="A1270" s="779"/>
      <c r="B1270" s="777" t="s">
        <v>2715</v>
      </c>
      <c r="C1270" s="778" t="s">
        <v>2716</v>
      </c>
      <c r="D1270" s="757">
        <v>388</v>
      </c>
      <c r="E1270" s="758">
        <v>388</v>
      </c>
      <c r="F1270" s="758">
        <v>0</v>
      </c>
      <c r="G1270" s="758">
        <v>0</v>
      </c>
      <c r="H1270" s="758">
        <v>0</v>
      </c>
      <c r="I1270" s="758">
        <v>388</v>
      </c>
      <c r="J1270" s="758">
        <v>0</v>
      </c>
      <c r="K1270" s="758">
        <v>0</v>
      </c>
      <c r="L1270" s="758">
        <v>0</v>
      </c>
      <c r="M1270" s="758">
        <v>0</v>
      </c>
      <c r="N1270" s="759">
        <v>46.741</v>
      </c>
      <c r="O1270" s="757">
        <v>0</v>
      </c>
      <c r="P1270" s="757">
        <v>46.741</v>
      </c>
      <c r="Q1270" s="757">
        <v>0</v>
      </c>
      <c r="R1270" s="757">
        <v>0</v>
      </c>
      <c r="S1270" s="757">
        <v>0</v>
      </c>
      <c r="T1270" s="757">
        <v>0</v>
      </c>
      <c r="U1270" s="812">
        <f t="shared" si="95"/>
        <v>12.046649484536083</v>
      </c>
      <c r="V1270" s="813"/>
      <c r="W1270" s="813">
        <f t="shared" si="96"/>
        <v>12.046649484536083</v>
      </c>
      <c r="X1270" s="813"/>
      <c r="Y1270" s="813"/>
      <c r="Z1270" s="813"/>
      <c r="AA1270" s="813"/>
    </row>
    <row r="1271" spans="1:27" ht="22.5">
      <c r="A1271" s="779"/>
      <c r="B1271" s="777" t="s">
        <v>2717</v>
      </c>
      <c r="C1271" s="778" t="s">
        <v>2718</v>
      </c>
      <c r="D1271" s="757">
        <v>388</v>
      </c>
      <c r="E1271" s="758">
        <v>388</v>
      </c>
      <c r="F1271" s="758">
        <v>0</v>
      </c>
      <c r="G1271" s="758">
        <v>0</v>
      </c>
      <c r="H1271" s="758">
        <v>0</v>
      </c>
      <c r="I1271" s="758">
        <v>388</v>
      </c>
      <c r="J1271" s="758">
        <v>0</v>
      </c>
      <c r="K1271" s="758">
        <v>0</v>
      </c>
      <c r="L1271" s="758">
        <v>0</v>
      </c>
      <c r="M1271" s="758">
        <v>0</v>
      </c>
      <c r="N1271" s="759">
        <v>35.072000000000003</v>
      </c>
      <c r="O1271" s="757">
        <v>0</v>
      </c>
      <c r="P1271" s="757">
        <v>35.072000000000003</v>
      </c>
      <c r="Q1271" s="757">
        <v>0</v>
      </c>
      <c r="R1271" s="757">
        <v>0</v>
      </c>
      <c r="S1271" s="757">
        <v>0</v>
      </c>
      <c r="T1271" s="757">
        <v>0</v>
      </c>
      <c r="U1271" s="812">
        <f t="shared" si="95"/>
        <v>9.0391752577319604</v>
      </c>
      <c r="V1271" s="813"/>
      <c r="W1271" s="813">
        <f t="shared" si="96"/>
        <v>9.0391752577319604</v>
      </c>
      <c r="X1271" s="813"/>
      <c r="Y1271" s="813"/>
      <c r="Z1271" s="813"/>
      <c r="AA1271" s="813"/>
    </row>
    <row r="1272" spans="1:27" ht="22.5">
      <c r="A1272" s="779"/>
      <c r="B1272" s="777" t="s">
        <v>2719</v>
      </c>
      <c r="C1272" s="778" t="s">
        <v>2720</v>
      </c>
      <c r="D1272" s="757">
        <v>310.59800000000001</v>
      </c>
      <c r="E1272" s="758">
        <v>310.59800000000001</v>
      </c>
      <c r="F1272" s="758">
        <v>0</v>
      </c>
      <c r="G1272" s="758">
        <v>0</v>
      </c>
      <c r="H1272" s="758">
        <v>0</v>
      </c>
      <c r="I1272" s="758">
        <v>310.59800000000001</v>
      </c>
      <c r="J1272" s="758">
        <v>0</v>
      </c>
      <c r="K1272" s="758">
        <v>0</v>
      </c>
      <c r="L1272" s="758">
        <v>0</v>
      </c>
      <c r="M1272" s="758">
        <v>0</v>
      </c>
      <c r="N1272" s="759">
        <v>310.59800000000001</v>
      </c>
      <c r="O1272" s="757">
        <v>0</v>
      </c>
      <c r="P1272" s="757">
        <v>310.59800000000001</v>
      </c>
      <c r="Q1272" s="757">
        <v>0</v>
      </c>
      <c r="R1272" s="757">
        <v>0</v>
      </c>
      <c r="S1272" s="757">
        <v>0</v>
      </c>
      <c r="T1272" s="757">
        <v>0</v>
      </c>
      <c r="U1272" s="812">
        <f t="shared" si="95"/>
        <v>100</v>
      </c>
      <c r="V1272" s="813"/>
      <c r="W1272" s="813">
        <f t="shared" si="96"/>
        <v>100</v>
      </c>
      <c r="X1272" s="813"/>
      <c r="Y1272" s="813"/>
      <c r="Z1272" s="813"/>
      <c r="AA1272" s="813"/>
    </row>
    <row r="1273" spans="1:27" ht="22.5">
      <c r="A1273" s="779"/>
      <c r="B1273" s="777" t="s">
        <v>2721</v>
      </c>
      <c r="C1273" s="778" t="s">
        <v>2722</v>
      </c>
      <c r="D1273" s="757">
        <v>329.93</v>
      </c>
      <c r="E1273" s="758">
        <v>329.93</v>
      </c>
      <c r="F1273" s="758">
        <v>0</v>
      </c>
      <c r="G1273" s="758">
        <v>0</v>
      </c>
      <c r="H1273" s="758">
        <v>0</v>
      </c>
      <c r="I1273" s="758">
        <v>329.93</v>
      </c>
      <c r="J1273" s="758">
        <v>0</v>
      </c>
      <c r="K1273" s="758">
        <v>0</v>
      </c>
      <c r="L1273" s="758">
        <v>0</v>
      </c>
      <c r="M1273" s="758">
        <v>0</v>
      </c>
      <c r="N1273" s="759">
        <v>329.93</v>
      </c>
      <c r="O1273" s="757">
        <v>0</v>
      </c>
      <c r="P1273" s="757">
        <v>329.93</v>
      </c>
      <c r="Q1273" s="757">
        <v>0</v>
      </c>
      <c r="R1273" s="757">
        <v>0</v>
      </c>
      <c r="S1273" s="757">
        <v>0</v>
      </c>
      <c r="T1273" s="757">
        <v>0</v>
      </c>
      <c r="U1273" s="812">
        <f t="shared" si="95"/>
        <v>100</v>
      </c>
      <c r="V1273" s="813"/>
      <c r="W1273" s="813">
        <f t="shared" si="96"/>
        <v>100</v>
      </c>
      <c r="X1273" s="813"/>
      <c r="Y1273" s="813"/>
      <c r="Z1273" s="813"/>
      <c r="AA1273" s="813"/>
    </row>
    <row r="1274" spans="1:27" ht="33.75">
      <c r="A1274" s="779"/>
      <c r="B1274" s="777">
        <v>7980167</v>
      </c>
      <c r="C1274" s="778" t="s">
        <v>2723</v>
      </c>
      <c r="D1274" s="757">
        <v>307.98500000000001</v>
      </c>
      <c r="E1274" s="758">
        <v>307.98500000000001</v>
      </c>
      <c r="F1274" s="758">
        <v>0</v>
      </c>
      <c r="G1274" s="758">
        <v>0</v>
      </c>
      <c r="H1274" s="758">
        <v>0</v>
      </c>
      <c r="I1274" s="758">
        <v>307.98500000000001</v>
      </c>
      <c r="J1274" s="758">
        <v>0</v>
      </c>
      <c r="K1274" s="758">
        <v>0</v>
      </c>
      <c r="L1274" s="758">
        <v>0</v>
      </c>
      <c r="M1274" s="758">
        <v>0</v>
      </c>
      <c r="N1274" s="759">
        <v>307.98500000000001</v>
      </c>
      <c r="O1274" s="757">
        <v>0</v>
      </c>
      <c r="P1274" s="757">
        <v>307.98500000000001</v>
      </c>
      <c r="Q1274" s="757">
        <v>0</v>
      </c>
      <c r="R1274" s="757">
        <v>0</v>
      </c>
      <c r="S1274" s="757">
        <v>0</v>
      </c>
      <c r="T1274" s="757">
        <v>0</v>
      </c>
      <c r="U1274" s="812">
        <f t="shared" si="95"/>
        <v>100</v>
      </c>
      <c r="V1274" s="813"/>
      <c r="W1274" s="813">
        <f t="shared" si="96"/>
        <v>100</v>
      </c>
      <c r="X1274" s="813"/>
      <c r="Y1274" s="813"/>
      <c r="Z1274" s="813"/>
      <c r="AA1274" s="813"/>
    </row>
    <row r="1275" spans="1:27">
      <c r="A1275" s="779"/>
      <c r="B1275" s="777" t="s">
        <v>2724</v>
      </c>
      <c r="C1275" s="778" t="s">
        <v>2725</v>
      </c>
      <c r="D1275" s="757">
        <v>133.28299999999999</v>
      </c>
      <c r="E1275" s="758">
        <v>133.28299999999999</v>
      </c>
      <c r="F1275" s="758">
        <v>0</v>
      </c>
      <c r="G1275" s="758">
        <v>0</v>
      </c>
      <c r="H1275" s="758">
        <v>0</v>
      </c>
      <c r="I1275" s="758">
        <v>133.28299999999999</v>
      </c>
      <c r="J1275" s="758">
        <v>0</v>
      </c>
      <c r="K1275" s="758">
        <v>0</v>
      </c>
      <c r="L1275" s="758">
        <v>0</v>
      </c>
      <c r="M1275" s="758">
        <v>0</v>
      </c>
      <c r="N1275" s="759">
        <v>126.29900000000001</v>
      </c>
      <c r="O1275" s="757">
        <v>0</v>
      </c>
      <c r="P1275" s="757">
        <v>126.29900000000001</v>
      </c>
      <c r="Q1275" s="757">
        <v>0</v>
      </c>
      <c r="R1275" s="757">
        <v>0</v>
      </c>
      <c r="S1275" s="757">
        <v>0</v>
      </c>
      <c r="T1275" s="757">
        <v>0</v>
      </c>
      <c r="U1275" s="812">
        <f t="shared" si="95"/>
        <v>94.760021908270389</v>
      </c>
      <c r="V1275" s="813"/>
      <c r="W1275" s="813">
        <f t="shared" si="96"/>
        <v>94.760021908270389</v>
      </c>
      <c r="X1275" s="813"/>
      <c r="Y1275" s="813"/>
      <c r="Z1275" s="813"/>
      <c r="AA1275" s="813"/>
    </row>
    <row r="1276" spans="1:27" ht="22.5">
      <c r="A1276" s="779"/>
      <c r="B1276" s="777" t="s">
        <v>2726</v>
      </c>
      <c r="C1276" s="778" t="s">
        <v>2727</v>
      </c>
      <c r="D1276" s="757">
        <v>30</v>
      </c>
      <c r="E1276" s="758">
        <v>30</v>
      </c>
      <c r="F1276" s="758">
        <v>0</v>
      </c>
      <c r="G1276" s="758">
        <v>0</v>
      </c>
      <c r="H1276" s="758">
        <v>0</v>
      </c>
      <c r="I1276" s="758">
        <v>30</v>
      </c>
      <c r="J1276" s="758">
        <v>0</v>
      </c>
      <c r="K1276" s="758">
        <v>0</v>
      </c>
      <c r="L1276" s="758">
        <v>0</v>
      </c>
      <c r="M1276" s="758">
        <v>0</v>
      </c>
      <c r="N1276" s="759">
        <v>30</v>
      </c>
      <c r="O1276" s="757">
        <v>0</v>
      </c>
      <c r="P1276" s="757">
        <v>30</v>
      </c>
      <c r="Q1276" s="757">
        <v>0</v>
      </c>
      <c r="R1276" s="757">
        <v>0</v>
      </c>
      <c r="S1276" s="757">
        <v>0</v>
      </c>
      <c r="T1276" s="757">
        <v>0</v>
      </c>
      <c r="U1276" s="812">
        <f t="shared" si="95"/>
        <v>100</v>
      </c>
      <c r="V1276" s="813"/>
      <c r="W1276" s="813">
        <f t="shared" si="96"/>
        <v>100</v>
      </c>
      <c r="X1276" s="813"/>
      <c r="Y1276" s="813"/>
      <c r="Z1276" s="813"/>
      <c r="AA1276" s="813"/>
    </row>
    <row r="1277" spans="1:27" ht="22.5">
      <c r="A1277" s="779"/>
      <c r="B1277" s="777" t="s">
        <v>2728</v>
      </c>
      <c r="C1277" s="778" t="s">
        <v>2729</v>
      </c>
      <c r="D1277" s="757">
        <v>76.078000000000003</v>
      </c>
      <c r="E1277" s="758">
        <v>76.078000000000003</v>
      </c>
      <c r="F1277" s="758">
        <v>0</v>
      </c>
      <c r="G1277" s="758">
        <v>0</v>
      </c>
      <c r="H1277" s="758">
        <v>0</v>
      </c>
      <c r="I1277" s="758">
        <v>76.078000000000003</v>
      </c>
      <c r="J1277" s="758">
        <v>0</v>
      </c>
      <c r="K1277" s="758">
        <v>0</v>
      </c>
      <c r="L1277" s="758">
        <v>0</v>
      </c>
      <c r="M1277" s="758">
        <v>0</v>
      </c>
      <c r="N1277" s="759">
        <v>76.078000000000003</v>
      </c>
      <c r="O1277" s="757">
        <v>0</v>
      </c>
      <c r="P1277" s="757">
        <v>76.078000000000003</v>
      </c>
      <c r="Q1277" s="757">
        <v>0</v>
      </c>
      <c r="R1277" s="757">
        <v>0</v>
      </c>
      <c r="S1277" s="757">
        <v>0</v>
      </c>
      <c r="T1277" s="757">
        <v>0</v>
      </c>
      <c r="U1277" s="812">
        <f t="shared" si="95"/>
        <v>100</v>
      </c>
      <c r="V1277" s="813"/>
      <c r="W1277" s="813">
        <f t="shared" si="96"/>
        <v>100</v>
      </c>
      <c r="X1277" s="813"/>
      <c r="Y1277" s="813"/>
      <c r="Z1277" s="813"/>
      <c r="AA1277" s="813"/>
    </row>
    <row r="1278" spans="1:27">
      <c r="A1278" s="779"/>
      <c r="B1278" s="777" t="s">
        <v>2730</v>
      </c>
      <c r="C1278" s="778" t="s">
        <v>2731</v>
      </c>
      <c r="D1278" s="757">
        <v>11.683</v>
      </c>
      <c r="E1278" s="758">
        <v>11.683</v>
      </c>
      <c r="F1278" s="758">
        <v>0</v>
      </c>
      <c r="G1278" s="758">
        <v>0</v>
      </c>
      <c r="H1278" s="758">
        <v>0</v>
      </c>
      <c r="I1278" s="758">
        <v>11.683</v>
      </c>
      <c r="J1278" s="758">
        <v>0</v>
      </c>
      <c r="K1278" s="758">
        <v>0</v>
      </c>
      <c r="L1278" s="758">
        <v>0</v>
      </c>
      <c r="M1278" s="758">
        <v>0</v>
      </c>
      <c r="N1278" s="759">
        <v>11.682</v>
      </c>
      <c r="O1278" s="757">
        <v>0</v>
      </c>
      <c r="P1278" s="757">
        <v>11.682</v>
      </c>
      <c r="Q1278" s="757">
        <v>0</v>
      </c>
      <c r="R1278" s="757">
        <v>0</v>
      </c>
      <c r="S1278" s="757">
        <v>0</v>
      </c>
      <c r="T1278" s="757">
        <v>0</v>
      </c>
      <c r="U1278" s="812">
        <f t="shared" si="95"/>
        <v>99.991440554652073</v>
      </c>
      <c r="V1278" s="813"/>
      <c r="W1278" s="813">
        <f t="shared" si="96"/>
        <v>99.991440554652073</v>
      </c>
      <c r="X1278" s="813"/>
      <c r="Y1278" s="813"/>
      <c r="Z1278" s="813"/>
      <c r="AA1278" s="813"/>
    </row>
    <row r="1279" spans="1:27" ht="22.5">
      <c r="A1279" s="779"/>
      <c r="B1279" s="777" t="s">
        <v>2732</v>
      </c>
      <c r="C1279" s="778" t="s">
        <v>2733</v>
      </c>
      <c r="D1279" s="757">
        <v>5.3250000000000002</v>
      </c>
      <c r="E1279" s="758">
        <v>5.3250000000000002</v>
      </c>
      <c r="F1279" s="758">
        <v>0</v>
      </c>
      <c r="G1279" s="758">
        <v>0</v>
      </c>
      <c r="H1279" s="758">
        <v>0</v>
      </c>
      <c r="I1279" s="758">
        <v>5.3250000000000002</v>
      </c>
      <c r="J1279" s="758">
        <v>0</v>
      </c>
      <c r="K1279" s="758">
        <v>0</v>
      </c>
      <c r="L1279" s="758">
        <v>0</v>
      </c>
      <c r="M1279" s="758">
        <v>0</v>
      </c>
      <c r="N1279" s="759">
        <v>5.3250000000000002</v>
      </c>
      <c r="O1279" s="757">
        <v>0</v>
      </c>
      <c r="P1279" s="757">
        <v>5.3250000000000002</v>
      </c>
      <c r="Q1279" s="757">
        <v>0</v>
      </c>
      <c r="R1279" s="757">
        <v>0</v>
      </c>
      <c r="S1279" s="757">
        <v>0</v>
      </c>
      <c r="T1279" s="757">
        <v>0</v>
      </c>
      <c r="U1279" s="812">
        <f t="shared" si="95"/>
        <v>100</v>
      </c>
      <c r="V1279" s="813"/>
      <c r="W1279" s="813">
        <f t="shared" si="96"/>
        <v>100</v>
      </c>
      <c r="X1279" s="813"/>
      <c r="Y1279" s="813"/>
      <c r="Z1279" s="813"/>
      <c r="AA1279" s="813"/>
    </row>
    <row r="1280" spans="1:27" ht="22.5">
      <c r="A1280" s="779"/>
      <c r="B1280" s="777" t="s">
        <v>2734</v>
      </c>
      <c r="C1280" s="778" t="s">
        <v>2735</v>
      </c>
      <c r="D1280" s="757">
        <v>1315</v>
      </c>
      <c r="E1280" s="758">
        <v>869</v>
      </c>
      <c r="F1280" s="758">
        <v>0</v>
      </c>
      <c r="G1280" s="758">
        <v>446</v>
      </c>
      <c r="H1280" s="758">
        <v>0</v>
      </c>
      <c r="I1280" s="758">
        <v>1315</v>
      </c>
      <c r="J1280" s="758">
        <v>0</v>
      </c>
      <c r="K1280" s="758">
        <v>0</v>
      </c>
      <c r="L1280" s="758">
        <v>0</v>
      </c>
      <c r="M1280" s="758">
        <v>0</v>
      </c>
      <c r="N1280" s="759">
        <v>1287.6780000000001</v>
      </c>
      <c r="O1280" s="757">
        <v>0</v>
      </c>
      <c r="P1280" s="757">
        <v>1287.6780000000001</v>
      </c>
      <c r="Q1280" s="757">
        <v>0</v>
      </c>
      <c r="R1280" s="757">
        <v>0</v>
      </c>
      <c r="S1280" s="757">
        <v>0</v>
      </c>
      <c r="T1280" s="757">
        <v>0</v>
      </c>
      <c r="U1280" s="812">
        <f t="shared" si="95"/>
        <v>97.922281368821302</v>
      </c>
      <c r="V1280" s="813"/>
      <c r="W1280" s="813">
        <f t="shared" si="96"/>
        <v>97.922281368821302</v>
      </c>
      <c r="X1280" s="813"/>
      <c r="Y1280" s="813"/>
      <c r="Z1280" s="813"/>
      <c r="AA1280" s="813"/>
    </row>
    <row r="1281" spans="1:27" ht="22.5">
      <c r="A1281" s="779"/>
      <c r="B1281" s="777" t="s">
        <v>2736</v>
      </c>
      <c r="C1281" s="778" t="s">
        <v>2737</v>
      </c>
      <c r="D1281" s="757">
        <v>1205</v>
      </c>
      <c r="E1281" s="758">
        <v>1013</v>
      </c>
      <c r="F1281" s="758">
        <v>0</v>
      </c>
      <c r="G1281" s="758">
        <v>192</v>
      </c>
      <c r="H1281" s="758">
        <v>0</v>
      </c>
      <c r="I1281" s="758">
        <v>1205</v>
      </c>
      <c r="J1281" s="758">
        <v>0</v>
      </c>
      <c r="K1281" s="758">
        <v>0</v>
      </c>
      <c r="L1281" s="758">
        <v>0</v>
      </c>
      <c r="M1281" s="758">
        <v>0</v>
      </c>
      <c r="N1281" s="759">
        <v>1160.8879999999999</v>
      </c>
      <c r="O1281" s="757">
        <v>0</v>
      </c>
      <c r="P1281" s="757">
        <v>1160.8879999999999</v>
      </c>
      <c r="Q1281" s="757">
        <v>0</v>
      </c>
      <c r="R1281" s="757">
        <v>0</v>
      </c>
      <c r="S1281" s="757">
        <v>0</v>
      </c>
      <c r="T1281" s="757">
        <v>0</v>
      </c>
      <c r="U1281" s="812">
        <f t="shared" si="95"/>
        <v>96.339253112033191</v>
      </c>
      <c r="V1281" s="813"/>
      <c r="W1281" s="813">
        <f t="shared" si="96"/>
        <v>96.339253112033191</v>
      </c>
      <c r="X1281" s="813"/>
      <c r="Y1281" s="813"/>
      <c r="Z1281" s="813"/>
      <c r="AA1281" s="813"/>
    </row>
    <row r="1282" spans="1:27">
      <c r="A1282" s="779"/>
      <c r="B1282" s="777" t="s">
        <v>2738</v>
      </c>
      <c r="C1282" s="778" t="s">
        <v>2739</v>
      </c>
      <c r="D1282" s="757">
        <v>1138</v>
      </c>
      <c r="E1282" s="758">
        <v>1138</v>
      </c>
      <c r="F1282" s="758">
        <v>0</v>
      </c>
      <c r="G1282" s="758">
        <v>0</v>
      </c>
      <c r="H1282" s="758">
        <v>0</v>
      </c>
      <c r="I1282" s="758">
        <v>1138</v>
      </c>
      <c r="J1282" s="758">
        <v>0</v>
      </c>
      <c r="K1282" s="758">
        <v>0</v>
      </c>
      <c r="L1282" s="758">
        <v>0</v>
      </c>
      <c r="M1282" s="758">
        <v>0</v>
      </c>
      <c r="N1282" s="759">
        <v>1108.136</v>
      </c>
      <c r="O1282" s="757">
        <v>0</v>
      </c>
      <c r="P1282" s="757">
        <v>1108.136</v>
      </c>
      <c r="Q1282" s="757">
        <v>0</v>
      </c>
      <c r="R1282" s="757">
        <v>0</v>
      </c>
      <c r="S1282" s="757">
        <v>0</v>
      </c>
      <c r="T1282" s="757">
        <v>0</v>
      </c>
      <c r="U1282" s="812">
        <f t="shared" si="95"/>
        <v>97.375746924428825</v>
      </c>
      <c r="V1282" s="813"/>
      <c r="W1282" s="813">
        <f t="shared" si="96"/>
        <v>97.375746924428825</v>
      </c>
      <c r="X1282" s="813"/>
      <c r="Y1282" s="813"/>
      <c r="Z1282" s="813"/>
      <c r="AA1282" s="813"/>
    </row>
    <row r="1283" spans="1:27">
      <c r="A1283" s="779"/>
      <c r="B1283" s="777" t="s">
        <v>2740</v>
      </c>
      <c r="C1283" s="778" t="s">
        <v>2741</v>
      </c>
      <c r="D1283" s="757">
        <v>1081</v>
      </c>
      <c r="E1283" s="758">
        <v>1081</v>
      </c>
      <c r="F1283" s="758">
        <v>0</v>
      </c>
      <c r="G1283" s="758">
        <v>0</v>
      </c>
      <c r="H1283" s="758">
        <v>0</v>
      </c>
      <c r="I1283" s="758">
        <v>1081</v>
      </c>
      <c r="J1283" s="758">
        <v>0</v>
      </c>
      <c r="K1283" s="758">
        <v>0</v>
      </c>
      <c r="L1283" s="758">
        <v>0</v>
      </c>
      <c r="M1283" s="758">
        <v>0</v>
      </c>
      <c r="N1283" s="759">
        <v>951.97699999999998</v>
      </c>
      <c r="O1283" s="757">
        <v>0</v>
      </c>
      <c r="P1283" s="757">
        <v>951.97699999999998</v>
      </c>
      <c r="Q1283" s="757">
        <v>0</v>
      </c>
      <c r="R1283" s="757">
        <v>0</v>
      </c>
      <c r="S1283" s="757">
        <v>0</v>
      </c>
      <c r="T1283" s="757">
        <v>0</v>
      </c>
      <c r="U1283" s="812">
        <f t="shared" si="95"/>
        <v>88.064477335800177</v>
      </c>
      <c r="V1283" s="813"/>
      <c r="W1283" s="813">
        <f t="shared" si="96"/>
        <v>88.064477335800177</v>
      </c>
      <c r="X1283" s="813"/>
      <c r="Y1283" s="813"/>
      <c r="Z1283" s="813"/>
      <c r="AA1283" s="813"/>
    </row>
    <row r="1284" spans="1:27" ht="22.5">
      <c r="A1284" s="779"/>
      <c r="B1284" s="777" t="s">
        <v>2742</v>
      </c>
      <c r="C1284" s="778" t="s">
        <v>2743</v>
      </c>
      <c r="D1284" s="757">
        <v>1138</v>
      </c>
      <c r="E1284" s="758">
        <v>1138</v>
      </c>
      <c r="F1284" s="758">
        <v>0</v>
      </c>
      <c r="G1284" s="758">
        <v>0</v>
      </c>
      <c r="H1284" s="758">
        <v>0</v>
      </c>
      <c r="I1284" s="758">
        <v>1138</v>
      </c>
      <c r="J1284" s="758">
        <v>0</v>
      </c>
      <c r="K1284" s="758">
        <v>0</v>
      </c>
      <c r="L1284" s="758">
        <v>0</v>
      </c>
      <c r="M1284" s="758">
        <v>0</v>
      </c>
      <c r="N1284" s="759">
        <v>1000.477</v>
      </c>
      <c r="O1284" s="757">
        <v>0</v>
      </c>
      <c r="P1284" s="757">
        <v>1000.477</v>
      </c>
      <c r="Q1284" s="757">
        <v>0</v>
      </c>
      <c r="R1284" s="757">
        <v>0</v>
      </c>
      <c r="S1284" s="757">
        <v>0</v>
      </c>
      <c r="T1284" s="757">
        <v>0</v>
      </c>
      <c r="U1284" s="812">
        <f t="shared" si="95"/>
        <v>87.915377855887527</v>
      </c>
      <c r="V1284" s="813"/>
      <c r="W1284" s="813">
        <f t="shared" si="96"/>
        <v>87.915377855887527</v>
      </c>
      <c r="X1284" s="813"/>
      <c r="Y1284" s="813"/>
      <c r="Z1284" s="813"/>
      <c r="AA1284" s="813"/>
    </row>
    <row r="1285" spans="1:27" ht="22.5">
      <c r="A1285" s="779"/>
      <c r="B1285" s="777">
        <v>8174662</v>
      </c>
      <c r="C1285" s="778" t="s">
        <v>2744</v>
      </c>
      <c r="D1285" s="757">
        <v>2303</v>
      </c>
      <c r="E1285" s="758">
        <v>2303</v>
      </c>
      <c r="F1285" s="758">
        <v>0</v>
      </c>
      <c r="G1285" s="758">
        <v>0</v>
      </c>
      <c r="H1285" s="758">
        <v>0</v>
      </c>
      <c r="I1285" s="758">
        <v>2303</v>
      </c>
      <c r="J1285" s="758">
        <v>0</v>
      </c>
      <c r="K1285" s="758">
        <v>0</v>
      </c>
      <c r="L1285" s="758">
        <v>0</v>
      </c>
      <c r="M1285" s="758">
        <v>0</v>
      </c>
      <c r="N1285" s="759">
        <v>155</v>
      </c>
      <c r="O1285" s="757">
        <v>0</v>
      </c>
      <c r="P1285" s="757">
        <v>155</v>
      </c>
      <c r="Q1285" s="757">
        <v>0</v>
      </c>
      <c r="R1285" s="757">
        <v>0</v>
      </c>
      <c r="S1285" s="757">
        <v>0</v>
      </c>
      <c r="T1285" s="757">
        <v>0</v>
      </c>
      <c r="U1285" s="812">
        <f t="shared" si="95"/>
        <v>6.7303517151541463</v>
      </c>
      <c r="V1285" s="813"/>
      <c r="W1285" s="813">
        <f t="shared" si="96"/>
        <v>6.7303517151541463</v>
      </c>
      <c r="X1285" s="813"/>
      <c r="Y1285" s="813"/>
      <c r="Z1285" s="813"/>
      <c r="AA1285" s="813"/>
    </row>
    <row r="1286" spans="1:27">
      <c r="A1286" s="779"/>
      <c r="B1286" s="777" t="s">
        <v>2745</v>
      </c>
      <c r="C1286" s="778" t="s">
        <v>2746</v>
      </c>
      <c r="D1286" s="757">
        <v>33.365000000000002</v>
      </c>
      <c r="E1286" s="758">
        <v>33.365000000000002</v>
      </c>
      <c r="F1286" s="758">
        <v>0</v>
      </c>
      <c r="G1286" s="758">
        <v>0</v>
      </c>
      <c r="H1286" s="758">
        <v>0</v>
      </c>
      <c r="I1286" s="758">
        <v>33.365000000000002</v>
      </c>
      <c r="J1286" s="758">
        <v>0</v>
      </c>
      <c r="K1286" s="758">
        <v>0</v>
      </c>
      <c r="L1286" s="758">
        <v>0</v>
      </c>
      <c r="M1286" s="758">
        <v>0</v>
      </c>
      <c r="N1286" s="759">
        <v>28.910256</v>
      </c>
      <c r="O1286" s="757">
        <v>0</v>
      </c>
      <c r="P1286" s="757">
        <v>28.910256</v>
      </c>
      <c r="Q1286" s="757">
        <v>0</v>
      </c>
      <c r="R1286" s="757">
        <v>0</v>
      </c>
      <c r="S1286" s="757">
        <v>0</v>
      </c>
      <c r="T1286" s="757">
        <v>0</v>
      </c>
      <c r="U1286" s="812">
        <f t="shared" si="95"/>
        <v>86.648451970627903</v>
      </c>
      <c r="V1286" s="813"/>
      <c r="W1286" s="813">
        <f t="shared" si="96"/>
        <v>86.648451970627903</v>
      </c>
      <c r="X1286" s="813"/>
      <c r="Y1286" s="813"/>
      <c r="Z1286" s="813"/>
      <c r="AA1286" s="813"/>
    </row>
    <row r="1287" spans="1:27">
      <c r="A1287" s="779"/>
      <c r="B1287" s="777" t="s">
        <v>2747</v>
      </c>
      <c r="C1287" s="778" t="s">
        <v>2748</v>
      </c>
      <c r="D1287" s="757">
        <v>146.385482</v>
      </c>
      <c r="E1287" s="758">
        <v>102.78400000000001</v>
      </c>
      <c r="F1287" s="758">
        <v>43.601481999999997</v>
      </c>
      <c r="G1287" s="758">
        <v>0</v>
      </c>
      <c r="H1287" s="758">
        <v>0</v>
      </c>
      <c r="I1287" s="758">
        <v>146.385482</v>
      </c>
      <c r="J1287" s="758">
        <v>0</v>
      </c>
      <c r="K1287" s="758">
        <v>0</v>
      </c>
      <c r="L1287" s="758">
        <v>0</v>
      </c>
      <c r="M1287" s="758">
        <v>0</v>
      </c>
      <c r="N1287" s="759">
        <v>143.10599999999999</v>
      </c>
      <c r="O1287" s="757">
        <v>0</v>
      </c>
      <c r="P1287" s="757">
        <v>143.10599999999999</v>
      </c>
      <c r="Q1287" s="757">
        <v>0</v>
      </c>
      <c r="R1287" s="757">
        <v>0</v>
      </c>
      <c r="S1287" s="757">
        <v>0</v>
      </c>
      <c r="T1287" s="757">
        <v>0</v>
      </c>
      <c r="U1287" s="812">
        <f t="shared" si="95"/>
        <v>97.759694503038219</v>
      </c>
      <c r="V1287" s="813"/>
      <c r="W1287" s="813">
        <f t="shared" si="96"/>
        <v>97.759694503038219</v>
      </c>
      <c r="X1287" s="813"/>
      <c r="Y1287" s="813"/>
      <c r="Z1287" s="813"/>
      <c r="AA1287" s="813"/>
    </row>
    <row r="1288" spans="1:27">
      <c r="A1288" s="779"/>
      <c r="B1288" s="777" t="s">
        <v>2749</v>
      </c>
      <c r="C1288" s="778" t="s">
        <v>2750</v>
      </c>
      <c r="D1288" s="757">
        <v>257</v>
      </c>
      <c r="E1288" s="758">
        <v>257</v>
      </c>
      <c r="F1288" s="758">
        <v>0</v>
      </c>
      <c r="G1288" s="758">
        <v>0</v>
      </c>
      <c r="H1288" s="758">
        <v>0</v>
      </c>
      <c r="I1288" s="758">
        <v>257</v>
      </c>
      <c r="J1288" s="758">
        <v>0</v>
      </c>
      <c r="K1288" s="758">
        <v>0</v>
      </c>
      <c r="L1288" s="758">
        <v>0</v>
      </c>
      <c r="M1288" s="758">
        <v>0</v>
      </c>
      <c r="N1288" s="759">
        <v>240.96626499999999</v>
      </c>
      <c r="O1288" s="757">
        <v>0</v>
      </c>
      <c r="P1288" s="757">
        <v>240.96626499999999</v>
      </c>
      <c r="Q1288" s="757">
        <v>0</v>
      </c>
      <c r="R1288" s="757">
        <v>0</v>
      </c>
      <c r="S1288" s="757">
        <v>0</v>
      </c>
      <c r="T1288" s="757">
        <v>0</v>
      </c>
      <c r="U1288" s="812">
        <f t="shared" si="95"/>
        <v>93.761192607003892</v>
      </c>
      <c r="V1288" s="813"/>
      <c r="W1288" s="813">
        <f t="shared" si="96"/>
        <v>93.761192607003892</v>
      </c>
      <c r="X1288" s="813"/>
      <c r="Y1288" s="813"/>
      <c r="Z1288" s="813"/>
      <c r="AA1288" s="813"/>
    </row>
    <row r="1289" spans="1:27" ht="22.5">
      <c r="A1289" s="779"/>
      <c r="B1289" s="777" t="s">
        <v>2751</v>
      </c>
      <c r="C1289" s="778" t="s">
        <v>2752</v>
      </c>
      <c r="D1289" s="757">
        <v>523.5</v>
      </c>
      <c r="E1289" s="758">
        <v>523.5</v>
      </c>
      <c r="F1289" s="758">
        <v>0</v>
      </c>
      <c r="G1289" s="758">
        <v>0</v>
      </c>
      <c r="H1289" s="758">
        <v>0</v>
      </c>
      <c r="I1289" s="758">
        <v>523.5</v>
      </c>
      <c r="J1289" s="758">
        <v>0</v>
      </c>
      <c r="K1289" s="758">
        <v>0</v>
      </c>
      <c r="L1289" s="758">
        <v>0</v>
      </c>
      <c r="M1289" s="758">
        <v>0</v>
      </c>
      <c r="N1289" s="759">
        <v>522.89499999999998</v>
      </c>
      <c r="O1289" s="757">
        <v>0</v>
      </c>
      <c r="P1289" s="757">
        <v>522.89499999999998</v>
      </c>
      <c r="Q1289" s="757">
        <v>0</v>
      </c>
      <c r="R1289" s="757">
        <v>0</v>
      </c>
      <c r="S1289" s="757">
        <v>0</v>
      </c>
      <c r="T1289" s="757">
        <v>0</v>
      </c>
      <c r="U1289" s="812">
        <f t="shared" si="95"/>
        <v>99.884431709646606</v>
      </c>
      <c r="V1289" s="813"/>
      <c r="W1289" s="813">
        <f t="shared" si="96"/>
        <v>99.884431709646606</v>
      </c>
      <c r="X1289" s="813"/>
      <c r="Y1289" s="813"/>
      <c r="Z1289" s="813"/>
      <c r="AA1289" s="813"/>
    </row>
    <row r="1290" spans="1:27" ht="22.5">
      <c r="A1290" s="779"/>
      <c r="B1290" s="777" t="s">
        <v>2753</v>
      </c>
      <c r="C1290" s="778" t="s">
        <v>2754</v>
      </c>
      <c r="D1290" s="757">
        <v>2.5999999999999999E-2</v>
      </c>
      <c r="E1290" s="758">
        <v>0</v>
      </c>
      <c r="F1290" s="758">
        <v>2.5999999999999999E-2</v>
      </c>
      <c r="G1290" s="758">
        <v>0</v>
      </c>
      <c r="H1290" s="758">
        <v>0</v>
      </c>
      <c r="I1290" s="758">
        <v>2.5999999999999999E-2</v>
      </c>
      <c r="J1290" s="758">
        <v>0</v>
      </c>
      <c r="K1290" s="758">
        <v>0</v>
      </c>
      <c r="L1290" s="758">
        <v>0</v>
      </c>
      <c r="M1290" s="758">
        <v>0</v>
      </c>
      <c r="N1290" s="759">
        <v>0</v>
      </c>
      <c r="O1290" s="757">
        <v>0</v>
      </c>
      <c r="P1290" s="757">
        <v>0</v>
      </c>
      <c r="Q1290" s="757">
        <v>0</v>
      </c>
      <c r="R1290" s="757">
        <v>0</v>
      </c>
      <c r="S1290" s="757">
        <v>0</v>
      </c>
      <c r="T1290" s="757">
        <v>0</v>
      </c>
      <c r="U1290" s="812">
        <f t="shared" si="95"/>
        <v>0</v>
      </c>
      <c r="V1290" s="813"/>
      <c r="W1290" s="813">
        <f t="shared" si="96"/>
        <v>0</v>
      </c>
      <c r="X1290" s="813"/>
      <c r="Y1290" s="813"/>
      <c r="Z1290" s="813"/>
      <c r="AA1290" s="813"/>
    </row>
    <row r="1291" spans="1:27" ht="22.5">
      <c r="A1291" s="779"/>
      <c r="B1291" s="777" t="s">
        <v>2755</v>
      </c>
      <c r="C1291" s="778" t="s">
        <v>2756</v>
      </c>
      <c r="D1291" s="757">
        <v>0.72</v>
      </c>
      <c r="E1291" s="758">
        <v>0</v>
      </c>
      <c r="F1291" s="758">
        <v>0.72</v>
      </c>
      <c r="G1291" s="758">
        <v>0</v>
      </c>
      <c r="H1291" s="758">
        <v>0</v>
      </c>
      <c r="I1291" s="758">
        <v>0.72</v>
      </c>
      <c r="J1291" s="758">
        <v>0</v>
      </c>
      <c r="K1291" s="758">
        <v>0</v>
      </c>
      <c r="L1291" s="758">
        <v>0</v>
      </c>
      <c r="M1291" s="758">
        <v>0</v>
      </c>
      <c r="N1291" s="759">
        <v>0</v>
      </c>
      <c r="O1291" s="757">
        <v>0</v>
      </c>
      <c r="P1291" s="757">
        <v>0</v>
      </c>
      <c r="Q1291" s="757">
        <v>0</v>
      </c>
      <c r="R1291" s="757">
        <v>0</v>
      </c>
      <c r="S1291" s="757">
        <v>0</v>
      </c>
      <c r="T1291" s="757">
        <v>0</v>
      </c>
      <c r="U1291" s="812">
        <f t="shared" si="95"/>
        <v>0</v>
      </c>
      <c r="V1291" s="813"/>
      <c r="W1291" s="813">
        <f t="shared" si="96"/>
        <v>0</v>
      </c>
      <c r="X1291" s="813"/>
      <c r="Y1291" s="813"/>
      <c r="Z1291" s="813"/>
      <c r="AA1291" s="813"/>
    </row>
    <row r="1292" spans="1:27">
      <c r="A1292" s="779"/>
      <c r="B1292" s="777" t="s">
        <v>2757</v>
      </c>
      <c r="C1292" s="778" t="s">
        <v>2758</v>
      </c>
      <c r="D1292" s="757">
        <v>0.40500000000000003</v>
      </c>
      <c r="E1292" s="758">
        <v>0</v>
      </c>
      <c r="F1292" s="758">
        <v>0.40500000000000003</v>
      </c>
      <c r="G1292" s="758">
        <v>0</v>
      </c>
      <c r="H1292" s="758">
        <v>0</v>
      </c>
      <c r="I1292" s="758">
        <v>0.40500000000000003</v>
      </c>
      <c r="J1292" s="758">
        <v>0</v>
      </c>
      <c r="K1292" s="758">
        <v>0</v>
      </c>
      <c r="L1292" s="758">
        <v>0</v>
      </c>
      <c r="M1292" s="758">
        <v>0</v>
      </c>
      <c r="N1292" s="759">
        <v>0</v>
      </c>
      <c r="O1292" s="757">
        <v>0</v>
      </c>
      <c r="P1292" s="757">
        <v>0</v>
      </c>
      <c r="Q1292" s="757">
        <v>0</v>
      </c>
      <c r="R1292" s="757">
        <v>0</v>
      </c>
      <c r="S1292" s="757">
        <v>0</v>
      </c>
      <c r="T1292" s="757">
        <v>0</v>
      </c>
      <c r="U1292" s="812">
        <f t="shared" si="95"/>
        <v>0</v>
      </c>
      <c r="V1292" s="813"/>
      <c r="W1292" s="813">
        <f t="shared" si="96"/>
        <v>0</v>
      </c>
      <c r="X1292" s="813"/>
      <c r="Y1292" s="813"/>
      <c r="Z1292" s="813"/>
      <c r="AA1292" s="813"/>
    </row>
    <row r="1293" spans="1:27">
      <c r="A1293" s="779"/>
      <c r="B1293" s="777" t="s">
        <v>2759</v>
      </c>
      <c r="C1293" s="778" t="s">
        <v>2760</v>
      </c>
      <c r="D1293" s="757">
        <v>4.7E-2</v>
      </c>
      <c r="E1293" s="758">
        <v>0</v>
      </c>
      <c r="F1293" s="758">
        <v>4.7E-2</v>
      </c>
      <c r="G1293" s="758">
        <v>0</v>
      </c>
      <c r="H1293" s="758">
        <v>0</v>
      </c>
      <c r="I1293" s="758">
        <v>4.7E-2</v>
      </c>
      <c r="J1293" s="758">
        <v>0</v>
      </c>
      <c r="K1293" s="758">
        <v>0</v>
      </c>
      <c r="L1293" s="758">
        <v>0</v>
      </c>
      <c r="M1293" s="758">
        <v>0</v>
      </c>
      <c r="N1293" s="759">
        <v>0</v>
      </c>
      <c r="O1293" s="757">
        <v>0</v>
      </c>
      <c r="P1293" s="757">
        <v>0</v>
      </c>
      <c r="Q1293" s="757">
        <v>0</v>
      </c>
      <c r="R1293" s="757">
        <v>0</v>
      </c>
      <c r="S1293" s="757">
        <v>0</v>
      </c>
      <c r="T1293" s="757">
        <v>0</v>
      </c>
      <c r="U1293" s="812">
        <f t="shared" si="95"/>
        <v>0</v>
      </c>
      <c r="V1293" s="813"/>
      <c r="W1293" s="813">
        <f t="shared" si="96"/>
        <v>0</v>
      </c>
      <c r="X1293" s="813"/>
      <c r="Y1293" s="813"/>
      <c r="Z1293" s="813"/>
      <c r="AA1293" s="813"/>
    </row>
    <row r="1294" spans="1:27">
      <c r="A1294" s="779"/>
      <c r="B1294" s="777" t="s">
        <v>2761</v>
      </c>
      <c r="C1294" s="778" t="s">
        <v>2762</v>
      </c>
      <c r="D1294" s="757">
        <v>20.751000000000001</v>
      </c>
      <c r="E1294" s="758">
        <v>0</v>
      </c>
      <c r="F1294" s="758">
        <v>20.751000000000001</v>
      </c>
      <c r="G1294" s="758">
        <v>0</v>
      </c>
      <c r="H1294" s="758">
        <v>0</v>
      </c>
      <c r="I1294" s="758">
        <v>20.751000000000001</v>
      </c>
      <c r="J1294" s="758">
        <v>0</v>
      </c>
      <c r="K1294" s="758">
        <v>0</v>
      </c>
      <c r="L1294" s="758">
        <v>0</v>
      </c>
      <c r="M1294" s="758">
        <v>0</v>
      </c>
      <c r="N1294" s="759">
        <v>0</v>
      </c>
      <c r="O1294" s="757">
        <v>0</v>
      </c>
      <c r="P1294" s="757">
        <v>0</v>
      </c>
      <c r="Q1294" s="757">
        <v>0</v>
      </c>
      <c r="R1294" s="757">
        <v>0</v>
      </c>
      <c r="S1294" s="757">
        <v>0</v>
      </c>
      <c r="T1294" s="757">
        <v>0</v>
      </c>
      <c r="U1294" s="812">
        <f t="shared" si="95"/>
        <v>0</v>
      </c>
      <c r="V1294" s="813"/>
      <c r="W1294" s="813">
        <f t="shared" si="96"/>
        <v>0</v>
      </c>
      <c r="X1294" s="813"/>
      <c r="Y1294" s="813"/>
      <c r="Z1294" s="813"/>
      <c r="AA1294" s="813"/>
    </row>
    <row r="1295" spans="1:27">
      <c r="A1295" s="779"/>
      <c r="B1295" s="777" t="s">
        <v>2763</v>
      </c>
      <c r="C1295" s="778" t="s">
        <v>2764</v>
      </c>
      <c r="D1295" s="757">
        <v>0.33600000000000002</v>
      </c>
      <c r="E1295" s="758">
        <v>0</v>
      </c>
      <c r="F1295" s="758">
        <v>0.33600000000000002</v>
      </c>
      <c r="G1295" s="758">
        <v>0</v>
      </c>
      <c r="H1295" s="758">
        <v>0</v>
      </c>
      <c r="I1295" s="758">
        <v>0.33600000000000002</v>
      </c>
      <c r="J1295" s="758">
        <v>0</v>
      </c>
      <c r="K1295" s="758">
        <v>0</v>
      </c>
      <c r="L1295" s="758">
        <v>0</v>
      </c>
      <c r="M1295" s="758">
        <v>0</v>
      </c>
      <c r="N1295" s="759">
        <v>0</v>
      </c>
      <c r="O1295" s="757">
        <v>0</v>
      </c>
      <c r="P1295" s="757">
        <v>0</v>
      </c>
      <c r="Q1295" s="757">
        <v>0</v>
      </c>
      <c r="R1295" s="757">
        <v>0</v>
      </c>
      <c r="S1295" s="757">
        <v>0</v>
      </c>
      <c r="T1295" s="757">
        <v>0</v>
      </c>
      <c r="U1295" s="812">
        <f t="shared" si="95"/>
        <v>0</v>
      </c>
      <c r="V1295" s="813"/>
      <c r="W1295" s="813">
        <f t="shared" si="96"/>
        <v>0</v>
      </c>
      <c r="X1295" s="813"/>
      <c r="Y1295" s="813"/>
      <c r="Z1295" s="813"/>
      <c r="AA1295" s="813"/>
    </row>
    <row r="1296" spans="1:27" ht="22.5">
      <c r="A1296" s="779"/>
      <c r="B1296" s="777" t="s">
        <v>2765</v>
      </c>
      <c r="C1296" s="778" t="s">
        <v>2766</v>
      </c>
      <c r="D1296" s="757">
        <v>0.55200000000000005</v>
      </c>
      <c r="E1296" s="758">
        <v>0</v>
      </c>
      <c r="F1296" s="758">
        <v>0.55200000000000005</v>
      </c>
      <c r="G1296" s="758">
        <v>0</v>
      </c>
      <c r="H1296" s="758">
        <v>0</v>
      </c>
      <c r="I1296" s="758">
        <v>0.55200000000000005</v>
      </c>
      <c r="J1296" s="758">
        <v>0</v>
      </c>
      <c r="K1296" s="758">
        <v>0</v>
      </c>
      <c r="L1296" s="758">
        <v>0</v>
      </c>
      <c r="M1296" s="758">
        <v>0</v>
      </c>
      <c r="N1296" s="759">
        <v>0</v>
      </c>
      <c r="O1296" s="757">
        <v>0</v>
      </c>
      <c r="P1296" s="757">
        <v>0</v>
      </c>
      <c r="Q1296" s="757">
        <v>0</v>
      </c>
      <c r="R1296" s="757">
        <v>0</v>
      </c>
      <c r="S1296" s="757">
        <v>0</v>
      </c>
      <c r="T1296" s="757">
        <v>0</v>
      </c>
      <c r="U1296" s="812">
        <f t="shared" ref="U1296:U1359" si="97">N1296/D1296*100</f>
        <v>0</v>
      </c>
      <c r="V1296" s="813"/>
      <c r="W1296" s="813">
        <f t="shared" ref="W1296:W1359" si="98">P1296/I1296*100</f>
        <v>0</v>
      </c>
      <c r="X1296" s="813"/>
      <c r="Y1296" s="813"/>
      <c r="Z1296" s="813"/>
      <c r="AA1296" s="813"/>
    </row>
    <row r="1297" spans="1:27" ht="22.5">
      <c r="A1297" s="779"/>
      <c r="B1297" s="777" t="s">
        <v>2767</v>
      </c>
      <c r="C1297" s="778" t="s">
        <v>2768</v>
      </c>
      <c r="D1297" s="757">
        <v>318.69</v>
      </c>
      <c r="E1297" s="758">
        <v>0</v>
      </c>
      <c r="F1297" s="758">
        <v>308.392</v>
      </c>
      <c r="G1297" s="758">
        <v>10.298</v>
      </c>
      <c r="H1297" s="758">
        <v>0</v>
      </c>
      <c r="I1297" s="758">
        <v>318.69</v>
      </c>
      <c r="J1297" s="758">
        <v>0</v>
      </c>
      <c r="K1297" s="758">
        <v>0</v>
      </c>
      <c r="L1297" s="758">
        <v>0</v>
      </c>
      <c r="M1297" s="758">
        <v>0</v>
      </c>
      <c r="N1297" s="759">
        <v>0</v>
      </c>
      <c r="O1297" s="757">
        <v>0</v>
      </c>
      <c r="P1297" s="757">
        <v>0</v>
      </c>
      <c r="Q1297" s="757">
        <v>0</v>
      </c>
      <c r="R1297" s="757">
        <v>0</v>
      </c>
      <c r="S1297" s="757">
        <v>0</v>
      </c>
      <c r="T1297" s="757">
        <v>0</v>
      </c>
      <c r="U1297" s="812">
        <f t="shared" si="97"/>
        <v>0</v>
      </c>
      <c r="V1297" s="813"/>
      <c r="W1297" s="813">
        <f t="shared" si="98"/>
        <v>0</v>
      </c>
      <c r="X1297" s="813"/>
      <c r="Y1297" s="813"/>
      <c r="Z1297" s="813"/>
      <c r="AA1297" s="813"/>
    </row>
    <row r="1298" spans="1:27" ht="22.5">
      <c r="A1298" s="779"/>
      <c r="B1298" s="777" t="s">
        <v>2769</v>
      </c>
      <c r="C1298" s="778" t="s">
        <v>2770</v>
      </c>
      <c r="D1298" s="757">
        <v>43.116</v>
      </c>
      <c r="E1298" s="758">
        <v>0</v>
      </c>
      <c r="F1298" s="758">
        <v>43.116</v>
      </c>
      <c r="G1298" s="758">
        <v>0</v>
      </c>
      <c r="H1298" s="758">
        <v>0</v>
      </c>
      <c r="I1298" s="758">
        <v>43.116</v>
      </c>
      <c r="J1298" s="758">
        <v>0</v>
      </c>
      <c r="K1298" s="758">
        <v>0</v>
      </c>
      <c r="L1298" s="758">
        <v>0</v>
      </c>
      <c r="M1298" s="758">
        <v>0</v>
      </c>
      <c r="N1298" s="759">
        <v>0</v>
      </c>
      <c r="O1298" s="757">
        <v>0</v>
      </c>
      <c r="P1298" s="757">
        <v>0</v>
      </c>
      <c r="Q1298" s="757">
        <v>0</v>
      </c>
      <c r="R1298" s="757">
        <v>0</v>
      </c>
      <c r="S1298" s="757">
        <v>0</v>
      </c>
      <c r="T1298" s="757">
        <v>0</v>
      </c>
      <c r="U1298" s="812">
        <f t="shared" si="97"/>
        <v>0</v>
      </c>
      <c r="V1298" s="813"/>
      <c r="W1298" s="813">
        <f t="shared" si="98"/>
        <v>0</v>
      </c>
      <c r="X1298" s="813"/>
      <c r="Y1298" s="813"/>
      <c r="Z1298" s="813"/>
      <c r="AA1298" s="813"/>
    </row>
    <row r="1299" spans="1:27" ht="22.5">
      <c r="A1299" s="779"/>
      <c r="B1299" s="777">
        <v>8080069</v>
      </c>
      <c r="C1299" s="778" t="s">
        <v>2771</v>
      </c>
      <c r="D1299" s="757">
        <v>640.47500000000002</v>
      </c>
      <c r="E1299" s="758">
        <v>0</v>
      </c>
      <c r="F1299" s="758">
        <v>640.47500000000002</v>
      </c>
      <c r="G1299" s="758">
        <v>0</v>
      </c>
      <c r="H1299" s="758">
        <v>0</v>
      </c>
      <c r="I1299" s="758">
        <v>640.47500000000002</v>
      </c>
      <c r="J1299" s="758">
        <v>0</v>
      </c>
      <c r="K1299" s="758">
        <v>0</v>
      </c>
      <c r="L1299" s="758">
        <v>0</v>
      </c>
      <c r="M1299" s="758">
        <v>0</v>
      </c>
      <c r="N1299" s="759">
        <v>507.92</v>
      </c>
      <c r="O1299" s="757">
        <v>0</v>
      </c>
      <c r="P1299" s="757">
        <v>507.92</v>
      </c>
      <c r="Q1299" s="757">
        <v>0</v>
      </c>
      <c r="R1299" s="757">
        <v>0</v>
      </c>
      <c r="S1299" s="757">
        <v>0</v>
      </c>
      <c r="T1299" s="757">
        <v>0</v>
      </c>
      <c r="U1299" s="812">
        <f t="shared" si="97"/>
        <v>79.303641828330541</v>
      </c>
      <c r="V1299" s="813"/>
      <c r="W1299" s="813">
        <f t="shared" si="98"/>
        <v>79.303641828330541</v>
      </c>
      <c r="X1299" s="813"/>
      <c r="Y1299" s="813"/>
      <c r="Z1299" s="813"/>
      <c r="AA1299" s="813"/>
    </row>
    <row r="1300" spans="1:27">
      <c r="A1300" s="779"/>
      <c r="B1300" s="777">
        <v>7821192</v>
      </c>
      <c r="C1300" s="778" t="s">
        <v>2772</v>
      </c>
      <c r="D1300" s="757">
        <v>758</v>
      </c>
      <c r="E1300" s="758">
        <v>758</v>
      </c>
      <c r="F1300" s="758">
        <v>0</v>
      </c>
      <c r="G1300" s="758">
        <v>0</v>
      </c>
      <c r="H1300" s="758">
        <v>0</v>
      </c>
      <c r="I1300" s="758">
        <v>758.12199999999996</v>
      </c>
      <c r="J1300" s="758">
        <v>0</v>
      </c>
      <c r="K1300" s="758">
        <v>0</v>
      </c>
      <c r="L1300" s="758">
        <v>0</v>
      </c>
      <c r="M1300" s="758">
        <v>0</v>
      </c>
      <c r="N1300" s="759">
        <v>425.95499999999998</v>
      </c>
      <c r="O1300" s="757">
        <v>0</v>
      </c>
      <c r="P1300" s="757">
        <v>425.95499999999998</v>
      </c>
      <c r="Q1300" s="757">
        <v>0</v>
      </c>
      <c r="R1300" s="757">
        <v>0</v>
      </c>
      <c r="S1300" s="757">
        <v>0</v>
      </c>
      <c r="T1300" s="757">
        <v>0</v>
      </c>
      <c r="U1300" s="812">
        <f t="shared" si="97"/>
        <v>56.194591029023741</v>
      </c>
      <c r="V1300" s="813"/>
      <c r="W1300" s="813">
        <f t="shared" si="98"/>
        <v>56.185547972489914</v>
      </c>
      <c r="X1300" s="813"/>
      <c r="Y1300" s="813"/>
      <c r="Z1300" s="813"/>
      <c r="AA1300" s="813"/>
    </row>
    <row r="1301" spans="1:27" ht="45">
      <c r="A1301" s="779"/>
      <c r="B1301" s="777" t="s">
        <v>2773</v>
      </c>
      <c r="C1301" s="778" t="s">
        <v>2774</v>
      </c>
      <c r="D1301" s="757">
        <v>58.2</v>
      </c>
      <c r="E1301" s="758">
        <v>0</v>
      </c>
      <c r="F1301" s="758">
        <v>58.2</v>
      </c>
      <c r="G1301" s="758">
        <v>0</v>
      </c>
      <c r="H1301" s="758">
        <v>0</v>
      </c>
      <c r="I1301" s="758">
        <v>58.2</v>
      </c>
      <c r="J1301" s="758">
        <v>0</v>
      </c>
      <c r="K1301" s="758">
        <v>0</v>
      </c>
      <c r="L1301" s="758">
        <v>0</v>
      </c>
      <c r="M1301" s="758">
        <v>0</v>
      </c>
      <c r="N1301" s="759">
        <v>40.441000000000003</v>
      </c>
      <c r="O1301" s="757">
        <v>0</v>
      </c>
      <c r="P1301" s="757">
        <v>40.441000000000003</v>
      </c>
      <c r="Q1301" s="757">
        <v>0</v>
      </c>
      <c r="R1301" s="757">
        <v>0</v>
      </c>
      <c r="S1301" s="757">
        <v>0</v>
      </c>
      <c r="T1301" s="757">
        <v>0</v>
      </c>
      <c r="U1301" s="812">
        <f t="shared" si="97"/>
        <v>69.486254295532646</v>
      </c>
      <c r="V1301" s="813"/>
      <c r="W1301" s="813">
        <f t="shared" si="98"/>
        <v>69.486254295532646</v>
      </c>
      <c r="X1301" s="813"/>
      <c r="Y1301" s="813"/>
      <c r="Z1301" s="813"/>
      <c r="AA1301" s="813"/>
    </row>
    <row r="1302" spans="1:27" ht="56.25">
      <c r="A1302" s="779"/>
      <c r="B1302" s="777" t="s">
        <v>2775</v>
      </c>
      <c r="C1302" s="778" t="s">
        <v>2776</v>
      </c>
      <c r="D1302" s="757">
        <v>0.80900000000000005</v>
      </c>
      <c r="E1302" s="758">
        <v>0.80900000000000005</v>
      </c>
      <c r="F1302" s="758">
        <v>0</v>
      </c>
      <c r="G1302" s="758">
        <v>0</v>
      </c>
      <c r="H1302" s="758">
        <v>0</v>
      </c>
      <c r="I1302" s="758">
        <v>0.80900000000000005</v>
      </c>
      <c r="J1302" s="758">
        <v>0</v>
      </c>
      <c r="K1302" s="758">
        <v>0</v>
      </c>
      <c r="L1302" s="758">
        <v>0</v>
      </c>
      <c r="M1302" s="758">
        <v>0</v>
      </c>
      <c r="N1302" s="759">
        <v>0.80900000000000005</v>
      </c>
      <c r="O1302" s="757">
        <v>0</v>
      </c>
      <c r="P1302" s="757">
        <v>0.80900000000000005</v>
      </c>
      <c r="Q1302" s="757">
        <v>0</v>
      </c>
      <c r="R1302" s="757">
        <v>0</v>
      </c>
      <c r="S1302" s="757">
        <v>0</v>
      </c>
      <c r="T1302" s="757">
        <v>0</v>
      </c>
      <c r="U1302" s="812">
        <f t="shared" si="97"/>
        <v>100</v>
      </c>
      <c r="V1302" s="813"/>
      <c r="W1302" s="813">
        <f t="shared" si="98"/>
        <v>100</v>
      </c>
      <c r="X1302" s="813"/>
      <c r="Y1302" s="813"/>
      <c r="Z1302" s="813"/>
      <c r="AA1302" s="813"/>
    </row>
    <row r="1303" spans="1:27" ht="56.25">
      <c r="A1303" s="779"/>
      <c r="B1303" s="777" t="s">
        <v>2777</v>
      </c>
      <c r="C1303" s="778" t="s">
        <v>2778</v>
      </c>
      <c r="D1303" s="757">
        <v>4450</v>
      </c>
      <c r="E1303" s="758">
        <v>3350</v>
      </c>
      <c r="F1303" s="758">
        <v>0</v>
      </c>
      <c r="G1303" s="758">
        <v>1100</v>
      </c>
      <c r="H1303" s="758">
        <v>0</v>
      </c>
      <c r="I1303" s="758">
        <v>4450</v>
      </c>
      <c r="J1303" s="758">
        <v>0</v>
      </c>
      <c r="K1303" s="758">
        <v>0</v>
      </c>
      <c r="L1303" s="758">
        <v>0</v>
      </c>
      <c r="M1303" s="758">
        <v>0</v>
      </c>
      <c r="N1303" s="759">
        <v>4362.5619999999999</v>
      </c>
      <c r="O1303" s="757">
        <v>0</v>
      </c>
      <c r="P1303" s="757">
        <v>4362.5619999999999</v>
      </c>
      <c r="Q1303" s="757">
        <v>0</v>
      </c>
      <c r="R1303" s="757">
        <v>0</v>
      </c>
      <c r="S1303" s="757">
        <v>0</v>
      </c>
      <c r="T1303" s="757">
        <v>0</v>
      </c>
      <c r="U1303" s="812">
        <f t="shared" si="97"/>
        <v>98.035101123595496</v>
      </c>
      <c r="V1303" s="813"/>
      <c r="W1303" s="813">
        <f t="shared" si="98"/>
        <v>98.035101123595496</v>
      </c>
      <c r="X1303" s="813"/>
      <c r="Y1303" s="813"/>
      <c r="Z1303" s="813"/>
      <c r="AA1303" s="813"/>
    </row>
    <row r="1304" spans="1:27" ht="45">
      <c r="A1304" s="779"/>
      <c r="B1304" s="777" t="s">
        <v>2779</v>
      </c>
      <c r="C1304" s="778" t="s">
        <v>2780</v>
      </c>
      <c r="D1304" s="757">
        <v>1069.25</v>
      </c>
      <c r="E1304" s="758">
        <v>1069.25</v>
      </c>
      <c r="F1304" s="758">
        <v>0</v>
      </c>
      <c r="G1304" s="758">
        <v>0</v>
      </c>
      <c r="H1304" s="758">
        <v>0</v>
      </c>
      <c r="I1304" s="758">
        <v>1069.25</v>
      </c>
      <c r="J1304" s="758">
        <v>0</v>
      </c>
      <c r="K1304" s="758">
        <v>0</v>
      </c>
      <c r="L1304" s="758">
        <v>0</v>
      </c>
      <c r="M1304" s="758">
        <v>0</v>
      </c>
      <c r="N1304" s="759">
        <v>1069.25</v>
      </c>
      <c r="O1304" s="757">
        <v>0</v>
      </c>
      <c r="P1304" s="757">
        <v>1069.25</v>
      </c>
      <c r="Q1304" s="757">
        <v>0</v>
      </c>
      <c r="R1304" s="757">
        <v>0</v>
      </c>
      <c r="S1304" s="757">
        <v>0</v>
      </c>
      <c r="T1304" s="757">
        <v>0</v>
      </c>
      <c r="U1304" s="812">
        <f t="shared" si="97"/>
        <v>100</v>
      </c>
      <c r="V1304" s="813"/>
      <c r="W1304" s="813">
        <f t="shared" si="98"/>
        <v>100</v>
      </c>
      <c r="X1304" s="813"/>
      <c r="Y1304" s="813"/>
      <c r="Z1304" s="813"/>
      <c r="AA1304" s="813"/>
    </row>
    <row r="1305" spans="1:27" ht="56.25">
      <c r="A1305" s="779"/>
      <c r="B1305" s="777">
        <v>7987459</v>
      </c>
      <c r="C1305" s="778" t="s">
        <v>2781</v>
      </c>
      <c r="D1305" s="757">
        <v>59</v>
      </c>
      <c r="E1305" s="758">
        <v>59</v>
      </c>
      <c r="F1305" s="758">
        <v>0</v>
      </c>
      <c r="G1305" s="758">
        <v>0</v>
      </c>
      <c r="H1305" s="758">
        <v>0</v>
      </c>
      <c r="I1305" s="758">
        <v>59</v>
      </c>
      <c r="J1305" s="758">
        <v>0</v>
      </c>
      <c r="K1305" s="758">
        <v>0</v>
      </c>
      <c r="L1305" s="758">
        <v>0</v>
      </c>
      <c r="M1305" s="758">
        <v>0</v>
      </c>
      <c r="N1305" s="759">
        <v>58.835999999999999</v>
      </c>
      <c r="O1305" s="757">
        <v>0</v>
      </c>
      <c r="P1305" s="757">
        <v>58.835999999999999</v>
      </c>
      <c r="Q1305" s="757">
        <v>0</v>
      </c>
      <c r="R1305" s="757">
        <v>0</v>
      </c>
      <c r="S1305" s="757">
        <v>0</v>
      </c>
      <c r="T1305" s="757">
        <v>0</v>
      </c>
      <c r="U1305" s="812">
        <f t="shared" si="97"/>
        <v>99.722033898305085</v>
      </c>
      <c r="V1305" s="813"/>
      <c r="W1305" s="813">
        <f t="shared" si="98"/>
        <v>99.722033898305085</v>
      </c>
      <c r="X1305" s="813"/>
      <c r="Y1305" s="813"/>
      <c r="Z1305" s="813"/>
      <c r="AA1305" s="813"/>
    </row>
    <row r="1306" spans="1:27" ht="56.25">
      <c r="A1306" s="779"/>
      <c r="B1306" s="777" t="s">
        <v>2782</v>
      </c>
      <c r="C1306" s="778" t="s">
        <v>2783</v>
      </c>
      <c r="D1306" s="757">
        <v>176</v>
      </c>
      <c r="E1306" s="758">
        <v>176</v>
      </c>
      <c r="F1306" s="758">
        <v>0</v>
      </c>
      <c r="G1306" s="758">
        <v>0</v>
      </c>
      <c r="H1306" s="758">
        <v>0</v>
      </c>
      <c r="I1306" s="758">
        <v>176</v>
      </c>
      <c r="J1306" s="758">
        <v>0</v>
      </c>
      <c r="K1306" s="758">
        <v>0</v>
      </c>
      <c r="L1306" s="758">
        <v>0</v>
      </c>
      <c r="M1306" s="758">
        <v>0</v>
      </c>
      <c r="N1306" s="759">
        <v>56.487000000000002</v>
      </c>
      <c r="O1306" s="757">
        <v>0</v>
      </c>
      <c r="P1306" s="757">
        <v>56.487000000000002</v>
      </c>
      <c r="Q1306" s="757">
        <v>0</v>
      </c>
      <c r="R1306" s="757">
        <v>0</v>
      </c>
      <c r="S1306" s="757">
        <v>0</v>
      </c>
      <c r="T1306" s="757">
        <v>0</v>
      </c>
      <c r="U1306" s="812">
        <f t="shared" si="97"/>
        <v>32.094886363636363</v>
      </c>
      <c r="V1306" s="813"/>
      <c r="W1306" s="813">
        <f t="shared" si="98"/>
        <v>32.094886363636363</v>
      </c>
      <c r="X1306" s="813"/>
      <c r="Y1306" s="813"/>
      <c r="Z1306" s="813"/>
      <c r="AA1306" s="813"/>
    </row>
    <row r="1307" spans="1:27" ht="33.75">
      <c r="A1307" s="779"/>
      <c r="B1307" s="777" t="s">
        <v>2784</v>
      </c>
      <c r="C1307" s="778" t="s">
        <v>2785</v>
      </c>
      <c r="D1307" s="757">
        <v>116</v>
      </c>
      <c r="E1307" s="758">
        <v>116</v>
      </c>
      <c r="F1307" s="758">
        <v>0</v>
      </c>
      <c r="G1307" s="758">
        <v>0</v>
      </c>
      <c r="H1307" s="758">
        <v>0</v>
      </c>
      <c r="I1307" s="758">
        <v>116</v>
      </c>
      <c r="J1307" s="758">
        <v>0</v>
      </c>
      <c r="K1307" s="758">
        <v>0</v>
      </c>
      <c r="L1307" s="758">
        <v>0</v>
      </c>
      <c r="M1307" s="758">
        <v>0</v>
      </c>
      <c r="N1307" s="759">
        <v>116</v>
      </c>
      <c r="O1307" s="757">
        <v>0</v>
      </c>
      <c r="P1307" s="757">
        <v>116</v>
      </c>
      <c r="Q1307" s="757">
        <v>0</v>
      </c>
      <c r="R1307" s="757">
        <v>0</v>
      </c>
      <c r="S1307" s="757">
        <v>0</v>
      </c>
      <c r="T1307" s="757">
        <v>0</v>
      </c>
      <c r="U1307" s="812">
        <f t="shared" si="97"/>
        <v>100</v>
      </c>
      <c r="V1307" s="813"/>
      <c r="W1307" s="813">
        <f t="shared" si="98"/>
        <v>100</v>
      </c>
      <c r="X1307" s="813"/>
      <c r="Y1307" s="813"/>
      <c r="Z1307" s="813"/>
      <c r="AA1307" s="813"/>
    </row>
    <row r="1308" spans="1:27">
      <c r="A1308" s="779"/>
      <c r="B1308" s="777">
        <v>8066898</v>
      </c>
      <c r="C1308" s="778" t="s">
        <v>2786</v>
      </c>
      <c r="D1308" s="757">
        <v>1807</v>
      </c>
      <c r="E1308" s="758">
        <v>1807</v>
      </c>
      <c r="F1308" s="758">
        <v>0</v>
      </c>
      <c r="G1308" s="758">
        <v>0</v>
      </c>
      <c r="H1308" s="758">
        <v>0</v>
      </c>
      <c r="I1308" s="758">
        <v>1806.6859999999999</v>
      </c>
      <c r="J1308" s="758">
        <v>0</v>
      </c>
      <c r="K1308" s="758">
        <v>0</v>
      </c>
      <c r="L1308" s="758">
        <v>0</v>
      </c>
      <c r="M1308" s="758">
        <v>0</v>
      </c>
      <c r="N1308" s="759">
        <v>995</v>
      </c>
      <c r="O1308" s="757">
        <v>0</v>
      </c>
      <c r="P1308" s="757">
        <v>995</v>
      </c>
      <c r="Q1308" s="757">
        <v>0</v>
      </c>
      <c r="R1308" s="757">
        <v>0</v>
      </c>
      <c r="S1308" s="757">
        <v>0</v>
      </c>
      <c r="T1308" s="757">
        <v>0</v>
      </c>
      <c r="U1308" s="812">
        <f t="shared" si="97"/>
        <v>55.063641394576649</v>
      </c>
      <c r="V1308" s="813"/>
      <c r="W1308" s="813">
        <f t="shared" si="98"/>
        <v>55.073211393678811</v>
      </c>
      <c r="X1308" s="813"/>
      <c r="Y1308" s="813"/>
      <c r="Z1308" s="813"/>
      <c r="AA1308" s="813"/>
    </row>
    <row r="1309" spans="1:27">
      <c r="A1309" s="779"/>
      <c r="B1309" s="777">
        <v>8066897</v>
      </c>
      <c r="C1309" s="778" t="s">
        <v>2787</v>
      </c>
      <c r="D1309" s="757">
        <v>1076</v>
      </c>
      <c r="E1309" s="758">
        <v>1076</v>
      </c>
      <c r="F1309" s="758">
        <v>0</v>
      </c>
      <c r="G1309" s="758">
        <v>0</v>
      </c>
      <c r="H1309" s="758">
        <v>0</v>
      </c>
      <c r="I1309" s="758">
        <v>1076.0050000000001</v>
      </c>
      <c r="J1309" s="758">
        <v>0</v>
      </c>
      <c r="K1309" s="758">
        <v>0</v>
      </c>
      <c r="L1309" s="758">
        <v>0</v>
      </c>
      <c r="M1309" s="758">
        <v>0</v>
      </c>
      <c r="N1309" s="759">
        <v>663.048</v>
      </c>
      <c r="O1309" s="757">
        <v>0</v>
      </c>
      <c r="P1309" s="757">
        <v>663.048</v>
      </c>
      <c r="Q1309" s="757">
        <v>0</v>
      </c>
      <c r="R1309" s="757">
        <v>0</v>
      </c>
      <c r="S1309" s="757">
        <v>0</v>
      </c>
      <c r="T1309" s="757">
        <v>0</v>
      </c>
      <c r="U1309" s="812">
        <f t="shared" si="97"/>
        <v>61.621561338289965</v>
      </c>
      <c r="V1309" s="813"/>
      <c r="W1309" s="813">
        <f t="shared" si="98"/>
        <v>61.621274994075307</v>
      </c>
      <c r="X1309" s="813"/>
      <c r="Y1309" s="813"/>
      <c r="Z1309" s="813"/>
      <c r="AA1309" s="813"/>
    </row>
    <row r="1310" spans="1:27" ht="22.5">
      <c r="A1310" s="779"/>
      <c r="B1310" s="777">
        <v>8054640</v>
      </c>
      <c r="C1310" s="778" t="s">
        <v>2788</v>
      </c>
      <c r="D1310" s="757">
        <v>201.66399999999999</v>
      </c>
      <c r="E1310" s="758">
        <v>201.66399999999999</v>
      </c>
      <c r="F1310" s="758">
        <v>0</v>
      </c>
      <c r="G1310" s="758">
        <v>0</v>
      </c>
      <c r="H1310" s="758">
        <v>0</v>
      </c>
      <c r="I1310" s="758">
        <v>201.66399999999999</v>
      </c>
      <c r="J1310" s="758">
        <v>0</v>
      </c>
      <c r="K1310" s="758">
        <v>0</v>
      </c>
      <c r="L1310" s="758">
        <v>0</v>
      </c>
      <c r="M1310" s="758">
        <v>0</v>
      </c>
      <c r="N1310" s="759">
        <v>201.66399999999999</v>
      </c>
      <c r="O1310" s="757">
        <v>0</v>
      </c>
      <c r="P1310" s="757">
        <v>201.66399999999999</v>
      </c>
      <c r="Q1310" s="757">
        <v>0</v>
      </c>
      <c r="R1310" s="757">
        <v>0</v>
      </c>
      <c r="S1310" s="757">
        <v>0</v>
      </c>
      <c r="T1310" s="757">
        <v>0</v>
      </c>
      <c r="U1310" s="812">
        <f t="shared" si="97"/>
        <v>100</v>
      </c>
      <c r="V1310" s="813"/>
      <c r="W1310" s="813">
        <f t="shared" si="98"/>
        <v>100</v>
      </c>
      <c r="X1310" s="813"/>
      <c r="Y1310" s="813"/>
      <c r="Z1310" s="813"/>
      <c r="AA1310" s="813"/>
    </row>
    <row r="1311" spans="1:27" ht="22.5">
      <c r="A1311" s="779"/>
      <c r="B1311" s="777">
        <v>8064825</v>
      </c>
      <c r="C1311" s="778" t="s">
        <v>2789</v>
      </c>
      <c r="D1311" s="757">
        <v>237.215</v>
      </c>
      <c r="E1311" s="758">
        <v>237.215</v>
      </c>
      <c r="F1311" s="758">
        <v>0</v>
      </c>
      <c r="G1311" s="758">
        <v>0</v>
      </c>
      <c r="H1311" s="758">
        <v>0</v>
      </c>
      <c r="I1311" s="758">
        <v>237.215</v>
      </c>
      <c r="J1311" s="758">
        <v>0</v>
      </c>
      <c r="K1311" s="758">
        <v>0</v>
      </c>
      <c r="L1311" s="758">
        <v>0</v>
      </c>
      <c r="M1311" s="758">
        <v>0</v>
      </c>
      <c r="N1311" s="759">
        <v>237.215</v>
      </c>
      <c r="O1311" s="757">
        <v>0</v>
      </c>
      <c r="P1311" s="757">
        <v>237.215</v>
      </c>
      <c r="Q1311" s="757">
        <v>0</v>
      </c>
      <c r="R1311" s="757">
        <v>0</v>
      </c>
      <c r="S1311" s="757">
        <v>0</v>
      </c>
      <c r="T1311" s="757">
        <v>0</v>
      </c>
      <c r="U1311" s="812">
        <f t="shared" si="97"/>
        <v>100</v>
      </c>
      <c r="V1311" s="813"/>
      <c r="W1311" s="813">
        <f t="shared" si="98"/>
        <v>100</v>
      </c>
      <c r="X1311" s="813"/>
      <c r="Y1311" s="813"/>
      <c r="Z1311" s="813"/>
      <c r="AA1311" s="813"/>
    </row>
    <row r="1312" spans="1:27" ht="22.5">
      <c r="A1312" s="779"/>
      <c r="B1312" s="777">
        <v>8054637</v>
      </c>
      <c r="C1312" s="778" t="s">
        <v>2790</v>
      </c>
      <c r="D1312" s="757">
        <v>183.32599999999999</v>
      </c>
      <c r="E1312" s="758">
        <v>183.32599999999999</v>
      </c>
      <c r="F1312" s="758">
        <v>0</v>
      </c>
      <c r="G1312" s="758">
        <v>0</v>
      </c>
      <c r="H1312" s="758">
        <v>0</v>
      </c>
      <c r="I1312" s="758">
        <v>183.32599999999999</v>
      </c>
      <c r="J1312" s="758">
        <v>0</v>
      </c>
      <c r="K1312" s="758">
        <v>0</v>
      </c>
      <c r="L1312" s="758">
        <v>0</v>
      </c>
      <c r="M1312" s="758">
        <v>0</v>
      </c>
      <c r="N1312" s="759">
        <v>183.32599999999999</v>
      </c>
      <c r="O1312" s="757">
        <v>0</v>
      </c>
      <c r="P1312" s="757">
        <v>183.32599999999999</v>
      </c>
      <c r="Q1312" s="757">
        <v>0</v>
      </c>
      <c r="R1312" s="757">
        <v>0</v>
      </c>
      <c r="S1312" s="757">
        <v>0</v>
      </c>
      <c r="T1312" s="757">
        <v>0</v>
      </c>
      <c r="U1312" s="812">
        <f t="shared" si="97"/>
        <v>100</v>
      </c>
      <c r="V1312" s="813"/>
      <c r="W1312" s="813">
        <f t="shared" si="98"/>
        <v>100</v>
      </c>
      <c r="X1312" s="813"/>
      <c r="Y1312" s="813"/>
      <c r="Z1312" s="813"/>
      <c r="AA1312" s="813"/>
    </row>
    <row r="1313" spans="1:27" ht="22.5">
      <c r="A1313" s="779"/>
      <c r="B1313" s="777">
        <v>8015020</v>
      </c>
      <c r="C1313" s="778" t="s">
        <v>2791</v>
      </c>
      <c r="D1313" s="757">
        <v>237.958</v>
      </c>
      <c r="E1313" s="758">
        <v>161</v>
      </c>
      <c r="F1313" s="758">
        <v>76.957999999999998</v>
      </c>
      <c r="G1313" s="758">
        <v>0</v>
      </c>
      <c r="H1313" s="758">
        <v>0</v>
      </c>
      <c r="I1313" s="758">
        <v>237.958</v>
      </c>
      <c r="J1313" s="758">
        <v>0</v>
      </c>
      <c r="K1313" s="758">
        <v>0</v>
      </c>
      <c r="L1313" s="758">
        <v>0</v>
      </c>
      <c r="M1313" s="758">
        <v>0</v>
      </c>
      <c r="N1313" s="759">
        <v>141.48699999999999</v>
      </c>
      <c r="O1313" s="757">
        <v>0</v>
      </c>
      <c r="P1313" s="757">
        <v>141.48699999999999</v>
      </c>
      <c r="Q1313" s="757">
        <v>0</v>
      </c>
      <c r="R1313" s="757">
        <v>0</v>
      </c>
      <c r="S1313" s="757">
        <v>0</v>
      </c>
      <c r="T1313" s="757">
        <v>0</v>
      </c>
      <c r="U1313" s="812">
        <f t="shared" si="97"/>
        <v>59.458812059270961</v>
      </c>
      <c r="V1313" s="813"/>
      <c r="W1313" s="813">
        <f t="shared" si="98"/>
        <v>59.458812059270961</v>
      </c>
      <c r="X1313" s="813"/>
      <c r="Y1313" s="813"/>
      <c r="Z1313" s="813"/>
      <c r="AA1313" s="813"/>
    </row>
    <row r="1314" spans="1:27" ht="22.5">
      <c r="A1314" s="779"/>
      <c r="B1314" s="777" t="s">
        <v>2792</v>
      </c>
      <c r="C1314" s="778" t="s">
        <v>2793</v>
      </c>
      <c r="D1314" s="757">
        <v>3300</v>
      </c>
      <c r="E1314" s="758">
        <v>1300</v>
      </c>
      <c r="F1314" s="758">
        <v>2000</v>
      </c>
      <c r="G1314" s="758">
        <v>0</v>
      </c>
      <c r="H1314" s="758">
        <v>0</v>
      </c>
      <c r="I1314" s="758">
        <v>3300</v>
      </c>
      <c r="J1314" s="758">
        <v>0</v>
      </c>
      <c r="K1314" s="758">
        <v>0</v>
      </c>
      <c r="L1314" s="758">
        <v>0</v>
      </c>
      <c r="M1314" s="758">
        <v>0</v>
      </c>
      <c r="N1314" s="759">
        <v>2791.1610000000001</v>
      </c>
      <c r="O1314" s="757">
        <v>0</v>
      </c>
      <c r="P1314" s="757">
        <v>2791.1610000000001</v>
      </c>
      <c r="Q1314" s="757">
        <v>0</v>
      </c>
      <c r="R1314" s="757">
        <v>0</v>
      </c>
      <c r="S1314" s="757">
        <v>0</v>
      </c>
      <c r="T1314" s="757">
        <v>0</v>
      </c>
      <c r="U1314" s="812">
        <f t="shared" si="97"/>
        <v>84.580636363636359</v>
      </c>
      <c r="V1314" s="813"/>
      <c r="W1314" s="813">
        <f t="shared" si="98"/>
        <v>84.580636363636359</v>
      </c>
      <c r="X1314" s="813"/>
      <c r="Y1314" s="813"/>
      <c r="Z1314" s="813"/>
      <c r="AA1314" s="813"/>
    </row>
    <row r="1315" spans="1:27" ht="22.5">
      <c r="A1315" s="779"/>
      <c r="B1315" s="777" t="s">
        <v>2794</v>
      </c>
      <c r="C1315" s="778" t="s">
        <v>2795</v>
      </c>
      <c r="D1315" s="757">
        <v>2963.7780000000002</v>
      </c>
      <c r="E1315" s="758">
        <v>1122</v>
      </c>
      <c r="F1315" s="758">
        <v>1000</v>
      </c>
      <c r="G1315" s="758">
        <v>841.77800000000002</v>
      </c>
      <c r="H1315" s="758">
        <v>0</v>
      </c>
      <c r="I1315" s="758">
        <v>2963.7779999999998</v>
      </c>
      <c r="J1315" s="758">
        <v>0</v>
      </c>
      <c r="K1315" s="758">
        <v>0</v>
      </c>
      <c r="L1315" s="758">
        <v>0</v>
      </c>
      <c r="M1315" s="758">
        <v>0</v>
      </c>
      <c r="N1315" s="759">
        <v>2963.6779999999999</v>
      </c>
      <c r="O1315" s="757">
        <v>0</v>
      </c>
      <c r="P1315" s="757">
        <v>2963.6779999999999</v>
      </c>
      <c r="Q1315" s="757">
        <v>0</v>
      </c>
      <c r="R1315" s="757">
        <v>0</v>
      </c>
      <c r="S1315" s="757">
        <v>0</v>
      </c>
      <c r="T1315" s="757">
        <v>0</v>
      </c>
      <c r="U1315" s="812">
        <f t="shared" si="97"/>
        <v>99.99662592812281</v>
      </c>
      <c r="V1315" s="813"/>
      <c r="W1315" s="813">
        <f t="shared" si="98"/>
        <v>99.996625928122825</v>
      </c>
      <c r="X1315" s="813"/>
      <c r="Y1315" s="813"/>
      <c r="Z1315" s="813"/>
      <c r="AA1315" s="813"/>
    </row>
    <row r="1316" spans="1:27" ht="22.5">
      <c r="A1316" s="779"/>
      <c r="B1316" s="777" t="s">
        <v>2796</v>
      </c>
      <c r="C1316" s="778" t="s">
        <v>2797</v>
      </c>
      <c r="D1316" s="757">
        <v>2435</v>
      </c>
      <c r="E1316" s="758">
        <v>1435</v>
      </c>
      <c r="F1316" s="758">
        <v>1000</v>
      </c>
      <c r="G1316" s="758">
        <v>0</v>
      </c>
      <c r="H1316" s="758">
        <v>0</v>
      </c>
      <c r="I1316" s="758">
        <v>2435</v>
      </c>
      <c r="J1316" s="758">
        <v>0</v>
      </c>
      <c r="K1316" s="758">
        <v>0</v>
      </c>
      <c r="L1316" s="758">
        <v>0</v>
      </c>
      <c r="M1316" s="758">
        <v>0</v>
      </c>
      <c r="N1316" s="759">
        <v>2247</v>
      </c>
      <c r="O1316" s="757">
        <v>0</v>
      </c>
      <c r="P1316" s="757">
        <v>2247</v>
      </c>
      <c r="Q1316" s="757">
        <v>0</v>
      </c>
      <c r="R1316" s="757">
        <v>0</v>
      </c>
      <c r="S1316" s="757">
        <v>0</v>
      </c>
      <c r="T1316" s="757">
        <v>0</v>
      </c>
      <c r="U1316" s="812">
        <f t="shared" si="97"/>
        <v>92.279260780287473</v>
      </c>
      <c r="V1316" s="813"/>
      <c r="W1316" s="813">
        <f t="shared" si="98"/>
        <v>92.279260780287473</v>
      </c>
      <c r="X1316" s="813"/>
      <c r="Y1316" s="813"/>
      <c r="Z1316" s="813"/>
      <c r="AA1316" s="813"/>
    </row>
    <row r="1317" spans="1:27" ht="22.5">
      <c r="A1317" s="779"/>
      <c r="B1317" s="777" t="s">
        <v>2798</v>
      </c>
      <c r="C1317" s="778" t="s">
        <v>2799</v>
      </c>
      <c r="D1317" s="757">
        <v>1850.1599999999999</v>
      </c>
      <c r="E1317" s="758">
        <v>1500</v>
      </c>
      <c r="F1317" s="758">
        <v>0</v>
      </c>
      <c r="G1317" s="758">
        <v>350.15999999999997</v>
      </c>
      <c r="H1317" s="758">
        <v>0</v>
      </c>
      <c r="I1317" s="758">
        <v>1850.16</v>
      </c>
      <c r="J1317" s="758">
        <v>0</v>
      </c>
      <c r="K1317" s="758">
        <v>0</v>
      </c>
      <c r="L1317" s="758">
        <v>0</v>
      </c>
      <c r="M1317" s="758">
        <v>0</v>
      </c>
      <c r="N1317" s="759">
        <v>1750.491</v>
      </c>
      <c r="O1317" s="757">
        <v>0</v>
      </c>
      <c r="P1317" s="757">
        <v>1750.491</v>
      </c>
      <c r="Q1317" s="757">
        <v>0</v>
      </c>
      <c r="R1317" s="757">
        <v>0</v>
      </c>
      <c r="S1317" s="757">
        <v>0</v>
      </c>
      <c r="T1317" s="757">
        <v>0</v>
      </c>
      <c r="U1317" s="812">
        <f t="shared" si="97"/>
        <v>94.612952393306529</v>
      </c>
      <c r="V1317" s="813"/>
      <c r="W1317" s="813">
        <f t="shared" si="98"/>
        <v>94.612952393306514</v>
      </c>
      <c r="X1317" s="813"/>
      <c r="Y1317" s="813"/>
      <c r="Z1317" s="813"/>
      <c r="AA1317" s="813"/>
    </row>
    <row r="1318" spans="1:27" ht="22.5">
      <c r="A1318" s="779"/>
      <c r="B1318" s="777" t="s">
        <v>2800</v>
      </c>
      <c r="C1318" s="778" t="s">
        <v>2801</v>
      </c>
      <c r="D1318" s="757">
        <v>292.60500000000002</v>
      </c>
      <c r="E1318" s="758">
        <v>292.60500000000002</v>
      </c>
      <c r="F1318" s="758">
        <v>0</v>
      </c>
      <c r="G1318" s="758">
        <v>0</v>
      </c>
      <c r="H1318" s="758">
        <v>0</v>
      </c>
      <c r="I1318" s="758">
        <v>292.60500000000002</v>
      </c>
      <c r="J1318" s="758">
        <v>0</v>
      </c>
      <c r="K1318" s="758">
        <v>0</v>
      </c>
      <c r="L1318" s="758">
        <v>0</v>
      </c>
      <c r="M1318" s="758">
        <v>0</v>
      </c>
      <c r="N1318" s="759">
        <v>292.60500000000002</v>
      </c>
      <c r="O1318" s="757">
        <v>0</v>
      </c>
      <c r="P1318" s="757">
        <v>292.60500000000002</v>
      </c>
      <c r="Q1318" s="757">
        <v>0</v>
      </c>
      <c r="R1318" s="757">
        <v>0</v>
      </c>
      <c r="S1318" s="757">
        <v>0</v>
      </c>
      <c r="T1318" s="757">
        <v>0</v>
      </c>
      <c r="U1318" s="812">
        <f t="shared" si="97"/>
        <v>100</v>
      </c>
      <c r="V1318" s="813"/>
      <c r="W1318" s="813">
        <f t="shared" si="98"/>
        <v>100</v>
      </c>
      <c r="X1318" s="813"/>
      <c r="Y1318" s="813"/>
      <c r="Z1318" s="813"/>
      <c r="AA1318" s="813"/>
    </row>
    <row r="1319" spans="1:27" ht="22.5">
      <c r="A1319" s="779"/>
      <c r="B1319" s="777" t="s">
        <v>2802</v>
      </c>
      <c r="C1319" s="778" t="s">
        <v>2803</v>
      </c>
      <c r="D1319" s="757">
        <v>26.245000000000001</v>
      </c>
      <c r="E1319" s="758">
        <v>26.245000000000001</v>
      </c>
      <c r="F1319" s="758">
        <v>0</v>
      </c>
      <c r="G1319" s="758">
        <v>0</v>
      </c>
      <c r="H1319" s="758">
        <v>0</v>
      </c>
      <c r="I1319" s="758">
        <v>26.245000000000001</v>
      </c>
      <c r="J1319" s="758">
        <v>0</v>
      </c>
      <c r="K1319" s="758">
        <v>0</v>
      </c>
      <c r="L1319" s="758">
        <v>0</v>
      </c>
      <c r="M1319" s="758">
        <v>0</v>
      </c>
      <c r="N1319" s="759">
        <v>19.678999999999998</v>
      </c>
      <c r="O1319" s="757">
        <v>0</v>
      </c>
      <c r="P1319" s="757">
        <v>19.678999999999998</v>
      </c>
      <c r="Q1319" s="757">
        <v>0</v>
      </c>
      <c r="R1319" s="757">
        <v>0</v>
      </c>
      <c r="S1319" s="757">
        <v>0</v>
      </c>
      <c r="T1319" s="757">
        <v>0</v>
      </c>
      <c r="U1319" s="812">
        <f t="shared" si="97"/>
        <v>74.981901314536088</v>
      </c>
      <c r="V1319" s="813"/>
      <c r="W1319" s="813">
        <f t="shared" si="98"/>
        <v>74.981901314536088</v>
      </c>
      <c r="X1319" s="813"/>
      <c r="Y1319" s="813"/>
      <c r="Z1319" s="813"/>
      <c r="AA1319" s="813"/>
    </row>
    <row r="1320" spans="1:27" ht="22.5">
      <c r="A1320" s="779"/>
      <c r="B1320" s="777" t="s">
        <v>2804</v>
      </c>
      <c r="C1320" s="778" t="s">
        <v>2805</v>
      </c>
      <c r="D1320" s="757">
        <v>1033</v>
      </c>
      <c r="E1320" s="758">
        <v>583</v>
      </c>
      <c r="F1320" s="758">
        <v>450</v>
      </c>
      <c r="G1320" s="758">
        <v>0</v>
      </c>
      <c r="H1320" s="758">
        <v>0</v>
      </c>
      <c r="I1320" s="758">
        <v>1033</v>
      </c>
      <c r="J1320" s="758">
        <v>0</v>
      </c>
      <c r="K1320" s="758">
        <v>0</v>
      </c>
      <c r="L1320" s="758">
        <v>0</v>
      </c>
      <c r="M1320" s="758">
        <v>0</v>
      </c>
      <c r="N1320" s="759">
        <v>559.98199999999997</v>
      </c>
      <c r="O1320" s="757">
        <v>0</v>
      </c>
      <c r="P1320" s="757">
        <v>559.98199999999997</v>
      </c>
      <c r="Q1320" s="757">
        <v>0</v>
      </c>
      <c r="R1320" s="757">
        <v>0</v>
      </c>
      <c r="S1320" s="757">
        <v>0</v>
      </c>
      <c r="T1320" s="757">
        <v>0</v>
      </c>
      <c r="U1320" s="812">
        <f t="shared" si="97"/>
        <v>54.209293320425942</v>
      </c>
      <c r="V1320" s="813"/>
      <c r="W1320" s="813">
        <f t="shared" si="98"/>
        <v>54.209293320425942</v>
      </c>
      <c r="X1320" s="813"/>
      <c r="Y1320" s="813"/>
      <c r="Z1320" s="813"/>
      <c r="AA1320" s="813"/>
    </row>
    <row r="1321" spans="1:27" ht="22.5">
      <c r="A1321" s="779"/>
      <c r="B1321" s="777" t="s">
        <v>2806</v>
      </c>
      <c r="C1321" s="778" t="s">
        <v>2807</v>
      </c>
      <c r="D1321" s="757">
        <v>651.59799999999996</v>
      </c>
      <c r="E1321" s="758">
        <v>651.59799999999996</v>
      </c>
      <c r="F1321" s="758">
        <v>0</v>
      </c>
      <c r="G1321" s="758">
        <v>0</v>
      </c>
      <c r="H1321" s="758">
        <v>0</v>
      </c>
      <c r="I1321" s="758">
        <v>651.59799999999996</v>
      </c>
      <c r="J1321" s="758">
        <v>0</v>
      </c>
      <c r="K1321" s="758">
        <v>0</v>
      </c>
      <c r="L1321" s="758">
        <v>0</v>
      </c>
      <c r="M1321" s="758">
        <v>0</v>
      </c>
      <c r="N1321" s="759">
        <v>613.76700000000005</v>
      </c>
      <c r="O1321" s="757">
        <v>0</v>
      </c>
      <c r="P1321" s="757">
        <v>613.76700000000005</v>
      </c>
      <c r="Q1321" s="757">
        <v>0</v>
      </c>
      <c r="R1321" s="757">
        <v>0</v>
      </c>
      <c r="S1321" s="757">
        <v>0</v>
      </c>
      <c r="T1321" s="757">
        <v>0</v>
      </c>
      <c r="U1321" s="812">
        <f t="shared" si="97"/>
        <v>94.194119687291874</v>
      </c>
      <c r="V1321" s="813"/>
      <c r="W1321" s="813">
        <f t="shared" si="98"/>
        <v>94.194119687291874</v>
      </c>
      <c r="X1321" s="813"/>
      <c r="Y1321" s="813"/>
      <c r="Z1321" s="813"/>
      <c r="AA1321" s="813"/>
    </row>
    <row r="1322" spans="1:27" ht="33.75">
      <c r="A1322" s="779"/>
      <c r="B1322" s="777" t="s">
        <v>2808</v>
      </c>
      <c r="C1322" s="778" t="s">
        <v>2809</v>
      </c>
      <c r="D1322" s="757">
        <v>31.204000000000001</v>
      </c>
      <c r="E1322" s="758">
        <v>0</v>
      </c>
      <c r="F1322" s="758">
        <v>31.204000000000001</v>
      </c>
      <c r="G1322" s="758">
        <v>0</v>
      </c>
      <c r="H1322" s="758">
        <v>0</v>
      </c>
      <c r="I1322" s="758">
        <v>31.204000000000001</v>
      </c>
      <c r="J1322" s="758">
        <v>0</v>
      </c>
      <c r="K1322" s="758">
        <v>0</v>
      </c>
      <c r="L1322" s="758">
        <v>0</v>
      </c>
      <c r="M1322" s="758">
        <v>0</v>
      </c>
      <c r="N1322" s="759">
        <v>24.768999999999998</v>
      </c>
      <c r="O1322" s="757">
        <v>0</v>
      </c>
      <c r="P1322" s="757">
        <v>24.768999999999998</v>
      </c>
      <c r="Q1322" s="757">
        <v>0</v>
      </c>
      <c r="R1322" s="757">
        <v>0</v>
      </c>
      <c r="S1322" s="757">
        <v>0</v>
      </c>
      <c r="T1322" s="757">
        <v>0</v>
      </c>
      <c r="U1322" s="812">
        <f t="shared" si="97"/>
        <v>79.377643891808731</v>
      </c>
      <c r="V1322" s="813"/>
      <c r="W1322" s="813">
        <f t="shared" si="98"/>
        <v>79.377643891808731</v>
      </c>
      <c r="X1322" s="813"/>
      <c r="Y1322" s="813"/>
      <c r="Z1322" s="813"/>
      <c r="AA1322" s="813"/>
    </row>
    <row r="1323" spans="1:27" ht="33.75">
      <c r="A1323" s="779"/>
      <c r="B1323" s="777" t="s">
        <v>2810</v>
      </c>
      <c r="C1323" s="778" t="s">
        <v>2811</v>
      </c>
      <c r="D1323" s="757">
        <v>30.315000000000001</v>
      </c>
      <c r="E1323" s="758">
        <v>0</v>
      </c>
      <c r="F1323" s="758">
        <v>30.315000000000001</v>
      </c>
      <c r="G1323" s="758">
        <v>0</v>
      </c>
      <c r="H1323" s="758">
        <v>0</v>
      </c>
      <c r="I1323" s="758">
        <v>30.315000000000001</v>
      </c>
      <c r="J1323" s="758">
        <v>0</v>
      </c>
      <c r="K1323" s="758">
        <v>0</v>
      </c>
      <c r="L1323" s="758">
        <v>0</v>
      </c>
      <c r="M1323" s="758">
        <v>0</v>
      </c>
      <c r="N1323" s="759">
        <v>28.806000000000001</v>
      </c>
      <c r="O1323" s="757">
        <v>0</v>
      </c>
      <c r="P1323" s="757">
        <v>28.806000000000001</v>
      </c>
      <c r="Q1323" s="757">
        <v>0</v>
      </c>
      <c r="R1323" s="757">
        <v>0</v>
      </c>
      <c r="S1323" s="757">
        <v>0</v>
      </c>
      <c r="T1323" s="757">
        <v>0</v>
      </c>
      <c r="U1323" s="812">
        <f t="shared" si="97"/>
        <v>95.022266204849075</v>
      </c>
      <c r="V1323" s="813"/>
      <c r="W1323" s="813">
        <f t="shared" si="98"/>
        <v>95.022266204849075</v>
      </c>
      <c r="X1323" s="813"/>
      <c r="Y1323" s="813"/>
      <c r="Z1323" s="813"/>
      <c r="AA1323" s="813"/>
    </row>
    <row r="1324" spans="1:27" ht="45">
      <c r="A1324" s="779"/>
      <c r="B1324" s="777" t="s">
        <v>2812</v>
      </c>
      <c r="C1324" s="778" t="s">
        <v>2813</v>
      </c>
      <c r="D1324" s="757">
        <v>164.14400000000001</v>
      </c>
      <c r="E1324" s="758">
        <v>0</v>
      </c>
      <c r="F1324" s="758">
        <v>36.390999999999998</v>
      </c>
      <c r="G1324" s="758">
        <v>127.753</v>
      </c>
      <c r="H1324" s="758">
        <v>0</v>
      </c>
      <c r="I1324" s="758">
        <v>164.14400000000001</v>
      </c>
      <c r="J1324" s="758">
        <v>0</v>
      </c>
      <c r="K1324" s="758">
        <v>0</v>
      </c>
      <c r="L1324" s="758">
        <v>0</v>
      </c>
      <c r="M1324" s="758">
        <v>0</v>
      </c>
      <c r="N1324" s="759">
        <v>164.14400000000001</v>
      </c>
      <c r="O1324" s="757">
        <v>0</v>
      </c>
      <c r="P1324" s="757">
        <v>164.14400000000001</v>
      </c>
      <c r="Q1324" s="757">
        <v>0</v>
      </c>
      <c r="R1324" s="757">
        <v>0</v>
      </c>
      <c r="S1324" s="757">
        <v>0</v>
      </c>
      <c r="T1324" s="757">
        <v>0</v>
      </c>
      <c r="U1324" s="812">
        <f t="shared" si="97"/>
        <v>100</v>
      </c>
      <c r="V1324" s="813"/>
      <c r="W1324" s="813">
        <f t="shared" si="98"/>
        <v>100</v>
      </c>
      <c r="X1324" s="813"/>
      <c r="Y1324" s="813"/>
      <c r="Z1324" s="813"/>
      <c r="AA1324" s="813"/>
    </row>
    <row r="1325" spans="1:27" ht="22.5">
      <c r="A1325" s="779"/>
      <c r="B1325" s="777" t="s">
        <v>2814</v>
      </c>
      <c r="C1325" s="778" t="s">
        <v>2815</v>
      </c>
      <c r="D1325" s="757">
        <v>4.0000000000000002E-4</v>
      </c>
      <c r="E1325" s="758">
        <v>0</v>
      </c>
      <c r="F1325" s="758">
        <v>4.0000000000000002E-4</v>
      </c>
      <c r="G1325" s="758">
        <v>0</v>
      </c>
      <c r="H1325" s="758">
        <v>0</v>
      </c>
      <c r="I1325" s="758">
        <v>4.0000000000000002E-4</v>
      </c>
      <c r="J1325" s="758">
        <v>0</v>
      </c>
      <c r="K1325" s="758">
        <v>0</v>
      </c>
      <c r="L1325" s="758">
        <v>0</v>
      </c>
      <c r="M1325" s="758">
        <v>0</v>
      </c>
      <c r="N1325" s="759">
        <v>0</v>
      </c>
      <c r="O1325" s="757">
        <v>0</v>
      </c>
      <c r="P1325" s="757">
        <v>0</v>
      </c>
      <c r="Q1325" s="757">
        <v>0</v>
      </c>
      <c r="R1325" s="757">
        <v>0</v>
      </c>
      <c r="S1325" s="757">
        <v>0</v>
      </c>
      <c r="T1325" s="757">
        <v>0</v>
      </c>
      <c r="U1325" s="812">
        <f t="shared" si="97"/>
        <v>0</v>
      </c>
      <c r="V1325" s="813"/>
      <c r="W1325" s="813">
        <f t="shared" si="98"/>
        <v>0</v>
      </c>
      <c r="X1325" s="813"/>
      <c r="Y1325" s="813"/>
      <c r="Z1325" s="813"/>
      <c r="AA1325" s="813"/>
    </row>
    <row r="1326" spans="1:27" ht="33.75">
      <c r="A1326" s="779"/>
      <c r="B1326" s="777" t="s">
        <v>2816</v>
      </c>
      <c r="C1326" s="778" t="s">
        <v>2817</v>
      </c>
      <c r="D1326" s="757">
        <v>1245.066</v>
      </c>
      <c r="E1326" s="758">
        <v>1245.066</v>
      </c>
      <c r="F1326" s="758">
        <v>0</v>
      </c>
      <c r="G1326" s="758">
        <v>0</v>
      </c>
      <c r="H1326" s="758">
        <v>0</v>
      </c>
      <c r="I1326" s="758">
        <v>1245.066</v>
      </c>
      <c r="J1326" s="758">
        <v>0</v>
      </c>
      <c r="K1326" s="758">
        <v>0</v>
      </c>
      <c r="L1326" s="758">
        <v>0</v>
      </c>
      <c r="M1326" s="758">
        <v>0</v>
      </c>
      <c r="N1326" s="759">
        <v>1225.654</v>
      </c>
      <c r="O1326" s="757">
        <v>0</v>
      </c>
      <c r="P1326" s="757">
        <v>1225.654</v>
      </c>
      <c r="Q1326" s="757">
        <v>0</v>
      </c>
      <c r="R1326" s="757">
        <v>0</v>
      </c>
      <c r="S1326" s="757">
        <v>0</v>
      </c>
      <c r="T1326" s="757">
        <v>0</v>
      </c>
      <c r="U1326" s="812">
        <f t="shared" si="97"/>
        <v>98.440885864685086</v>
      </c>
      <c r="V1326" s="813"/>
      <c r="W1326" s="813">
        <f t="shared" si="98"/>
        <v>98.440885864685086</v>
      </c>
      <c r="X1326" s="813"/>
      <c r="Y1326" s="813"/>
      <c r="Z1326" s="813"/>
      <c r="AA1326" s="813"/>
    </row>
    <row r="1327" spans="1:27" ht="22.5">
      <c r="A1327" s="779"/>
      <c r="B1327" s="777" t="s">
        <v>2818</v>
      </c>
      <c r="C1327" s="778" t="s">
        <v>2819</v>
      </c>
      <c r="D1327" s="757">
        <v>2459.9359999999997</v>
      </c>
      <c r="E1327" s="758">
        <v>2055.9299999999998</v>
      </c>
      <c r="F1327" s="758">
        <v>0</v>
      </c>
      <c r="G1327" s="758">
        <v>404.00599999999997</v>
      </c>
      <c r="H1327" s="758">
        <v>0</v>
      </c>
      <c r="I1327" s="758">
        <v>2459.9360000000001</v>
      </c>
      <c r="J1327" s="758">
        <v>0</v>
      </c>
      <c r="K1327" s="758">
        <v>0</v>
      </c>
      <c r="L1327" s="758">
        <v>0</v>
      </c>
      <c r="M1327" s="758">
        <v>0</v>
      </c>
      <c r="N1327" s="759">
        <v>2126.5410000000002</v>
      </c>
      <c r="O1327" s="757">
        <v>0</v>
      </c>
      <c r="P1327" s="757">
        <v>2126.5410000000002</v>
      </c>
      <c r="Q1327" s="757">
        <v>0</v>
      </c>
      <c r="R1327" s="757">
        <v>0</v>
      </c>
      <c r="S1327" s="757">
        <v>0</v>
      </c>
      <c r="T1327" s="757">
        <v>0</v>
      </c>
      <c r="U1327" s="812">
        <f t="shared" si="97"/>
        <v>86.447005125336602</v>
      </c>
      <c r="V1327" s="813"/>
      <c r="W1327" s="813">
        <f t="shared" si="98"/>
        <v>86.447005125336602</v>
      </c>
      <c r="X1327" s="813"/>
      <c r="Y1327" s="813"/>
      <c r="Z1327" s="813"/>
      <c r="AA1327" s="813"/>
    </row>
    <row r="1328" spans="1:27" ht="45">
      <c r="A1328" s="779"/>
      <c r="B1328" s="777" t="s">
        <v>2820</v>
      </c>
      <c r="C1328" s="778" t="s">
        <v>2821</v>
      </c>
      <c r="D1328" s="757">
        <v>501.822</v>
      </c>
      <c r="E1328" s="758">
        <v>501.822</v>
      </c>
      <c r="F1328" s="758">
        <v>0</v>
      </c>
      <c r="G1328" s="758">
        <v>0</v>
      </c>
      <c r="H1328" s="758">
        <v>0</v>
      </c>
      <c r="I1328" s="758">
        <v>501.822</v>
      </c>
      <c r="J1328" s="758">
        <v>0</v>
      </c>
      <c r="K1328" s="758">
        <v>0</v>
      </c>
      <c r="L1328" s="758">
        <v>0</v>
      </c>
      <c r="M1328" s="758">
        <v>0</v>
      </c>
      <c r="N1328" s="759">
        <v>474.65800000000002</v>
      </c>
      <c r="O1328" s="757">
        <v>0</v>
      </c>
      <c r="P1328" s="757">
        <v>474.65800000000002</v>
      </c>
      <c r="Q1328" s="757">
        <v>0</v>
      </c>
      <c r="R1328" s="757">
        <v>0</v>
      </c>
      <c r="S1328" s="757">
        <v>0</v>
      </c>
      <c r="T1328" s="757">
        <v>0</v>
      </c>
      <c r="U1328" s="812">
        <f t="shared" si="97"/>
        <v>94.586925244409372</v>
      </c>
      <c r="V1328" s="813"/>
      <c r="W1328" s="813">
        <f t="shared" si="98"/>
        <v>94.586925244409372</v>
      </c>
      <c r="X1328" s="813"/>
      <c r="Y1328" s="813"/>
      <c r="Z1328" s="813"/>
      <c r="AA1328" s="813"/>
    </row>
    <row r="1329" spans="1:27" ht="22.5">
      <c r="A1329" s="779"/>
      <c r="B1329" s="777" t="s">
        <v>2822</v>
      </c>
      <c r="C1329" s="778" t="s">
        <v>2823</v>
      </c>
      <c r="D1329" s="757">
        <v>350.12799999999999</v>
      </c>
      <c r="E1329" s="758">
        <v>350.12799999999999</v>
      </c>
      <c r="F1329" s="758">
        <v>0</v>
      </c>
      <c r="G1329" s="758">
        <v>0</v>
      </c>
      <c r="H1329" s="758">
        <v>0</v>
      </c>
      <c r="I1329" s="758">
        <v>350.12799999999999</v>
      </c>
      <c r="J1329" s="758">
        <v>0</v>
      </c>
      <c r="K1329" s="758">
        <v>0</v>
      </c>
      <c r="L1329" s="758">
        <v>0</v>
      </c>
      <c r="M1329" s="758">
        <v>0</v>
      </c>
      <c r="N1329" s="759">
        <v>350.12799999999999</v>
      </c>
      <c r="O1329" s="757">
        <v>0</v>
      </c>
      <c r="P1329" s="757">
        <v>350.12799999999999</v>
      </c>
      <c r="Q1329" s="757">
        <v>0</v>
      </c>
      <c r="R1329" s="757">
        <v>0</v>
      </c>
      <c r="S1329" s="757">
        <v>0</v>
      </c>
      <c r="T1329" s="757">
        <v>0</v>
      </c>
      <c r="U1329" s="812">
        <f t="shared" si="97"/>
        <v>100</v>
      </c>
      <c r="V1329" s="813"/>
      <c r="W1329" s="813">
        <f t="shared" si="98"/>
        <v>100</v>
      </c>
      <c r="X1329" s="813"/>
      <c r="Y1329" s="813"/>
      <c r="Z1329" s="813"/>
      <c r="AA1329" s="813"/>
    </row>
    <row r="1330" spans="1:27">
      <c r="A1330" s="779"/>
      <c r="B1330" s="777" t="s">
        <v>2824</v>
      </c>
      <c r="C1330" s="778" t="s">
        <v>2825</v>
      </c>
      <c r="D1330" s="757">
        <v>145.767</v>
      </c>
      <c r="E1330" s="758">
        <v>145.767</v>
      </c>
      <c r="F1330" s="758">
        <v>0</v>
      </c>
      <c r="G1330" s="758">
        <v>0</v>
      </c>
      <c r="H1330" s="758">
        <v>0</v>
      </c>
      <c r="I1330" s="758">
        <v>145.767</v>
      </c>
      <c r="J1330" s="758">
        <v>0</v>
      </c>
      <c r="K1330" s="758">
        <v>0</v>
      </c>
      <c r="L1330" s="758">
        <v>0</v>
      </c>
      <c r="M1330" s="758">
        <v>0</v>
      </c>
      <c r="N1330" s="759">
        <v>143.905</v>
      </c>
      <c r="O1330" s="757">
        <v>0</v>
      </c>
      <c r="P1330" s="757">
        <v>143.905</v>
      </c>
      <c r="Q1330" s="757">
        <v>0</v>
      </c>
      <c r="R1330" s="757">
        <v>0</v>
      </c>
      <c r="S1330" s="757">
        <v>0</v>
      </c>
      <c r="T1330" s="757">
        <v>0</v>
      </c>
      <c r="U1330" s="812">
        <f t="shared" si="97"/>
        <v>98.72261897411623</v>
      </c>
      <c r="V1330" s="813"/>
      <c r="W1330" s="813">
        <f t="shared" si="98"/>
        <v>98.72261897411623</v>
      </c>
      <c r="X1330" s="813"/>
      <c r="Y1330" s="813"/>
      <c r="Z1330" s="813"/>
      <c r="AA1330" s="813"/>
    </row>
    <row r="1331" spans="1:27" ht="45">
      <c r="A1331" s="779"/>
      <c r="B1331" s="777" t="s">
        <v>2826</v>
      </c>
      <c r="C1331" s="778" t="s">
        <v>2827</v>
      </c>
      <c r="D1331" s="757">
        <v>706.76400000000001</v>
      </c>
      <c r="E1331" s="758">
        <v>706.76400000000001</v>
      </c>
      <c r="F1331" s="758">
        <v>0</v>
      </c>
      <c r="G1331" s="758">
        <v>0</v>
      </c>
      <c r="H1331" s="758">
        <v>0</v>
      </c>
      <c r="I1331" s="758">
        <v>706.76400000000001</v>
      </c>
      <c r="J1331" s="758">
        <v>0</v>
      </c>
      <c r="K1331" s="758">
        <v>0</v>
      </c>
      <c r="L1331" s="758">
        <v>0</v>
      </c>
      <c r="M1331" s="758">
        <v>0</v>
      </c>
      <c r="N1331" s="759">
        <v>706.76400000000001</v>
      </c>
      <c r="O1331" s="757">
        <v>0</v>
      </c>
      <c r="P1331" s="757">
        <v>706.76400000000001</v>
      </c>
      <c r="Q1331" s="757">
        <v>0</v>
      </c>
      <c r="R1331" s="757">
        <v>0</v>
      </c>
      <c r="S1331" s="757">
        <v>0</v>
      </c>
      <c r="T1331" s="757">
        <v>0</v>
      </c>
      <c r="U1331" s="812">
        <f t="shared" si="97"/>
        <v>100</v>
      </c>
      <c r="V1331" s="813"/>
      <c r="W1331" s="813">
        <f t="shared" si="98"/>
        <v>100</v>
      </c>
      <c r="X1331" s="813"/>
      <c r="Y1331" s="813"/>
      <c r="Z1331" s="813"/>
      <c r="AA1331" s="813"/>
    </row>
    <row r="1332" spans="1:27">
      <c r="A1332" s="779"/>
      <c r="B1332" s="777" t="s">
        <v>2828</v>
      </c>
      <c r="C1332" s="778" t="s">
        <v>2829</v>
      </c>
      <c r="D1332" s="757">
        <v>2709</v>
      </c>
      <c r="E1332" s="758">
        <v>2709</v>
      </c>
      <c r="F1332" s="758">
        <v>0</v>
      </c>
      <c r="G1332" s="758">
        <v>0</v>
      </c>
      <c r="H1332" s="758">
        <v>0</v>
      </c>
      <c r="I1332" s="758">
        <v>2709</v>
      </c>
      <c r="J1332" s="758">
        <v>0</v>
      </c>
      <c r="K1332" s="758">
        <v>0</v>
      </c>
      <c r="L1332" s="758">
        <v>0</v>
      </c>
      <c r="M1332" s="758">
        <v>0</v>
      </c>
      <c r="N1332" s="759">
        <v>2637.6860000000001</v>
      </c>
      <c r="O1332" s="757">
        <v>0</v>
      </c>
      <c r="P1332" s="757">
        <v>2637.6860000000001</v>
      </c>
      <c r="Q1332" s="757">
        <v>0</v>
      </c>
      <c r="R1332" s="757">
        <v>0</v>
      </c>
      <c r="S1332" s="757">
        <v>0</v>
      </c>
      <c r="T1332" s="757">
        <v>0</v>
      </c>
      <c r="U1332" s="812">
        <f t="shared" si="97"/>
        <v>97.367515688445934</v>
      </c>
      <c r="V1332" s="813"/>
      <c r="W1332" s="813">
        <f t="shared" si="98"/>
        <v>97.367515688445934</v>
      </c>
      <c r="X1332" s="813"/>
      <c r="Y1332" s="813"/>
      <c r="Z1332" s="813"/>
      <c r="AA1332" s="813"/>
    </row>
    <row r="1333" spans="1:27">
      <c r="A1333" s="779"/>
      <c r="B1333" s="777" t="s">
        <v>2830</v>
      </c>
      <c r="C1333" s="778" t="s">
        <v>2831</v>
      </c>
      <c r="D1333" s="757">
        <v>1066.711</v>
      </c>
      <c r="E1333" s="758">
        <v>1066.711</v>
      </c>
      <c r="F1333" s="758">
        <v>0</v>
      </c>
      <c r="G1333" s="758">
        <v>0</v>
      </c>
      <c r="H1333" s="758">
        <v>0</v>
      </c>
      <c r="I1333" s="758">
        <v>1066.711</v>
      </c>
      <c r="J1333" s="758">
        <v>0</v>
      </c>
      <c r="K1333" s="758">
        <v>0</v>
      </c>
      <c r="L1333" s="758">
        <v>0</v>
      </c>
      <c r="M1333" s="758">
        <v>0</v>
      </c>
      <c r="N1333" s="759">
        <v>1066.71</v>
      </c>
      <c r="O1333" s="757">
        <v>0</v>
      </c>
      <c r="P1333" s="757">
        <v>1066.71</v>
      </c>
      <c r="Q1333" s="757">
        <v>0</v>
      </c>
      <c r="R1333" s="757">
        <v>0</v>
      </c>
      <c r="S1333" s="757">
        <v>0</v>
      </c>
      <c r="T1333" s="757">
        <v>0</v>
      </c>
      <c r="U1333" s="812">
        <f t="shared" si="97"/>
        <v>99.999906253896313</v>
      </c>
      <c r="V1333" s="813"/>
      <c r="W1333" s="813">
        <f t="shared" si="98"/>
        <v>99.999906253896313</v>
      </c>
      <c r="X1333" s="813"/>
      <c r="Y1333" s="813"/>
      <c r="Z1333" s="813"/>
      <c r="AA1333" s="813"/>
    </row>
    <row r="1334" spans="1:27" ht="45">
      <c r="A1334" s="779"/>
      <c r="B1334" s="777" t="s">
        <v>2832</v>
      </c>
      <c r="C1334" s="778" t="s">
        <v>2833</v>
      </c>
      <c r="D1334" s="757">
        <v>0.54900000000000004</v>
      </c>
      <c r="E1334" s="758">
        <v>0</v>
      </c>
      <c r="F1334" s="758">
        <v>0.54900000000000004</v>
      </c>
      <c r="G1334" s="758">
        <v>0</v>
      </c>
      <c r="H1334" s="758">
        <v>0</v>
      </c>
      <c r="I1334" s="758">
        <v>0.54900000000000004</v>
      </c>
      <c r="J1334" s="758">
        <v>0</v>
      </c>
      <c r="K1334" s="758">
        <v>0</v>
      </c>
      <c r="L1334" s="758">
        <v>0</v>
      </c>
      <c r="M1334" s="758">
        <v>0</v>
      </c>
      <c r="N1334" s="759">
        <v>0</v>
      </c>
      <c r="O1334" s="757">
        <v>0</v>
      </c>
      <c r="P1334" s="757">
        <v>0</v>
      </c>
      <c r="Q1334" s="757">
        <v>0</v>
      </c>
      <c r="R1334" s="757">
        <v>0</v>
      </c>
      <c r="S1334" s="757">
        <v>0</v>
      </c>
      <c r="T1334" s="757">
        <v>0</v>
      </c>
      <c r="U1334" s="812">
        <f t="shared" si="97"/>
        <v>0</v>
      </c>
      <c r="V1334" s="813"/>
      <c r="W1334" s="813">
        <f t="shared" si="98"/>
        <v>0</v>
      </c>
      <c r="X1334" s="813"/>
      <c r="Y1334" s="813"/>
      <c r="Z1334" s="813"/>
      <c r="AA1334" s="813"/>
    </row>
    <row r="1335" spans="1:27" ht="45">
      <c r="A1335" s="779"/>
      <c r="B1335" s="777" t="s">
        <v>2834</v>
      </c>
      <c r="C1335" s="778" t="s">
        <v>2835</v>
      </c>
      <c r="D1335" s="757">
        <v>0.76400000000000001</v>
      </c>
      <c r="E1335" s="758">
        <v>0</v>
      </c>
      <c r="F1335" s="758">
        <v>0.76400000000000001</v>
      </c>
      <c r="G1335" s="758">
        <v>0</v>
      </c>
      <c r="H1335" s="758">
        <v>0</v>
      </c>
      <c r="I1335" s="758">
        <v>0.76400000000000001</v>
      </c>
      <c r="J1335" s="758">
        <v>0</v>
      </c>
      <c r="K1335" s="758">
        <v>0</v>
      </c>
      <c r="L1335" s="758">
        <v>0</v>
      </c>
      <c r="M1335" s="758">
        <v>0</v>
      </c>
      <c r="N1335" s="759">
        <v>0</v>
      </c>
      <c r="O1335" s="757">
        <v>0</v>
      </c>
      <c r="P1335" s="757">
        <v>0</v>
      </c>
      <c r="Q1335" s="757">
        <v>0</v>
      </c>
      <c r="R1335" s="757">
        <v>0</v>
      </c>
      <c r="S1335" s="757">
        <v>0</v>
      </c>
      <c r="T1335" s="757">
        <v>0</v>
      </c>
      <c r="U1335" s="812">
        <f t="shared" si="97"/>
        <v>0</v>
      </c>
      <c r="V1335" s="813"/>
      <c r="W1335" s="813">
        <f t="shared" si="98"/>
        <v>0</v>
      </c>
      <c r="X1335" s="813"/>
      <c r="Y1335" s="813"/>
      <c r="Z1335" s="813"/>
      <c r="AA1335" s="813"/>
    </row>
    <row r="1336" spans="1:27" ht="33.75">
      <c r="A1336" s="779"/>
      <c r="B1336" s="777" t="s">
        <v>2836</v>
      </c>
      <c r="C1336" s="778" t="s">
        <v>2837</v>
      </c>
      <c r="D1336" s="757">
        <v>0.45600000000000002</v>
      </c>
      <c r="E1336" s="758">
        <v>0</v>
      </c>
      <c r="F1336" s="758">
        <v>0.45600000000000002</v>
      </c>
      <c r="G1336" s="758">
        <v>0</v>
      </c>
      <c r="H1336" s="758">
        <v>0</v>
      </c>
      <c r="I1336" s="758">
        <v>0.45600000000000002</v>
      </c>
      <c r="J1336" s="758">
        <v>0</v>
      </c>
      <c r="K1336" s="758">
        <v>0</v>
      </c>
      <c r="L1336" s="758">
        <v>0</v>
      </c>
      <c r="M1336" s="758">
        <v>0</v>
      </c>
      <c r="N1336" s="759">
        <v>0</v>
      </c>
      <c r="O1336" s="757">
        <v>0</v>
      </c>
      <c r="P1336" s="757">
        <v>0</v>
      </c>
      <c r="Q1336" s="757">
        <v>0</v>
      </c>
      <c r="R1336" s="757">
        <v>0</v>
      </c>
      <c r="S1336" s="757">
        <v>0</v>
      </c>
      <c r="T1336" s="757">
        <v>0</v>
      </c>
      <c r="U1336" s="812">
        <f t="shared" si="97"/>
        <v>0</v>
      </c>
      <c r="V1336" s="813"/>
      <c r="W1336" s="813">
        <f t="shared" si="98"/>
        <v>0</v>
      </c>
      <c r="X1336" s="813"/>
      <c r="Y1336" s="813"/>
      <c r="Z1336" s="813"/>
      <c r="AA1336" s="813"/>
    </row>
    <row r="1337" spans="1:27" ht="45">
      <c r="A1337" s="779"/>
      <c r="B1337" s="777" t="s">
        <v>2838</v>
      </c>
      <c r="C1337" s="778" t="s">
        <v>2839</v>
      </c>
      <c r="D1337" s="757">
        <v>0.96499999999999997</v>
      </c>
      <c r="E1337" s="758">
        <v>0</v>
      </c>
      <c r="F1337" s="758">
        <v>0.96499999999999997</v>
      </c>
      <c r="G1337" s="758">
        <v>0</v>
      </c>
      <c r="H1337" s="758">
        <v>0</v>
      </c>
      <c r="I1337" s="758">
        <v>0.96499999999999997</v>
      </c>
      <c r="J1337" s="758">
        <v>0</v>
      </c>
      <c r="K1337" s="758">
        <v>0</v>
      </c>
      <c r="L1337" s="758">
        <v>0</v>
      </c>
      <c r="M1337" s="758">
        <v>0</v>
      </c>
      <c r="N1337" s="759">
        <v>0</v>
      </c>
      <c r="O1337" s="757">
        <v>0</v>
      </c>
      <c r="P1337" s="757">
        <v>0</v>
      </c>
      <c r="Q1337" s="757">
        <v>0</v>
      </c>
      <c r="R1337" s="757">
        <v>0</v>
      </c>
      <c r="S1337" s="757">
        <v>0</v>
      </c>
      <c r="T1337" s="757">
        <v>0</v>
      </c>
      <c r="U1337" s="812">
        <f t="shared" si="97"/>
        <v>0</v>
      </c>
      <c r="V1337" s="813"/>
      <c r="W1337" s="813">
        <f t="shared" si="98"/>
        <v>0</v>
      </c>
      <c r="X1337" s="813"/>
      <c r="Y1337" s="813"/>
      <c r="Z1337" s="813"/>
      <c r="AA1337" s="813"/>
    </row>
    <row r="1338" spans="1:27" ht="33.75">
      <c r="A1338" s="779"/>
      <c r="B1338" s="777" t="s">
        <v>2840</v>
      </c>
      <c r="C1338" s="778" t="s">
        <v>2841</v>
      </c>
      <c r="D1338" s="757">
        <v>6178.3589999999995</v>
      </c>
      <c r="E1338" s="758">
        <v>2400</v>
      </c>
      <c r="F1338" s="758">
        <v>2243.5059999999999</v>
      </c>
      <c r="G1338" s="758">
        <v>1534.8530000000001</v>
      </c>
      <c r="H1338" s="758">
        <v>0</v>
      </c>
      <c r="I1338" s="758">
        <v>6178.3590000000004</v>
      </c>
      <c r="J1338" s="758">
        <v>0</v>
      </c>
      <c r="K1338" s="758">
        <v>0</v>
      </c>
      <c r="L1338" s="758">
        <v>0</v>
      </c>
      <c r="M1338" s="758">
        <v>0</v>
      </c>
      <c r="N1338" s="759">
        <v>958.35699999999997</v>
      </c>
      <c r="O1338" s="757">
        <v>0</v>
      </c>
      <c r="P1338" s="757">
        <v>958.35699999999997</v>
      </c>
      <c r="Q1338" s="757">
        <v>0</v>
      </c>
      <c r="R1338" s="757">
        <v>0</v>
      </c>
      <c r="S1338" s="757">
        <v>0</v>
      </c>
      <c r="T1338" s="757">
        <v>0</v>
      </c>
      <c r="U1338" s="812">
        <f t="shared" si="97"/>
        <v>15.511513655972403</v>
      </c>
      <c r="V1338" s="813"/>
      <c r="W1338" s="813">
        <f t="shared" si="98"/>
        <v>15.511513655972401</v>
      </c>
      <c r="X1338" s="813"/>
      <c r="Y1338" s="813"/>
      <c r="Z1338" s="813"/>
      <c r="AA1338" s="813"/>
    </row>
    <row r="1339" spans="1:27" ht="45">
      <c r="A1339" s="779"/>
      <c r="B1339" s="777" t="s">
        <v>2842</v>
      </c>
      <c r="C1339" s="778" t="s">
        <v>2843</v>
      </c>
      <c r="D1339" s="757">
        <v>132.548</v>
      </c>
      <c r="E1339" s="758">
        <v>0</v>
      </c>
      <c r="F1339" s="758">
        <v>132.548</v>
      </c>
      <c r="G1339" s="758">
        <v>0</v>
      </c>
      <c r="H1339" s="758">
        <v>0</v>
      </c>
      <c r="I1339" s="758">
        <v>132.548</v>
      </c>
      <c r="J1339" s="758">
        <v>0</v>
      </c>
      <c r="K1339" s="758">
        <v>0</v>
      </c>
      <c r="L1339" s="758">
        <v>0</v>
      </c>
      <c r="M1339" s="758">
        <v>0</v>
      </c>
      <c r="N1339" s="759">
        <v>0</v>
      </c>
      <c r="O1339" s="757">
        <v>0</v>
      </c>
      <c r="P1339" s="757">
        <v>0</v>
      </c>
      <c r="Q1339" s="757">
        <v>0</v>
      </c>
      <c r="R1339" s="757">
        <v>0</v>
      </c>
      <c r="S1339" s="757">
        <v>0</v>
      </c>
      <c r="T1339" s="757">
        <v>0</v>
      </c>
      <c r="U1339" s="812">
        <f t="shared" si="97"/>
        <v>0</v>
      </c>
      <c r="V1339" s="813"/>
      <c r="W1339" s="813">
        <f t="shared" si="98"/>
        <v>0</v>
      </c>
      <c r="X1339" s="813"/>
      <c r="Y1339" s="813"/>
      <c r="Z1339" s="813"/>
      <c r="AA1339" s="813"/>
    </row>
    <row r="1340" spans="1:27" ht="33.75">
      <c r="A1340" s="779"/>
      <c r="B1340" s="777">
        <v>8024150</v>
      </c>
      <c r="C1340" s="778" t="s">
        <v>2844</v>
      </c>
      <c r="D1340" s="757">
        <v>226.61699999999999</v>
      </c>
      <c r="E1340" s="758">
        <v>0</v>
      </c>
      <c r="F1340" s="758">
        <v>226.61699999999999</v>
      </c>
      <c r="G1340" s="758">
        <v>0</v>
      </c>
      <c r="H1340" s="758">
        <v>0</v>
      </c>
      <c r="I1340" s="758">
        <v>226.61699999999999</v>
      </c>
      <c r="J1340" s="758">
        <v>0</v>
      </c>
      <c r="K1340" s="758">
        <v>0</v>
      </c>
      <c r="L1340" s="758">
        <v>0</v>
      </c>
      <c r="M1340" s="758">
        <v>0</v>
      </c>
      <c r="N1340" s="759">
        <v>0</v>
      </c>
      <c r="O1340" s="757">
        <v>0</v>
      </c>
      <c r="P1340" s="757">
        <v>0</v>
      </c>
      <c r="Q1340" s="757">
        <v>0</v>
      </c>
      <c r="R1340" s="757">
        <v>0</v>
      </c>
      <c r="S1340" s="757">
        <v>0</v>
      </c>
      <c r="T1340" s="757">
        <v>0</v>
      </c>
      <c r="U1340" s="812">
        <f t="shared" si="97"/>
        <v>0</v>
      </c>
      <c r="V1340" s="813"/>
      <c r="W1340" s="813">
        <f t="shared" si="98"/>
        <v>0</v>
      </c>
      <c r="X1340" s="813"/>
      <c r="Y1340" s="813"/>
      <c r="Z1340" s="813"/>
      <c r="AA1340" s="813"/>
    </row>
    <row r="1341" spans="1:27">
      <c r="A1341" s="779"/>
      <c r="B1341" s="777" t="s">
        <v>2845</v>
      </c>
      <c r="C1341" s="778" t="s">
        <v>2846</v>
      </c>
      <c r="D1341" s="757">
        <v>1951.395</v>
      </c>
      <c r="E1341" s="758">
        <v>0</v>
      </c>
      <c r="F1341" s="758">
        <v>1000</v>
      </c>
      <c r="G1341" s="758">
        <v>951.39499999999998</v>
      </c>
      <c r="H1341" s="758">
        <v>0</v>
      </c>
      <c r="I1341" s="758">
        <v>1951.395</v>
      </c>
      <c r="J1341" s="758">
        <v>0</v>
      </c>
      <c r="K1341" s="758">
        <v>0</v>
      </c>
      <c r="L1341" s="758">
        <v>0</v>
      </c>
      <c r="M1341" s="758">
        <v>0</v>
      </c>
      <c r="N1341" s="759">
        <v>517.73099999999999</v>
      </c>
      <c r="O1341" s="757">
        <v>0</v>
      </c>
      <c r="P1341" s="757">
        <v>517.73099999999999</v>
      </c>
      <c r="Q1341" s="757">
        <v>0</v>
      </c>
      <c r="R1341" s="757">
        <v>0</v>
      </c>
      <c r="S1341" s="757">
        <v>0</v>
      </c>
      <c r="T1341" s="757">
        <v>0</v>
      </c>
      <c r="U1341" s="812">
        <f t="shared" si="97"/>
        <v>26.531327588724992</v>
      </c>
      <c r="V1341" s="813"/>
      <c r="W1341" s="813">
        <f t="shared" si="98"/>
        <v>26.531327588724992</v>
      </c>
      <c r="X1341" s="813"/>
      <c r="Y1341" s="813"/>
      <c r="Z1341" s="813"/>
      <c r="AA1341" s="813"/>
    </row>
    <row r="1342" spans="1:27">
      <c r="A1342" s="779"/>
      <c r="B1342" s="777" t="s">
        <v>2847</v>
      </c>
      <c r="C1342" s="778" t="s">
        <v>2848</v>
      </c>
      <c r="D1342" s="757">
        <v>346.92399999999998</v>
      </c>
      <c r="E1342" s="758">
        <v>170.565</v>
      </c>
      <c r="F1342" s="758">
        <v>176.35900000000001</v>
      </c>
      <c r="G1342" s="758">
        <v>0</v>
      </c>
      <c r="H1342" s="758">
        <v>0</v>
      </c>
      <c r="I1342" s="758">
        <v>346.92399999999998</v>
      </c>
      <c r="J1342" s="758">
        <v>0</v>
      </c>
      <c r="K1342" s="758">
        <v>0</v>
      </c>
      <c r="L1342" s="758">
        <v>0</v>
      </c>
      <c r="M1342" s="758">
        <v>0</v>
      </c>
      <c r="N1342" s="759">
        <v>306.99799999999999</v>
      </c>
      <c r="O1342" s="757">
        <v>0</v>
      </c>
      <c r="P1342" s="757">
        <v>306.99799999999999</v>
      </c>
      <c r="Q1342" s="757">
        <v>0</v>
      </c>
      <c r="R1342" s="757">
        <v>0</v>
      </c>
      <c r="S1342" s="757">
        <v>0</v>
      </c>
      <c r="T1342" s="757">
        <v>0</v>
      </c>
      <c r="U1342" s="812">
        <f t="shared" si="97"/>
        <v>88.491427517266033</v>
      </c>
      <c r="V1342" s="813"/>
      <c r="W1342" s="813">
        <f t="shared" si="98"/>
        <v>88.491427517266033</v>
      </c>
      <c r="X1342" s="813"/>
      <c r="Y1342" s="813"/>
      <c r="Z1342" s="813"/>
      <c r="AA1342" s="813"/>
    </row>
    <row r="1343" spans="1:27">
      <c r="A1343" s="779"/>
      <c r="B1343" s="777" t="s">
        <v>2849</v>
      </c>
      <c r="C1343" s="778" t="s">
        <v>2850</v>
      </c>
      <c r="D1343" s="757">
        <v>3.448</v>
      </c>
      <c r="E1343" s="758">
        <v>0</v>
      </c>
      <c r="F1343" s="758">
        <v>3.448</v>
      </c>
      <c r="G1343" s="758">
        <v>0</v>
      </c>
      <c r="H1343" s="758">
        <v>0</v>
      </c>
      <c r="I1343" s="758">
        <v>3.448</v>
      </c>
      <c r="J1343" s="758">
        <v>0</v>
      </c>
      <c r="K1343" s="758">
        <v>0</v>
      </c>
      <c r="L1343" s="758">
        <v>0</v>
      </c>
      <c r="M1343" s="758">
        <v>0</v>
      </c>
      <c r="N1343" s="759">
        <v>0</v>
      </c>
      <c r="O1343" s="757">
        <v>0</v>
      </c>
      <c r="P1343" s="757">
        <v>0</v>
      </c>
      <c r="Q1343" s="757">
        <v>0</v>
      </c>
      <c r="R1343" s="757">
        <v>0</v>
      </c>
      <c r="S1343" s="757">
        <v>0</v>
      </c>
      <c r="T1343" s="757">
        <v>0</v>
      </c>
      <c r="U1343" s="812">
        <f t="shared" si="97"/>
        <v>0</v>
      </c>
      <c r="V1343" s="813"/>
      <c r="W1343" s="813">
        <f t="shared" si="98"/>
        <v>0</v>
      </c>
      <c r="X1343" s="813"/>
      <c r="Y1343" s="813"/>
      <c r="Z1343" s="813"/>
      <c r="AA1343" s="813"/>
    </row>
    <row r="1344" spans="1:27" ht="22.5">
      <c r="A1344" s="779"/>
      <c r="B1344" s="777" t="s">
        <v>2851</v>
      </c>
      <c r="C1344" s="778" t="s">
        <v>2852</v>
      </c>
      <c r="D1344" s="757">
        <v>115.774</v>
      </c>
      <c r="E1344" s="758">
        <v>0</v>
      </c>
      <c r="F1344" s="758">
        <v>115.774</v>
      </c>
      <c r="G1344" s="758">
        <v>0</v>
      </c>
      <c r="H1344" s="758">
        <v>0</v>
      </c>
      <c r="I1344" s="758">
        <v>115.774</v>
      </c>
      <c r="J1344" s="758">
        <v>0</v>
      </c>
      <c r="K1344" s="758">
        <v>0</v>
      </c>
      <c r="L1344" s="758">
        <v>0</v>
      </c>
      <c r="M1344" s="758">
        <v>0</v>
      </c>
      <c r="N1344" s="759">
        <v>69</v>
      </c>
      <c r="O1344" s="757">
        <v>0</v>
      </c>
      <c r="P1344" s="757">
        <v>69</v>
      </c>
      <c r="Q1344" s="757">
        <v>0</v>
      </c>
      <c r="R1344" s="757">
        <v>0</v>
      </c>
      <c r="S1344" s="757">
        <v>0</v>
      </c>
      <c r="T1344" s="757">
        <v>0</v>
      </c>
      <c r="U1344" s="812">
        <f t="shared" si="97"/>
        <v>59.598873667662858</v>
      </c>
      <c r="V1344" s="813"/>
      <c r="W1344" s="813">
        <f t="shared" si="98"/>
        <v>59.598873667662858</v>
      </c>
      <c r="X1344" s="813"/>
      <c r="Y1344" s="813"/>
      <c r="Z1344" s="813"/>
      <c r="AA1344" s="813"/>
    </row>
    <row r="1345" spans="1:27" ht="22.5">
      <c r="A1345" s="779"/>
      <c r="B1345" s="777">
        <v>7935670</v>
      </c>
      <c r="C1345" s="778" t="s">
        <v>2853</v>
      </c>
      <c r="D1345" s="757">
        <v>31.259</v>
      </c>
      <c r="E1345" s="758">
        <v>0</v>
      </c>
      <c r="F1345" s="758">
        <v>31.259</v>
      </c>
      <c r="G1345" s="758">
        <v>0</v>
      </c>
      <c r="H1345" s="758">
        <v>0</v>
      </c>
      <c r="I1345" s="758">
        <v>31.259</v>
      </c>
      <c r="J1345" s="758">
        <v>0</v>
      </c>
      <c r="K1345" s="758">
        <v>0</v>
      </c>
      <c r="L1345" s="758">
        <v>0</v>
      </c>
      <c r="M1345" s="758">
        <v>0</v>
      </c>
      <c r="N1345" s="759">
        <v>31.259</v>
      </c>
      <c r="O1345" s="757">
        <v>0</v>
      </c>
      <c r="P1345" s="757">
        <v>31.259</v>
      </c>
      <c r="Q1345" s="757">
        <v>0</v>
      </c>
      <c r="R1345" s="757">
        <v>0</v>
      </c>
      <c r="S1345" s="757">
        <v>0</v>
      </c>
      <c r="T1345" s="757">
        <v>0</v>
      </c>
      <c r="U1345" s="812">
        <f t="shared" si="97"/>
        <v>100</v>
      </c>
      <c r="V1345" s="813"/>
      <c r="W1345" s="813">
        <f t="shared" si="98"/>
        <v>100</v>
      </c>
      <c r="X1345" s="813"/>
      <c r="Y1345" s="813"/>
      <c r="Z1345" s="813"/>
      <c r="AA1345" s="813"/>
    </row>
    <row r="1346" spans="1:27" ht="22.5">
      <c r="A1346" s="779"/>
      <c r="B1346" s="777">
        <v>7919805</v>
      </c>
      <c r="C1346" s="778" t="s">
        <v>2854</v>
      </c>
      <c r="D1346" s="757">
        <v>5.7720000000000002</v>
      </c>
      <c r="E1346" s="758">
        <v>0</v>
      </c>
      <c r="F1346" s="758">
        <v>5.7720000000000002</v>
      </c>
      <c r="G1346" s="758">
        <v>0</v>
      </c>
      <c r="H1346" s="758">
        <v>0</v>
      </c>
      <c r="I1346" s="758">
        <v>5.7720000000000002</v>
      </c>
      <c r="J1346" s="758">
        <v>0</v>
      </c>
      <c r="K1346" s="758">
        <v>0</v>
      </c>
      <c r="L1346" s="758">
        <v>0</v>
      </c>
      <c r="M1346" s="758">
        <v>0</v>
      </c>
      <c r="N1346" s="759">
        <v>5.7720000000000002</v>
      </c>
      <c r="O1346" s="757">
        <v>0</v>
      </c>
      <c r="P1346" s="757">
        <v>5.7720000000000002</v>
      </c>
      <c r="Q1346" s="757">
        <v>0</v>
      </c>
      <c r="R1346" s="757">
        <v>0</v>
      </c>
      <c r="S1346" s="757">
        <v>0</v>
      </c>
      <c r="T1346" s="757">
        <v>0</v>
      </c>
      <c r="U1346" s="812">
        <f t="shared" si="97"/>
        <v>100</v>
      </c>
      <c r="V1346" s="813"/>
      <c r="W1346" s="813">
        <f t="shared" si="98"/>
        <v>100</v>
      </c>
      <c r="X1346" s="813"/>
      <c r="Y1346" s="813"/>
      <c r="Z1346" s="813"/>
      <c r="AA1346" s="813"/>
    </row>
    <row r="1347" spans="1:27" ht="22.5">
      <c r="A1347" s="779"/>
      <c r="B1347" s="777">
        <v>7995670</v>
      </c>
      <c r="C1347" s="778" t="s">
        <v>2855</v>
      </c>
      <c r="D1347" s="757">
        <v>1115.328</v>
      </c>
      <c r="E1347" s="758">
        <v>0</v>
      </c>
      <c r="F1347" s="758">
        <v>1115.328</v>
      </c>
      <c r="G1347" s="758">
        <v>0</v>
      </c>
      <c r="H1347" s="758">
        <v>0</v>
      </c>
      <c r="I1347" s="758">
        <v>1115.328</v>
      </c>
      <c r="J1347" s="758">
        <v>0</v>
      </c>
      <c r="K1347" s="758">
        <v>0</v>
      </c>
      <c r="L1347" s="758">
        <v>0</v>
      </c>
      <c r="M1347" s="758">
        <v>0</v>
      </c>
      <c r="N1347" s="759">
        <v>649.81700000000001</v>
      </c>
      <c r="O1347" s="757">
        <v>0</v>
      </c>
      <c r="P1347" s="757">
        <v>649.81700000000001</v>
      </c>
      <c r="Q1347" s="757">
        <v>0</v>
      </c>
      <c r="R1347" s="757">
        <v>0</v>
      </c>
      <c r="S1347" s="757">
        <v>0</v>
      </c>
      <c r="T1347" s="757">
        <v>0</v>
      </c>
      <c r="U1347" s="812">
        <f t="shared" si="97"/>
        <v>58.262412492109952</v>
      </c>
      <c r="V1347" s="813"/>
      <c r="W1347" s="813">
        <f t="shared" si="98"/>
        <v>58.262412492109952</v>
      </c>
      <c r="X1347" s="813"/>
      <c r="Y1347" s="813"/>
      <c r="Z1347" s="813"/>
      <c r="AA1347" s="813"/>
    </row>
    <row r="1348" spans="1:27" ht="33.75">
      <c r="A1348" s="779"/>
      <c r="B1348" s="777">
        <v>7935671</v>
      </c>
      <c r="C1348" s="778" t="s">
        <v>2856</v>
      </c>
      <c r="D1348" s="757">
        <v>1269.1869999999999</v>
      </c>
      <c r="E1348" s="758">
        <v>0</v>
      </c>
      <c r="F1348" s="758">
        <v>1269.1869999999999</v>
      </c>
      <c r="G1348" s="758">
        <v>0</v>
      </c>
      <c r="H1348" s="758">
        <v>0</v>
      </c>
      <c r="I1348" s="758">
        <v>1269.1869999999999</v>
      </c>
      <c r="J1348" s="758">
        <v>0</v>
      </c>
      <c r="K1348" s="758">
        <v>0</v>
      </c>
      <c r="L1348" s="758">
        <v>0</v>
      </c>
      <c r="M1348" s="758">
        <v>0</v>
      </c>
      <c r="N1348" s="759">
        <v>308.505</v>
      </c>
      <c r="O1348" s="757">
        <v>0</v>
      </c>
      <c r="P1348" s="757">
        <v>308.505</v>
      </c>
      <c r="Q1348" s="757">
        <v>0</v>
      </c>
      <c r="R1348" s="757">
        <v>0</v>
      </c>
      <c r="S1348" s="757">
        <v>0</v>
      </c>
      <c r="T1348" s="757">
        <v>0</v>
      </c>
      <c r="U1348" s="812">
        <f t="shared" si="97"/>
        <v>24.307292778763099</v>
      </c>
      <c r="V1348" s="813"/>
      <c r="W1348" s="813">
        <f t="shared" si="98"/>
        <v>24.307292778763099</v>
      </c>
      <c r="X1348" s="813"/>
      <c r="Y1348" s="813"/>
      <c r="Z1348" s="813"/>
      <c r="AA1348" s="813"/>
    </row>
    <row r="1349" spans="1:27" ht="22.5">
      <c r="A1349" s="779"/>
      <c r="B1349" s="777">
        <v>8008357</v>
      </c>
      <c r="C1349" s="778" t="s">
        <v>2857</v>
      </c>
      <c r="D1349" s="757">
        <v>504.56400000000002</v>
      </c>
      <c r="E1349" s="758">
        <v>0</v>
      </c>
      <c r="F1349" s="758">
        <v>394.56400000000002</v>
      </c>
      <c r="G1349" s="758">
        <v>110</v>
      </c>
      <c r="H1349" s="758">
        <v>0</v>
      </c>
      <c r="I1349" s="758">
        <v>504.56400000000002</v>
      </c>
      <c r="J1349" s="758">
        <v>0</v>
      </c>
      <c r="K1349" s="758">
        <v>0</v>
      </c>
      <c r="L1349" s="758">
        <v>0</v>
      </c>
      <c r="M1349" s="758">
        <v>0</v>
      </c>
      <c r="N1349" s="759">
        <v>275.738</v>
      </c>
      <c r="O1349" s="757">
        <v>0</v>
      </c>
      <c r="P1349" s="757">
        <v>275.738</v>
      </c>
      <c r="Q1349" s="757">
        <v>0</v>
      </c>
      <c r="R1349" s="757">
        <v>0</v>
      </c>
      <c r="S1349" s="757">
        <v>0</v>
      </c>
      <c r="T1349" s="757">
        <v>0</v>
      </c>
      <c r="U1349" s="812">
        <f t="shared" si="97"/>
        <v>54.648766063373522</v>
      </c>
      <c r="V1349" s="813"/>
      <c r="W1349" s="813">
        <f t="shared" si="98"/>
        <v>54.648766063373522</v>
      </c>
      <c r="X1349" s="813"/>
      <c r="Y1349" s="813"/>
      <c r="Z1349" s="813"/>
      <c r="AA1349" s="813"/>
    </row>
    <row r="1350" spans="1:27" ht="33.75">
      <c r="A1350" s="779"/>
      <c r="B1350" s="777">
        <v>7935447</v>
      </c>
      <c r="C1350" s="778" t="s">
        <v>2858</v>
      </c>
      <c r="D1350" s="757">
        <v>0.06</v>
      </c>
      <c r="E1350" s="758">
        <v>0</v>
      </c>
      <c r="F1350" s="758">
        <v>0.06</v>
      </c>
      <c r="G1350" s="758">
        <v>0</v>
      </c>
      <c r="H1350" s="758">
        <v>0</v>
      </c>
      <c r="I1350" s="758">
        <v>0.06</v>
      </c>
      <c r="J1350" s="758">
        <v>0</v>
      </c>
      <c r="K1350" s="758">
        <v>0</v>
      </c>
      <c r="L1350" s="758">
        <v>0</v>
      </c>
      <c r="M1350" s="758">
        <v>0</v>
      </c>
      <c r="N1350" s="759">
        <v>0</v>
      </c>
      <c r="O1350" s="757">
        <v>0</v>
      </c>
      <c r="P1350" s="757">
        <v>0</v>
      </c>
      <c r="Q1350" s="757">
        <v>0</v>
      </c>
      <c r="R1350" s="757">
        <v>0</v>
      </c>
      <c r="S1350" s="757">
        <v>0</v>
      </c>
      <c r="T1350" s="757">
        <v>0</v>
      </c>
      <c r="U1350" s="812">
        <f t="shared" si="97"/>
        <v>0</v>
      </c>
      <c r="V1350" s="813"/>
      <c r="W1350" s="813">
        <f t="shared" si="98"/>
        <v>0</v>
      </c>
      <c r="X1350" s="813"/>
      <c r="Y1350" s="813"/>
      <c r="Z1350" s="813"/>
      <c r="AA1350" s="813"/>
    </row>
    <row r="1351" spans="1:27">
      <c r="A1351" s="779"/>
      <c r="B1351" s="777">
        <v>8011395</v>
      </c>
      <c r="C1351" s="778" t="s">
        <v>2859</v>
      </c>
      <c r="D1351" s="757">
        <v>20.707999999999998</v>
      </c>
      <c r="E1351" s="758">
        <v>0</v>
      </c>
      <c r="F1351" s="758">
        <v>20.707999999999998</v>
      </c>
      <c r="G1351" s="758">
        <v>0</v>
      </c>
      <c r="H1351" s="758">
        <v>0</v>
      </c>
      <c r="I1351" s="758">
        <v>20.707999999999998</v>
      </c>
      <c r="J1351" s="758">
        <v>0</v>
      </c>
      <c r="K1351" s="758">
        <v>0</v>
      </c>
      <c r="L1351" s="758">
        <v>0</v>
      </c>
      <c r="M1351" s="758">
        <v>0</v>
      </c>
      <c r="N1351" s="759">
        <v>18.486999999999998</v>
      </c>
      <c r="O1351" s="757">
        <v>0</v>
      </c>
      <c r="P1351" s="757">
        <v>18.486999999999998</v>
      </c>
      <c r="Q1351" s="757">
        <v>0</v>
      </c>
      <c r="R1351" s="757">
        <v>0</v>
      </c>
      <c r="S1351" s="757">
        <v>0</v>
      </c>
      <c r="T1351" s="757">
        <v>0</v>
      </c>
      <c r="U1351" s="812">
        <f t="shared" si="97"/>
        <v>89.274676453544515</v>
      </c>
      <c r="V1351" s="813"/>
      <c r="W1351" s="813">
        <f t="shared" si="98"/>
        <v>89.274676453544515</v>
      </c>
      <c r="X1351" s="813"/>
      <c r="Y1351" s="813"/>
      <c r="Z1351" s="813"/>
      <c r="AA1351" s="813"/>
    </row>
    <row r="1352" spans="1:27" ht="22.5">
      <c r="A1352" s="779"/>
      <c r="B1352" s="777" t="s">
        <v>2860</v>
      </c>
      <c r="C1352" s="778" t="s">
        <v>2861</v>
      </c>
      <c r="D1352" s="757">
        <v>65.222000000000008</v>
      </c>
      <c r="E1352" s="758">
        <v>0</v>
      </c>
      <c r="F1352" s="758">
        <v>45.222000000000001</v>
      </c>
      <c r="G1352" s="758">
        <v>20</v>
      </c>
      <c r="H1352" s="758">
        <v>0</v>
      </c>
      <c r="I1352" s="758">
        <v>65.221999999999994</v>
      </c>
      <c r="J1352" s="758">
        <v>0</v>
      </c>
      <c r="K1352" s="758">
        <v>0</v>
      </c>
      <c r="L1352" s="758">
        <v>0</v>
      </c>
      <c r="M1352" s="758">
        <v>0</v>
      </c>
      <c r="N1352" s="759">
        <v>31.178999999999998</v>
      </c>
      <c r="O1352" s="757">
        <v>0</v>
      </c>
      <c r="P1352" s="757">
        <v>31.178999999999998</v>
      </c>
      <c r="Q1352" s="757">
        <v>0</v>
      </c>
      <c r="R1352" s="757">
        <v>0</v>
      </c>
      <c r="S1352" s="757">
        <v>0</v>
      </c>
      <c r="T1352" s="757">
        <v>0</v>
      </c>
      <c r="U1352" s="812">
        <f t="shared" si="97"/>
        <v>47.804421820857982</v>
      </c>
      <c r="V1352" s="813"/>
      <c r="W1352" s="813">
        <f t="shared" si="98"/>
        <v>47.804421820857996</v>
      </c>
      <c r="X1352" s="813"/>
      <c r="Y1352" s="813"/>
      <c r="Z1352" s="813"/>
      <c r="AA1352" s="813"/>
    </row>
    <row r="1353" spans="1:27" ht="22.5">
      <c r="A1353" s="779"/>
      <c r="B1353" s="777" t="s">
        <v>2862</v>
      </c>
      <c r="C1353" s="778" t="s">
        <v>2863</v>
      </c>
      <c r="D1353" s="757">
        <v>119.565</v>
      </c>
      <c r="E1353" s="758">
        <v>0</v>
      </c>
      <c r="F1353" s="758">
        <v>119.565</v>
      </c>
      <c r="G1353" s="758">
        <v>0</v>
      </c>
      <c r="H1353" s="758">
        <v>0</v>
      </c>
      <c r="I1353" s="758">
        <v>119.565</v>
      </c>
      <c r="J1353" s="758">
        <v>0</v>
      </c>
      <c r="K1353" s="758">
        <v>0</v>
      </c>
      <c r="L1353" s="758">
        <v>0</v>
      </c>
      <c r="M1353" s="758">
        <v>0</v>
      </c>
      <c r="N1353" s="759">
        <v>46.453000000000003</v>
      </c>
      <c r="O1353" s="757">
        <v>0</v>
      </c>
      <c r="P1353" s="757">
        <v>46.453000000000003</v>
      </c>
      <c r="Q1353" s="757">
        <v>0</v>
      </c>
      <c r="R1353" s="757">
        <v>0</v>
      </c>
      <c r="S1353" s="757">
        <v>0</v>
      </c>
      <c r="T1353" s="757">
        <v>0</v>
      </c>
      <c r="U1353" s="812">
        <f t="shared" si="97"/>
        <v>38.851670639401163</v>
      </c>
      <c r="V1353" s="813"/>
      <c r="W1353" s="813">
        <f t="shared" si="98"/>
        <v>38.851670639401163</v>
      </c>
      <c r="X1353" s="813"/>
      <c r="Y1353" s="813"/>
      <c r="Z1353" s="813"/>
      <c r="AA1353" s="813"/>
    </row>
    <row r="1354" spans="1:27" ht="33.75">
      <c r="A1354" s="779"/>
      <c r="B1354" s="777" t="s">
        <v>2864</v>
      </c>
      <c r="C1354" s="778" t="s">
        <v>2865</v>
      </c>
      <c r="D1354" s="757">
        <v>0.80800000000000005</v>
      </c>
      <c r="E1354" s="758">
        <v>0</v>
      </c>
      <c r="F1354" s="758">
        <v>0.80800000000000005</v>
      </c>
      <c r="G1354" s="758">
        <v>0</v>
      </c>
      <c r="H1354" s="758">
        <v>0</v>
      </c>
      <c r="I1354" s="758">
        <v>0.80800000000000005</v>
      </c>
      <c r="J1354" s="758">
        <v>0</v>
      </c>
      <c r="K1354" s="758">
        <v>0</v>
      </c>
      <c r="L1354" s="758">
        <v>0</v>
      </c>
      <c r="M1354" s="758">
        <v>0</v>
      </c>
      <c r="N1354" s="759">
        <v>0</v>
      </c>
      <c r="O1354" s="757">
        <v>0</v>
      </c>
      <c r="P1354" s="757">
        <v>0</v>
      </c>
      <c r="Q1354" s="757">
        <v>0</v>
      </c>
      <c r="R1354" s="757">
        <v>0</v>
      </c>
      <c r="S1354" s="757">
        <v>0</v>
      </c>
      <c r="T1354" s="757">
        <v>0</v>
      </c>
      <c r="U1354" s="812">
        <f t="shared" si="97"/>
        <v>0</v>
      </c>
      <c r="V1354" s="813"/>
      <c r="W1354" s="813">
        <f t="shared" si="98"/>
        <v>0</v>
      </c>
      <c r="X1354" s="813"/>
      <c r="Y1354" s="813"/>
      <c r="Z1354" s="813"/>
      <c r="AA1354" s="813"/>
    </row>
    <row r="1355" spans="1:27" ht="33.75">
      <c r="A1355" s="779"/>
      <c r="B1355" s="777" t="s">
        <v>2866</v>
      </c>
      <c r="C1355" s="778" t="s">
        <v>2867</v>
      </c>
      <c r="D1355" s="757">
        <v>55.481999999999999</v>
      </c>
      <c r="E1355" s="758">
        <v>0</v>
      </c>
      <c r="F1355" s="758">
        <v>55.481999999999999</v>
      </c>
      <c r="G1355" s="758">
        <v>0</v>
      </c>
      <c r="H1355" s="758">
        <v>0</v>
      </c>
      <c r="I1355" s="758">
        <v>55.481999999999999</v>
      </c>
      <c r="J1355" s="758">
        <v>0</v>
      </c>
      <c r="K1355" s="758">
        <v>0</v>
      </c>
      <c r="L1355" s="758">
        <v>0</v>
      </c>
      <c r="M1355" s="758">
        <v>0</v>
      </c>
      <c r="N1355" s="759">
        <v>0</v>
      </c>
      <c r="O1355" s="757">
        <v>0</v>
      </c>
      <c r="P1355" s="757">
        <v>0</v>
      </c>
      <c r="Q1355" s="757">
        <v>0</v>
      </c>
      <c r="R1355" s="757">
        <v>0</v>
      </c>
      <c r="S1355" s="757">
        <v>0</v>
      </c>
      <c r="T1355" s="757">
        <v>0</v>
      </c>
      <c r="U1355" s="812">
        <f t="shared" si="97"/>
        <v>0</v>
      </c>
      <c r="V1355" s="813"/>
      <c r="W1355" s="813">
        <f t="shared" si="98"/>
        <v>0</v>
      </c>
      <c r="X1355" s="813"/>
      <c r="Y1355" s="813"/>
      <c r="Z1355" s="813"/>
      <c r="AA1355" s="813"/>
    </row>
    <row r="1356" spans="1:27" ht="33.75">
      <c r="A1356" s="779"/>
      <c r="B1356" s="777" t="s">
        <v>2868</v>
      </c>
      <c r="C1356" s="778" t="s">
        <v>2869</v>
      </c>
      <c r="D1356" s="757">
        <v>432.601</v>
      </c>
      <c r="E1356" s="758">
        <v>0</v>
      </c>
      <c r="F1356" s="758">
        <v>432.601</v>
      </c>
      <c r="G1356" s="758">
        <v>0</v>
      </c>
      <c r="H1356" s="758">
        <v>0</v>
      </c>
      <c r="I1356" s="758">
        <v>432.601</v>
      </c>
      <c r="J1356" s="758">
        <v>0</v>
      </c>
      <c r="K1356" s="758">
        <v>0</v>
      </c>
      <c r="L1356" s="758">
        <v>0</v>
      </c>
      <c r="M1356" s="758">
        <v>0</v>
      </c>
      <c r="N1356" s="759">
        <v>15.662000000000001</v>
      </c>
      <c r="O1356" s="757">
        <v>0</v>
      </c>
      <c r="P1356" s="757">
        <v>15.662000000000001</v>
      </c>
      <c r="Q1356" s="757">
        <v>0</v>
      </c>
      <c r="R1356" s="757">
        <v>0</v>
      </c>
      <c r="S1356" s="757">
        <v>0</v>
      </c>
      <c r="T1356" s="757">
        <v>0</v>
      </c>
      <c r="U1356" s="812">
        <f t="shared" si="97"/>
        <v>3.6204262126069984</v>
      </c>
      <c r="V1356" s="813"/>
      <c r="W1356" s="813">
        <f t="shared" si="98"/>
        <v>3.6204262126069984</v>
      </c>
      <c r="X1356" s="813"/>
      <c r="Y1356" s="813"/>
      <c r="Z1356" s="813"/>
      <c r="AA1356" s="813"/>
    </row>
    <row r="1357" spans="1:27" ht="22.5">
      <c r="A1357" s="779"/>
      <c r="B1357" s="777" t="s">
        <v>2870</v>
      </c>
      <c r="C1357" s="778" t="s">
        <v>2871</v>
      </c>
      <c r="D1357" s="757">
        <v>4600</v>
      </c>
      <c r="E1357" s="758">
        <v>0</v>
      </c>
      <c r="F1357" s="758">
        <v>4600</v>
      </c>
      <c r="G1357" s="758">
        <v>0</v>
      </c>
      <c r="H1357" s="758">
        <v>0</v>
      </c>
      <c r="I1357" s="758">
        <v>4600</v>
      </c>
      <c r="J1357" s="758">
        <v>0</v>
      </c>
      <c r="K1357" s="758">
        <v>0</v>
      </c>
      <c r="L1357" s="758">
        <v>0</v>
      </c>
      <c r="M1357" s="758">
        <v>0</v>
      </c>
      <c r="N1357" s="759">
        <v>4097.9459999999999</v>
      </c>
      <c r="O1357" s="757">
        <v>0</v>
      </c>
      <c r="P1357" s="757">
        <v>4097.9459999999999</v>
      </c>
      <c r="Q1357" s="757">
        <v>0</v>
      </c>
      <c r="R1357" s="757">
        <v>0</v>
      </c>
      <c r="S1357" s="757">
        <v>0</v>
      </c>
      <c r="T1357" s="757">
        <v>0</v>
      </c>
      <c r="U1357" s="812">
        <f t="shared" si="97"/>
        <v>89.085782608695652</v>
      </c>
      <c r="V1357" s="813"/>
      <c r="W1357" s="813">
        <f t="shared" si="98"/>
        <v>89.085782608695652</v>
      </c>
      <c r="X1357" s="813"/>
      <c r="Y1357" s="813"/>
      <c r="Z1357" s="813"/>
      <c r="AA1357" s="813"/>
    </row>
    <row r="1358" spans="1:27" ht="33.75">
      <c r="A1358" s="779"/>
      <c r="B1358" s="777">
        <v>7961059</v>
      </c>
      <c r="C1358" s="778" t="s">
        <v>2872</v>
      </c>
      <c r="D1358" s="757">
        <v>486.74799999999999</v>
      </c>
      <c r="E1358" s="758">
        <v>0</v>
      </c>
      <c r="F1358" s="758">
        <v>486.74799999999999</v>
      </c>
      <c r="G1358" s="758">
        <v>0</v>
      </c>
      <c r="H1358" s="758">
        <v>0</v>
      </c>
      <c r="I1358" s="758">
        <v>486.74799999999999</v>
      </c>
      <c r="J1358" s="758">
        <v>0</v>
      </c>
      <c r="K1358" s="758">
        <v>0</v>
      </c>
      <c r="L1358" s="758">
        <v>0</v>
      </c>
      <c r="M1358" s="758">
        <v>0</v>
      </c>
      <c r="N1358" s="759">
        <v>70.373000000000005</v>
      </c>
      <c r="O1358" s="757">
        <v>0</v>
      </c>
      <c r="P1358" s="757">
        <v>70.373000000000005</v>
      </c>
      <c r="Q1358" s="757">
        <v>0</v>
      </c>
      <c r="R1358" s="757">
        <v>0</v>
      </c>
      <c r="S1358" s="757">
        <v>0</v>
      </c>
      <c r="T1358" s="757">
        <v>0</v>
      </c>
      <c r="U1358" s="812">
        <f t="shared" si="97"/>
        <v>14.457789246180777</v>
      </c>
      <c r="V1358" s="813"/>
      <c r="W1358" s="813">
        <f t="shared" si="98"/>
        <v>14.457789246180777</v>
      </c>
      <c r="X1358" s="813"/>
      <c r="Y1358" s="813"/>
      <c r="Z1358" s="813"/>
      <c r="AA1358" s="813"/>
    </row>
    <row r="1359" spans="1:27" ht="22.5">
      <c r="A1359" s="779"/>
      <c r="B1359" s="777" t="s">
        <v>2873</v>
      </c>
      <c r="C1359" s="778" t="s">
        <v>2874</v>
      </c>
      <c r="D1359" s="757">
        <v>2465.0630000000001</v>
      </c>
      <c r="E1359" s="758">
        <v>2000</v>
      </c>
      <c r="F1359" s="758">
        <v>0</v>
      </c>
      <c r="G1359" s="758">
        <v>465.06299999999987</v>
      </c>
      <c r="H1359" s="758">
        <v>0</v>
      </c>
      <c r="I1359" s="758">
        <v>2465.0630000000001</v>
      </c>
      <c r="J1359" s="758">
        <v>0</v>
      </c>
      <c r="K1359" s="758">
        <v>0</v>
      </c>
      <c r="L1359" s="758">
        <v>0</v>
      </c>
      <c r="M1359" s="758">
        <v>0</v>
      </c>
      <c r="N1359" s="759">
        <v>1959.2139999999999</v>
      </c>
      <c r="O1359" s="757">
        <v>0</v>
      </c>
      <c r="P1359" s="757">
        <v>1959.2139999999999</v>
      </c>
      <c r="Q1359" s="757">
        <v>0</v>
      </c>
      <c r="R1359" s="757">
        <v>0</v>
      </c>
      <c r="S1359" s="757">
        <v>0</v>
      </c>
      <c r="T1359" s="757">
        <v>0</v>
      </c>
      <c r="U1359" s="812">
        <f t="shared" si="97"/>
        <v>79.479266858494086</v>
      </c>
      <c r="V1359" s="813"/>
      <c r="W1359" s="813">
        <f t="shared" si="98"/>
        <v>79.479266858494086</v>
      </c>
      <c r="X1359" s="813"/>
      <c r="Y1359" s="813"/>
      <c r="Z1359" s="813"/>
      <c r="AA1359" s="813"/>
    </row>
    <row r="1360" spans="1:27" ht="33.75">
      <c r="A1360" s="779"/>
      <c r="B1360" s="777" t="s">
        <v>2875</v>
      </c>
      <c r="C1360" s="778" t="s">
        <v>2876</v>
      </c>
      <c r="D1360" s="757">
        <v>1250</v>
      </c>
      <c r="E1360" s="758">
        <v>1250</v>
      </c>
      <c r="F1360" s="758">
        <v>0</v>
      </c>
      <c r="G1360" s="758">
        <v>0</v>
      </c>
      <c r="H1360" s="758">
        <v>0</v>
      </c>
      <c r="I1360" s="758">
        <v>1250</v>
      </c>
      <c r="J1360" s="758">
        <v>0</v>
      </c>
      <c r="K1360" s="758">
        <v>0</v>
      </c>
      <c r="L1360" s="758">
        <v>0</v>
      </c>
      <c r="M1360" s="758">
        <v>0</v>
      </c>
      <c r="N1360" s="759">
        <v>1235.942</v>
      </c>
      <c r="O1360" s="757">
        <v>0</v>
      </c>
      <c r="P1360" s="757">
        <v>1235.942</v>
      </c>
      <c r="Q1360" s="757">
        <v>0</v>
      </c>
      <c r="R1360" s="757">
        <v>0</v>
      </c>
      <c r="S1360" s="757">
        <v>0</v>
      </c>
      <c r="T1360" s="757">
        <v>0</v>
      </c>
      <c r="U1360" s="812">
        <f t="shared" ref="U1360:U1386" si="99">N1360/D1360*100</f>
        <v>98.875360000000001</v>
      </c>
      <c r="V1360" s="813"/>
      <c r="W1360" s="813">
        <f t="shared" ref="W1360:W1378" si="100">P1360/I1360*100</f>
        <v>98.875360000000001</v>
      </c>
      <c r="X1360" s="813"/>
      <c r="Y1360" s="813"/>
      <c r="Z1360" s="813"/>
      <c r="AA1360" s="813"/>
    </row>
    <row r="1361" spans="1:27" ht="22.5">
      <c r="A1361" s="779"/>
      <c r="B1361" s="777" t="s">
        <v>2877</v>
      </c>
      <c r="C1361" s="778" t="s">
        <v>2878</v>
      </c>
      <c r="D1361" s="757">
        <v>636.28399999999999</v>
      </c>
      <c r="E1361" s="758">
        <v>636.28399999999999</v>
      </c>
      <c r="F1361" s="758">
        <v>0</v>
      </c>
      <c r="G1361" s="758">
        <v>0</v>
      </c>
      <c r="H1361" s="758">
        <v>0</v>
      </c>
      <c r="I1361" s="758">
        <v>636.28399999999999</v>
      </c>
      <c r="J1361" s="758">
        <v>0</v>
      </c>
      <c r="K1361" s="758">
        <v>0</v>
      </c>
      <c r="L1361" s="758">
        <v>0</v>
      </c>
      <c r="M1361" s="758">
        <v>0</v>
      </c>
      <c r="N1361" s="759">
        <v>636.28399999999999</v>
      </c>
      <c r="O1361" s="757">
        <v>0</v>
      </c>
      <c r="P1361" s="757">
        <v>636.28399999999999</v>
      </c>
      <c r="Q1361" s="757">
        <v>0</v>
      </c>
      <c r="R1361" s="757">
        <v>0</v>
      </c>
      <c r="S1361" s="757">
        <v>0</v>
      </c>
      <c r="T1361" s="757">
        <v>0</v>
      </c>
      <c r="U1361" s="812">
        <f t="shared" si="99"/>
        <v>100</v>
      </c>
      <c r="V1361" s="813"/>
      <c r="W1361" s="813">
        <f t="shared" si="100"/>
        <v>100</v>
      </c>
      <c r="X1361" s="813"/>
      <c r="Y1361" s="813"/>
      <c r="Z1361" s="813"/>
      <c r="AA1361" s="813"/>
    </row>
    <row r="1362" spans="1:27" ht="22.5">
      <c r="A1362" s="779"/>
      <c r="B1362" s="777" t="s">
        <v>2879</v>
      </c>
      <c r="C1362" s="778" t="s">
        <v>2880</v>
      </c>
      <c r="D1362" s="757">
        <v>387.99</v>
      </c>
      <c r="E1362" s="758">
        <v>387.99</v>
      </c>
      <c r="F1362" s="758">
        <v>0</v>
      </c>
      <c r="G1362" s="758">
        <v>0</v>
      </c>
      <c r="H1362" s="758">
        <v>0</v>
      </c>
      <c r="I1362" s="758">
        <v>387.99</v>
      </c>
      <c r="J1362" s="758">
        <v>0</v>
      </c>
      <c r="K1362" s="758">
        <v>0</v>
      </c>
      <c r="L1362" s="758">
        <v>0</v>
      </c>
      <c r="M1362" s="758">
        <v>0</v>
      </c>
      <c r="N1362" s="759">
        <v>333.74799999999999</v>
      </c>
      <c r="O1362" s="757">
        <v>0</v>
      </c>
      <c r="P1362" s="757">
        <v>333.74799999999999</v>
      </c>
      <c r="Q1362" s="757">
        <v>0</v>
      </c>
      <c r="R1362" s="757">
        <v>0</v>
      </c>
      <c r="S1362" s="757">
        <v>0</v>
      </c>
      <c r="T1362" s="757">
        <v>0</v>
      </c>
      <c r="U1362" s="812">
        <f t="shared" si="99"/>
        <v>86.019742776875688</v>
      </c>
      <c r="V1362" s="813"/>
      <c r="W1362" s="813">
        <f t="shared" si="100"/>
        <v>86.019742776875688</v>
      </c>
      <c r="X1362" s="813"/>
      <c r="Y1362" s="813"/>
      <c r="Z1362" s="813"/>
      <c r="AA1362" s="813"/>
    </row>
    <row r="1363" spans="1:27" ht="22.5">
      <c r="A1363" s="779"/>
      <c r="B1363" s="777" t="s">
        <v>2881</v>
      </c>
      <c r="C1363" s="778" t="s">
        <v>2882</v>
      </c>
      <c r="D1363" s="757">
        <v>45.573999999999998</v>
      </c>
      <c r="E1363" s="758">
        <v>45.573999999999998</v>
      </c>
      <c r="F1363" s="758">
        <v>0</v>
      </c>
      <c r="G1363" s="758">
        <v>0</v>
      </c>
      <c r="H1363" s="758">
        <v>0</v>
      </c>
      <c r="I1363" s="758">
        <v>45.573999999999998</v>
      </c>
      <c r="J1363" s="758">
        <v>0</v>
      </c>
      <c r="K1363" s="758">
        <v>0</v>
      </c>
      <c r="L1363" s="758">
        <v>0</v>
      </c>
      <c r="M1363" s="758">
        <v>0</v>
      </c>
      <c r="N1363" s="759">
        <v>45.124000000000002</v>
      </c>
      <c r="O1363" s="757">
        <v>0</v>
      </c>
      <c r="P1363" s="757">
        <v>45.124000000000002</v>
      </c>
      <c r="Q1363" s="757">
        <v>0</v>
      </c>
      <c r="R1363" s="757">
        <v>0</v>
      </c>
      <c r="S1363" s="757">
        <v>0</v>
      </c>
      <c r="T1363" s="757">
        <v>0</v>
      </c>
      <c r="U1363" s="812">
        <f t="shared" si="99"/>
        <v>99.012594900601229</v>
      </c>
      <c r="V1363" s="813"/>
      <c r="W1363" s="813">
        <f t="shared" si="100"/>
        <v>99.012594900601229</v>
      </c>
      <c r="X1363" s="813"/>
      <c r="Y1363" s="813"/>
      <c r="Z1363" s="813"/>
      <c r="AA1363" s="813"/>
    </row>
    <row r="1364" spans="1:27" ht="22.5">
      <c r="A1364" s="779"/>
      <c r="B1364" s="777" t="s">
        <v>2883</v>
      </c>
      <c r="C1364" s="778" t="s">
        <v>2884</v>
      </c>
      <c r="D1364" s="757">
        <v>72.28</v>
      </c>
      <c r="E1364" s="758">
        <v>72.28</v>
      </c>
      <c r="F1364" s="758">
        <v>0</v>
      </c>
      <c r="G1364" s="758">
        <v>0</v>
      </c>
      <c r="H1364" s="758">
        <v>0</v>
      </c>
      <c r="I1364" s="758">
        <v>72.28</v>
      </c>
      <c r="J1364" s="758">
        <v>0</v>
      </c>
      <c r="K1364" s="758">
        <v>0</v>
      </c>
      <c r="L1364" s="758">
        <v>0</v>
      </c>
      <c r="M1364" s="758">
        <v>0</v>
      </c>
      <c r="N1364" s="759">
        <v>72.278999999999996</v>
      </c>
      <c r="O1364" s="757">
        <v>0</v>
      </c>
      <c r="P1364" s="757">
        <v>72.278999999999996</v>
      </c>
      <c r="Q1364" s="757">
        <v>0</v>
      </c>
      <c r="R1364" s="757">
        <v>0</v>
      </c>
      <c r="S1364" s="757">
        <v>0</v>
      </c>
      <c r="T1364" s="757">
        <v>0</v>
      </c>
      <c r="U1364" s="812">
        <f t="shared" si="99"/>
        <v>99.99861649142224</v>
      </c>
      <c r="V1364" s="813"/>
      <c r="W1364" s="813">
        <f t="shared" si="100"/>
        <v>99.99861649142224</v>
      </c>
      <c r="X1364" s="813"/>
      <c r="Y1364" s="813"/>
      <c r="Z1364" s="813"/>
      <c r="AA1364" s="813"/>
    </row>
    <row r="1365" spans="1:27" ht="22.5">
      <c r="A1365" s="779"/>
      <c r="B1365" s="777" t="s">
        <v>2885</v>
      </c>
      <c r="C1365" s="778" t="s">
        <v>2886</v>
      </c>
      <c r="D1365" s="757">
        <v>493.27100000000002</v>
      </c>
      <c r="E1365" s="758">
        <v>493.27100000000002</v>
      </c>
      <c r="F1365" s="758">
        <v>0</v>
      </c>
      <c r="G1365" s="758">
        <v>0</v>
      </c>
      <c r="H1365" s="758">
        <v>0</v>
      </c>
      <c r="I1365" s="758">
        <v>493.27100000000002</v>
      </c>
      <c r="J1365" s="758">
        <v>0</v>
      </c>
      <c r="K1365" s="758">
        <v>0</v>
      </c>
      <c r="L1365" s="758">
        <v>0</v>
      </c>
      <c r="M1365" s="758">
        <v>0</v>
      </c>
      <c r="N1365" s="759">
        <v>493.26900000000001</v>
      </c>
      <c r="O1365" s="757">
        <v>0</v>
      </c>
      <c r="P1365" s="757">
        <v>493.26900000000001</v>
      </c>
      <c r="Q1365" s="757">
        <v>0</v>
      </c>
      <c r="R1365" s="757">
        <v>0</v>
      </c>
      <c r="S1365" s="757">
        <v>0</v>
      </c>
      <c r="T1365" s="757">
        <v>0</v>
      </c>
      <c r="U1365" s="812">
        <f t="shared" si="99"/>
        <v>99.999594543364594</v>
      </c>
      <c r="V1365" s="813"/>
      <c r="W1365" s="813">
        <f t="shared" si="100"/>
        <v>99.999594543364594</v>
      </c>
      <c r="X1365" s="813"/>
      <c r="Y1365" s="813"/>
      <c r="Z1365" s="813"/>
      <c r="AA1365" s="813"/>
    </row>
    <row r="1366" spans="1:27" ht="33.75">
      <c r="A1366" s="779"/>
      <c r="B1366" s="777" t="s">
        <v>2887</v>
      </c>
      <c r="C1366" s="778" t="s">
        <v>2888</v>
      </c>
      <c r="D1366" s="757">
        <v>262</v>
      </c>
      <c r="E1366" s="758">
        <v>262</v>
      </c>
      <c r="F1366" s="758">
        <v>0</v>
      </c>
      <c r="G1366" s="758">
        <v>0</v>
      </c>
      <c r="H1366" s="758">
        <v>0</v>
      </c>
      <c r="I1366" s="758">
        <v>262</v>
      </c>
      <c r="J1366" s="758">
        <v>0</v>
      </c>
      <c r="K1366" s="758">
        <v>0</v>
      </c>
      <c r="L1366" s="758">
        <v>0</v>
      </c>
      <c r="M1366" s="758">
        <v>0</v>
      </c>
      <c r="N1366" s="759">
        <v>235.99799999999999</v>
      </c>
      <c r="O1366" s="757">
        <v>0</v>
      </c>
      <c r="P1366" s="757">
        <v>235.99799999999999</v>
      </c>
      <c r="Q1366" s="757">
        <v>0</v>
      </c>
      <c r="R1366" s="757">
        <v>0</v>
      </c>
      <c r="S1366" s="757">
        <v>0</v>
      </c>
      <c r="T1366" s="757">
        <v>0</v>
      </c>
      <c r="U1366" s="812">
        <f t="shared" si="99"/>
        <v>90.075572519083963</v>
      </c>
      <c r="V1366" s="813"/>
      <c r="W1366" s="813">
        <f t="shared" si="100"/>
        <v>90.075572519083963</v>
      </c>
      <c r="X1366" s="813"/>
      <c r="Y1366" s="813"/>
      <c r="Z1366" s="813"/>
      <c r="AA1366" s="813"/>
    </row>
    <row r="1367" spans="1:27" ht="22.5">
      <c r="A1367" s="779"/>
      <c r="B1367" s="777" t="s">
        <v>2889</v>
      </c>
      <c r="C1367" s="778" t="s">
        <v>2890</v>
      </c>
      <c r="D1367" s="757">
        <v>370</v>
      </c>
      <c r="E1367" s="758">
        <v>370</v>
      </c>
      <c r="F1367" s="758">
        <v>0</v>
      </c>
      <c r="G1367" s="758">
        <v>0</v>
      </c>
      <c r="H1367" s="758">
        <v>0</v>
      </c>
      <c r="I1367" s="758">
        <v>370</v>
      </c>
      <c r="J1367" s="758">
        <v>0</v>
      </c>
      <c r="K1367" s="758">
        <v>0</v>
      </c>
      <c r="L1367" s="758">
        <v>0</v>
      </c>
      <c r="M1367" s="758">
        <v>0</v>
      </c>
      <c r="N1367" s="759">
        <v>355.62799999999999</v>
      </c>
      <c r="O1367" s="757">
        <v>0</v>
      </c>
      <c r="P1367" s="757">
        <v>355.62799999999999</v>
      </c>
      <c r="Q1367" s="757">
        <v>0</v>
      </c>
      <c r="R1367" s="757">
        <v>0</v>
      </c>
      <c r="S1367" s="757">
        <v>0</v>
      </c>
      <c r="T1367" s="757">
        <v>0</v>
      </c>
      <c r="U1367" s="812">
        <f t="shared" si="99"/>
        <v>96.115675675675675</v>
      </c>
      <c r="V1367" s="813"/>
      <c r="W1367" s="813">
        <f t="shared" si="100"/>
        <v>96.115675675675675</v>
      </c>
      <c r="X1367" s="813"/>
      <c r="Y1367" s="813"/>
      <c r="Z1367" s="813"/>
      <c r="AA1367" s="813"/>
    </row>
    <row r="1368" spans="1:27" ht="22.5">
      <c r="A1368" s="779"/>
      <c r="B1368" s="777" t="s">
        <v>2891</v>
      </c>
      <c r="C1368" s="778" t="s">
        <v>2892</v>
      </c>
      <c r="D1368" s="757">
        <v>793.63900000000001</v>
      </c>
      <c r="E1368" s="758">
        <v>793.63900000000001</v>
      </c>
      <c r="F1368" s="758">
        <v>0</v>
      </c>
      <c r="G1368" s="758">
        <v>0</v>
      </c>
      <c r="H1368" s="758">
        <v>0</v>
      </c>
      <c r="I1368" s="758">
        <v>793.63900000000001</v>
      </c>
      <c r="J1368" s="758">
        <v>0</v>
      </c>
      <c r="K1368" s="758">
        <v>0</v>
      </c>
      <c r="L1368" s="758">
        <v>0</v>
      </c>
      <c r="M1368" s="758">
        <v>0</v>
      </c>
      <c r="N1368" s="759">
        <v>793.63900000000001</v>
      </c>
      <c r="O1368" s="757">
        <v>0</v>
      </c>
      <c r="P1368" s="757">
        <v>793.63900000000001</v>
      </c>
      <c r="Q1368" s="757">
        <v>0</v>
      </c>
      <c r="R1368" s="757">
        <v>0</v>
      </c>
      <c r="S1368" s="757">
        <v>0</v>
      </c>
      <c r="T1368" s="757">
        <v>0</v>
      </c>
      <c r="U1368" s="812">
        <f t="shared" si="99"/>
        <v>100</v>
      </c>
      <c r="V1368" s="813"/>
      <c r="W1368" s="813">
        <f t="shared" si="100"/>
        <v>100</v>
      </c>
      <c r="X1368" s="813"/>
      <c r="Y1368" s="813"/>
      <c r="Z1368" s="813"/>
      <c r="AA1368" s="813"/>
    </row>
    <row r="1369" spans="1:27" ht="22.5">
      <c r="A1369" s="779"/>
      <c r="B1369" s="777" t="s">
        <v>2893</v>
      </c>
      <c r="C1369" s="778" t="s">
        <v>2894</v>
      </c>
      <c r="D1369" s="757">
        <v>1872.943</v>
      </c>
      <c r="E1369" s="758">
        <v>1872.943</v>
      </c>
      <c r="F1369" s="758">
        <v>0</v>
      </c>
      <c r="G1369" s="758">
        <v>0</v>
      </c>
      <c r="H1369" s="758">
        <v>0</v>
      </c>
      <c r="I1369" s="758">
        <v>1872.943</v>
      </c>
      <c r="J1369" s="758">
        <v>0</v>
      </c>
      <c r="K1369" s="758">
        <v>0</v>
      </c>
      <c r="L1369" s="758">
        <v>0</v>
      </c>
      <c r="M1369" s="758">
        <v>0</v>
      </c>
      <c r="N1369" s="759">
        <v>1872.943</v>
      </c>
      <c r="O1369" s="757">
        <v>0</v>
      </c>
      <c r="P1369" s="757">
        <v>1872.943</v>
      </c>
      <c r="Q1369" s="757">
        <v>0</v>
      </c>
      <c r="R1369" s="757">
        <v>0</v>
      </c>
      <c r="S1369" s="757">
        <v>0</v>
      </c>
      <c r="T1369" s="757">
        <v>0</v>
      </c>
      <c r="U1369" s="812">
        <f t="shared" si="99"/>
        <v>100</v>
      </c>
      <c r="V1369" s="813"/>
      <c r="W1369" s="813">
        <f t="shared" si="100"/>
        <v>100</v>
      </c>
      <c r="X1369" s="813"/>
      <c r="Y1369" s="813"/>
      <c r="Z1369" s="813"/>
      <c r="AA1369" s="813"/>
    </row>
    <row r="1370" spans="1:27" ht="22.5">
      <c r="A1370" s="779"/>
      <c r="B1370" s="777" t="s">
        <v>2895</v>
      </c>
      <c r="C1370" s="778" t="s">
        <v>2896</v>
      </c>
      <c r="D1370" s="757">
        <v>1885.547</v>
      </c>
      <c r="E1370" s="758">
        <v>1635.547</v>
      </c>
      <c r="F1370" s="758">
        <v>0</v>
      </c>
      <c r="G1370" s="758">
        <v>250</v>
      </c>
      <c r="H1370" s="758">
        <v>0</v>
      </c>
      <c r="I1370" s="758">
        <v>1885.547</v>
      </c>
      <c r="J1370" s="758">
        <v>0</v>
      </c>
      <c r="K1370" s="758">
        <v>0</v>
      </c>
      <c r="L1370" s="758">
        <v>0</v>
      </c>
      <c r="M1370" s="758">
        <v>0</v>
      </c>
      <c r="N1370" s="759">
        <v>1885.547</v>
      </c>
      <c r="O1370" s="757">
        <v>0</v>
      </c>
      <c r="P1370" s="757">
        <v>1885.547</v>
      </c>
      <c r="Q1370" s="757">
        <v>0</v>
      </c>
      <c r="R1370" s="757">
        <v>0</v>
      </c>
      <c r="S1370" s="757">
        <v>0</v>
      </c>
      <c r="T1370" s="757">
        <v>0</v>
      </c>
      <c r="U1370" s="812">
        <f t="shared" si="99"/>
        <v>100</v>
      </c>
      <c r="V1370" s="813"/>
      <c r="W1370" s="813">
        <f t="shared" si="100"/>
        <v>100</v>
      </c>
      <c r="X1370" s="813"/>
      <c r="Y1370" s="813"/>
      <c r="Z1370" s="813"/>
      <c r="AA1370" s="813"/>
    </row>
    <row r="1371" spans="1:27" ht="22.5">
      <c r="A1371" s="779"/>
      <c r="B1371" s="777" t="s">
        <v>2897</v>
      </c>
      <c r="C1371" s="778" t="s">
        <v>2898</v>
      </c>
      <c r="D1371" s="757">
        <v>2126</v>
      </c>
      <c r="E1371" s="758">
        <v>1341</v>
      </c>
      <c r="F1371" s="758">
        <v>0</v>
      </c>
      <c r="G1371" s="758">
        <v>785</v>
      </c>
      <c r="H1371" s="758">
        <v>0</v>
      </c>
      <c r="I1371" s="758">
        <v>2126</v>
      </c>
      <c r="J1371" s="758">
        <v>0</v>
      </c>
      <c r="K1371" s="758">
        <v>0</v>
      </c>
      <c r="L1371" s="758">
        <v>0</v>
      </c>
      <c r="M1371" s="758">
        <v>0</v>
      </c>
      <c r="N1371" s="759">
        <v>1916.886</v>
      </c>
      <c r="O1371" s="757">
        <v>0</v>
      </c>
      <c r="P1371" s="757">
        <v>1916.886</v>
      </c>
      <c r="Q1371" s="757">
        <v>0</v>
      </c>
      <c r="R1371" s="757">
        <v>0</v>
      </c>
      <c r="S1371" s="757">
        <v>0</v>
      </c>
      <c r="T1371" s="757">
        <v>0</v>
      </c>
      <c r="U1371" s="812">
        <f t="shared" si="99"/>
        <v>90.163969896519276</v>
      </c>
      <c r="V1371" s="813"/>
      <c r="W1371" s="813">
        <f t="shared" si="100"/>
        <v>90.163969896519276</v>
      </c>
      <c r="X1371" s="813"/>
      <c r="Y1371" s="813"/>
      <c r="Z1371" s="813"/>
      <c r="AA1371" s="813"/>
    </row>
    <row r="1372" spans="1:27" ht="22.5">
      <c r="A1372" s="779"/>
      <c r="B1372" s="777" t="s">
        <v>2899</v>
      </c>
      <c r="C1372" s="778" t="s">
        <v>2900</v>
      </c>
      <c r="D1372" s="757">
        <v>280.62900000000002</v>
      </c>
      <c r="E1372" s="758">
        <v>280.62900000000002</v>
      </c>
      <c r="F1372" s="758">
        <v>0</v>
      </c>
      <c r="G1372" s="758">
        <v>0</v>
      </c>
      <c r="H1372" s="758">
        <v>0</v>
      </c>
      <c r="I1372" s="758">
        <v>280.62900000000002</v>
      </c>
      <c r="J1372" s="758">
        <v>0</v>
      </c>
      <c r="K1372" s="758">
        <v>0</v>
      </c>
      <c r="L1372" s="758">
        <v>0</v>
      </c>
      <c r="M1372" s="758">
        <v>0</v>
      </c>
      <c r="N1372" s="759">
        <v>280.62900000000002</v>
      </c>
      <c r="O1372" s="757">
        <v>0</v>
      </c>
      <c r="P1372" s="757">
        <v>280.62900000000002</v>
      </c>
      <c r="Q1372" s="757">
        <v>0</v>
      </c>
      <c r="R1372" s="757">
        <v>0</v>
      </c>
      <c r="S1372" s="757">
        <v>0</v>
      </c>
      <c r="T1372" s="757">
        <v>0</v>
      </c>
      <c r="U1372" s="812">
        <f t="shared" si="99"/>
        <v>100</v>
      </c>
      <c r="V1372" s="813"/>
      <c r="W1372" s="813">
        <f t="shared" si="100"/>
        <v>100</v>
      </c>
      <c r="X1372" s="813"/>
      <c r="Y1372" s="813"/>
      <c r="Z1372" s="813"/>
      <c r="AA1372" s="813"/>
    </row>
    <row r="1373" spans="1:27" ht="22.5">
      <c r="A1373" s="779"/>
      <c r="B1373" s="777" t="s">
        <v>2901</v>
      </c>
      <c r="C1373" s="778" t="s">
        <v>2902</v>
      </c>
      <c r="D1373" s="757">
        <v>0.505</v>
      </c>
      <c r="E1373" s="758">
        <v>0</v>
      </c>
      <c r="F1373" s="758">
        <v>0.505</v>
      </c>
      <c r="G1373" s="758">
        <v>0</v>
      </c>
      <c r="H1373" s="758">
        <v>0</v>
      </c>
      <c r="I1373" s="758">
        <v>0.505</v>
      </c>
      <c r="J1373" s="758">
        <v>0</v>
      </c>
      <c r="K1373" s="758">
        <v>0</v>
      </c>
      <c r="L1373" s="758">
        <v>0</v>
      </c>
      <c r="M1373" s="758">
        <v>0</v>
      </c>
      <c r="N1373" s="759">
        <v>0</v>
      </c>
      <c r="O1373" s="757">
        <v>0</v>
      </c>
      <c r="P1373" s="757">
        <v>0</v>
      </c>
      <c r="Q1373" s="757">
        <v>0</v>
      </c>
      <c r="R1373" s="757">
        <v>0</v>
      </c>
      <c r="S1373" s="757">
        <v>0</v>
      </c>
      <c r="T1373" s="757">
        <v>0</v>
      </c>
      <c r="U1373" s="812">
        <f t="shared" si="99"/>
        <v>0</v>
      </c>
      <c r="V1373" s="813"/>
      <c r="W1373" s="813">
        <f t="shared" si="100"/>
        <v>0</v>
      </c>
      <c r="X1373" s="813"/>
      <c r="Y1373" s="813"/>
      <c r="Z1373" s="813"/>
      <c r="AA1373" s="813"/>
    </row>
    <row r="1374" spans="1:27" ht="33.75">
      <c r="A1374" s="779"/>
      <c r="B1374" s="777" t="s">
        <v>2903</v>
      </c>
      <c r="C1374" s="778" t="s">
        <v>2904</v>
      </c>
      <c r="D1374" s="757">
        <v>0.55300000000000005</v>
      </c>
      <c r="E1374" s="758">
        <v>0</v>
      </c>
      <c r="F1374" s="758">
        <v>0.55300000000000005</v>
      </c>
      <c r="G1374" s="758">
        <v>0</v>
      </c>
      <c r="H1374" s="758">
        <v>0</v>
      </c>
      <c r="I1374" s="758">
        <v>0.55300000000000005</v>
      </c>
      <c r="J1374" s="758">
        <v>0</v>
      </c>
      <c r="K1374" s="758">
        <v>0</v>
      </c>
      <c r="L1374" s="758">
        <v>0</v>
      </c>
      <c r="M1374" s="758">
        <v>0</v>
      </c>
      <c r="N1374" s="759">
        <v>0</v>
      </c>
      <c r="O1374" s="757">
        <v>0</v>
      </c>
      <c r="P1374" s="757">
        <v>0</v>
      </c>
      <c r="Q1374" s="757">
        <v>0</v>
      </c>
      <c r="R1374" s="757">
        <v>0</v>
      </c>
      <c r="S1374" s="757">
        <v>0</v>
      </c>
      <c r="T1374" s="757">
        <v>0</v>
      </c>
      <c r="U1374" s="812">
        <f t="shared" si="99"/>
        <v>0</v>
      </c>
      <c r="V1374" s="813"/>
      <c r="W1374" s="813">
        <f t="shared" si="100"/>
        <v>0</v>
      </c>
      <c r="X1374" s="813"/>
      <c r="Y1374" s="813"/>
      <c r="Z1374" s="813"/>
      <c r="AA1374" s="813"/>
    </row>
    <row r="1375" spans="1:27" ht="22.5">
      <c r="A1375" s="779"/>
      <c r="B1375" s="777" t="s">
        <v>2905</v>
      </c>
      <c r="C1375" s="778" t="s">
        <v>2906</v>
      </c>
      <c r="D1375" s="757">
        <v>0.46200000000000002</v>
      </c>
      <c r="E1375" s="758">
        <v>0</v>
      </c>
      <c r="F1375" s="758">
        <v>0.46200000000000002</v>
      </c>
      <c r="G1375" s="758">
        <v>0</v>
      </c>
      <c r="H1375" s="758">
        <v>0</v>
      </c>
      <c r="I1375" s="758">
        <v>0.46200000000000002</v>
      </c>
      <c r="J1375" s="758">
        <v>0</v>
      </c>
      <c r="K1375" s="758">
        <v>0</v>
      </c>
      <c r="L1375" s="758">
        <v>0</v>
      </c>
      <c r="M1375" s="758">
        <v>0</v>
      </c>
      <c r="N1375" s="759">
        <v>0</v>
      </c>
      <c r="O1375" s="757">
        <v>0</v>
      </c>
      <c r="P1375" s="757">
        <v>0</v>
      </c>
      <c r="Q1375" s="757">
        <v>0</v>
      </c>
      <c r="R1375" s="757">
        <v>0</v>
      </c>
      <c r="S1375" s="757">
        <v>0</v>
      </c>
      <c r="T1375" s="757">
        <v>0</v>
      </c>
      <c r="U1375" s="812">
        <f t="shared" si="99"/>
        <v>0</v>
      </c>
      <c r="V1375" s="813"/>
      <c r="W1375" s="813">
        <f t="shared" si="100"/>
        <v>0</v>
      </c>
      <c r="X1375" s="813"/>
      <c r="Y1375" s="813"/>
      <c r="Z1375" s="813"/>
      <c r="AA1375" s="813"/>
    </row>
    <row r="1376" spans="1:27" ht="22.5">
      <c r="A1376" s="779"/>
      <c r="B1376" s="777" t="s">
        <v>2907</v>
      </c>
      <c r="C1376" s="778" t="s">
        <v>2908</v>
      </c>
      <c r="D1376" s="757">
        <v>0.23300000000000001</v>
      </c>
      <c r="E1376" s="758">
        <v>0</v>
      </c>
      <c r="F1376" s="758">
        <v>0.23300000000000001</v>
      </c>
      <c r="G1376" s="758">
        <v>0</v>
      </c>
      <c r="H1376" s="758">
        <v>0</v>
      </c>
      <c r="I1376" s="758">
        <v>0.23300000000000001</v>
      </c>
      <c r="J1376" s="758">
        <v>0</v>
      </c>
      <c r="K1376" s="758">
        <v>0</v>
      </c>
      <c r="L1376" s="758">
        <v>0</v>
      </c>
      <c r="M1376" s="758">
        <v>0</v>
      </c>
      <c r="N1376" s="759">
        <v>0</v>
      </c>
      <c r="O1376" s="757">
        <v>0</v>
      </c>
      <c r="P1376" s="757">
        <v>0</v>
      </c>
      <c r="Q1376" s="757">
        <v>0</v>
      </c>
      <c r="R1376" s="757">
        <v>0</v>
      </c>
      <c r="S1376" s="757">
        <v>0</v>
      </c>
      <c r="T1376" s="757">
        <v>0</v>
      </c>
      <c r="U1376" s="812">
        <f t="shared" si="99"/>
        <v>0</v>
      </c>
      <c r="V1376" s="813"/>
      <c r="W1376" s="813">
        <f t="shared" si="100"/>
        <v>0</v>
      </c>
      <c r="X1376" s="813"/>
      <c r="Y1376" s="813"/>
      <c r="Z1376" s="813"/>
      <c r="AA1376" s="813"/>
    </row>
    <row r="1377" spans="1:27" ht="22.5">
      <c r="A1377" s="779"/>
      <c r="B1377" s="777" t="s">
        <v>2909</v>
      </c>
      <c r="C1377" s="778" t="s">
        <v>2910</v>
      </c>
      <c r="D1377" s="757">
        <v>0.45700000000000002</v>
      </c>
      <c r="E1377" s="758">
        <v>0</v>
      </c>
      <c r="F1377" s="758">
        <v>0.45700000000000002</v>
      </c>
      <c r="G1377" s="758">
        <v>0</v>
      </c>
      <c r="H1377" s="758">
        <v>0</v>
      </c>
      <c r="I1377" s="758">
        <v>0.45700000000000002</v>
      </c>
      <c r="J1377" s="758">
        <v>0</v>
      </c>
      <c r="K1377" s="758">
        <v>0</v>
      </c>
      <c r="L1377" s="758">
        <v>0</v>
      </c>
      <c r="M1377" s="758">
        <v>0</v>
      </c>
      <c r="N1377" s="759">
        <v>0</v>
      </c>
      <c r="O1377" s="757">
        <v>0</v>
      </c>
      <c r="P1377" s="757">
        <v>0</v>
      </c>
      <c r="Q1377" s="757">
        <v>0</v>
      </c>
      <c r="R1377" s="757">
        <v>0</v>
      </c>
      <c r="S1377" s="757">
        <v>0</v>
      </c>
      <c r="T1377" s="757">
        <v>0</v>
      </c>
      <c r="U1377" s="812">
        <f t="shared" si="99"/>
        <v>0</v>
      </c>
      <c r="V1377" s="813"/>
      <c r="W1377" s="813">
        <f t="shared" si="100"/>
        <v>0</v>
      </c>
      <c r="X1377" s="813"/>
      <c r="Y1377" s="813"/>
      <c r="Z1377" s="813"/>
      <c r="AA1377" s="813"/>
    </row>
    <row r="1378" spans="1:27" ht="22.5">
      <c r="A1378" s="779"/>
      <c r="B1378" s="777" t="s">
        <v>2911</v>
      </c>
      <c r="C1378" s="778" t="s">
        <v>2912</v>
      </c>
      <c r="D1378" s="757">
        <v>8.359</v>
      </c>
      <c r="E1378" s="758">
        <v>0</v>
      </c>
      <c r="F1378" s="758">
        <v>8.359</v>
      </c>
      <c r="G1378" s="758">
        <v>0</v>
      </c>
      <c r="H1378" s="758">
        <v>0</v>
      </c>
      <c r="I1378" s="758">
        <v>8.359</v>
      </c>
      <c r="J1378" s="758">
        <v>0</v>
      </c>
      <c r="K1378" s="758">
        <v>0</v>
      </c>
      <c r="L1378" s="758">
        <v>0</v>
      </c>
      <c r="M1378" s="758">
        <v>0</v>
      </c>
      <c r="N1378" s="759">
        <v>0</v>
      </c>
      <c r="O1378" s="757">
        <v>0</v>
      </c>
      <c r="P1378" s="757">
        <v>0</v>
      </c>
      <c r="Q1378" s="757">
        <v>0</v>
      </c>
      <c r="R1378" s="757">
        <v>0</v>
      </c>
      <c r="S1378" s="757">
        <v>0</v>
      </c>
      <c r="T1378" s="757">
        <v>0</v>
      </c>
      <c r="U1378" s="812">
        <f t="shared" si="99"/>
        <v>0</v>
      </c>
      <c r="V1378" s="813"/>
      <c r="W1378" s="813">
        <f t="shared" si="100"/>
        <v>0</v>
      </c>
      <c r="X1378" s="813"/>
      <c r="Y1378" s="813"/>
      <c r="Z1378" s="813"/>
      <c r="AA1378" s="813"/>
    </row>
    <row r="1379" spans="1:27">
      <c r="A1379" s="769">
        <v>19</v>
      </c>
      <c r="B1379" s="944" t="s">
        <v>2916</v>
      </c>
      <c r="C1379" s="944" t="s">
        <v>323</v>
      </c>
      <c r="D1379" s="755">
        <v>38546</v>
      </c>
      <c r="E1379" s="755">
        <v>38546</v>
      </c>
      <c r="F1379" s="755">
        <v>0</v>
      </c>
      <c r="G1379" s="755">
        <v>0</v>
      </c>
      <c r="H1379" s="755">
        <v>0</v>
      </c>
      <c r="I1379" s="755">
        <v>0</v>
      </c>
      <c r="J1379" s="755">
        <v>0</v>
      </c>
      <c r="K1379" s="755"/>
      <c r="L1379" s="755"/>
      <c r="M1379" s="755">
        <v>38546</v>
      </c>
      <c r="N1379" s="756">
        <v>38546</v>
      </c>
      <c r="O1379" s="757"/>
      <c r="P1379" s="757"/>
      <c r="Q1379" s="757"/>
      <c r="R1379" s="757"/>
      <c r="S1379" s="757"/>
      <c r="T1379" s="797">
        <v>38546</v>
      </c>
      <c r="U1379" s="812">
        <f t="shared" si="99"/>
        <v>100</v>
      </c>
      <c r="V1379" s="812"/>
      <c r="W1379" s="812"/>
      <c r="X1379" s="812"/>
      <c r="Y1379" s="812"/>
      <c r="Z1379" s="812"/>
      <c r="AA1379" s="812">
        <f t="shared" ref="AA1379:AA1385" si="101">T1379/M1379*100</f>
        <v>100</v>
      </c>
    </row>
    <row r="1380" spans="1:27" ht="70.5" customHeight="1">
      <c r="A1380" s="770" t="s">
        <v>22</v>
      </c>
      <c r="B1380" s="945" t="s">
        <v>2917</v>
      </c>
      <c r="C1380" s="945"/>
      <c r="D1380" s="755">
        <v>279645</v>
      </c>
      <c r="E1380" s="755">
        <v>279645</v>
      </c>
      <c r="F1380" s="755">
        <v>0</v>
      </c>
      <c r="G1380" s="755">
        <v>0</v>
      </c>
      <c r="H1380" s="755">
        <v>0</v>
      </c>
      <c r="I1380" s="755">
        <v>0</v>
      </c>
      <c r="J1380" s="755">
        <v>9669</v>
      </c>
      <c r="K1380" s="755">
        <v>0</v>
      </c>
      <c r="L1380" s="755">
        <v>131095</v>
      </c>
      <c r="M1380" s="755">
        <v>151881</v>
      </c>
      <c r="N1380" s="756">
        <v>279645</v>
      </c>
      <c r="O1380" s="755">
        <v>0</v>
      </c>
      <c r="P1380" s="755">
        <v>0</v>
      </c>
      <c r="Q1380" s="755">
        <v>9669</v>
      </c>
      <c r="R1380" s="755">
        <v>0</v>
      </c>
      <c r="S1380" s="755">
        <v>118095</v>
      </c>
      <c r="T1380" s="755">
        <v>151881</v>
      </c>
      <c r="U1380" s="812">
        <f t="shared" si="99"/>
        <v>100</v>
      </c>
      <c r="V1380" s="812"/>
      <c r="W1380" s="812"/>
      <c r="X1380" s="812"/>
      <c r="Y1380" s="812"/>
      <c r="Z1380" s="812">
        <f t="shared" ref="Z1380:Z1386" si="102">S1380/L1380*100</f>
        <v>90.083527213089738</v>
      </c>
      <c r="AA1380" s="812">
        <f t="shared" si="101"/>
        <v>100</v>
      </c>
    </row>
    <row r="1381" spans="1:27">
      <c r="A1381" s="786"/>
      <c r="B1381" s="787"/>
      <c r="C1381" s="788" t="s">
        <v>377</v>
      </c>
      <c r="D1381" s="760">
        <v>55217</v>
      </c>
      <c r="E1381" s="763">
        <v>55217</v>
      </c>
      <c r="F1381" s="760"/>
      <c r="G1381" s="760"/>
      <c r="H1381" s="760"/>
      <c r="I1381" s="760"/>
      <c r="J1381" s="760"/>
      <c r="K1381" s="763"/>
      <c r="L1381" s="761">
        <v>51357</v>
      </c>
      <c r="M1381" s="760">
        <v>3860</v>
      </c>
      <c r="N1381" s="762">
        <v>55217</v>
      </c>
      <c r="O1381" s="760"/>
      <c r="P1381" s="760"/>
      <c r="Q1381" s="760"/>
      <c r="R1381" s="760"/>
      <c r="S1381" s="760">
        <v>51357</v>
      </c>
      <c r="T1381" s="760">
        <v>3860</v>
      </c>
      <c r="U1381" s="813">
        <f t="shared" si="99"/>
        <v>100</v>
      </c>
      <c r="V1381" s="813"/>
      <c r="W1381" s="813"/>
      <c r="X1381" s="813"/>
      <c r="Y1381" s="813"/>
      <c r="Z1381" s="813">
        <f t="shared" si="102"/>
        <v>100</v>
      </c>
      <c r="AA1381" s="813">
        <f t="shared" si="101"/>
        <v>100</v>
      </c>
    </row>
    <row r="1382" spans="1:27" ht="24">
      <c r="A1382" s="786"/>
      <c r="B1382" s="787"/>
      <c r="C1382" s="789" t="s">
        <v>1045</v>
      </c>
      <c r="D1382" s="760">
        <v>193698</v>
      </c>
      <c r="E1382" s="761">
        <v>193698</v>
      </c>
      <c r="F1382" s="760"/>
      <c r="G1382" s="760"/>
      <c r="H1382" s="760"/>
      <c r="I1382" s="760"/>
      <c r="J1382" s="760">
        <v>9669</v>
      </c>
      <c r="K1382" s="760"/>
      <c r="L1382" s="764">
        <v>53958</v>
      </c>
      <c r="M1382" s="760">
        <v>130071</v>
      </c>
      <c r="N1382" s="762">
        <v>193698</v>
      </c>
      <c r="O1382" s="760"/>
      <c r="P1382" s="760"/>
      <c r="Q1382" s="760">
        <v>9669</v>
      </c>
      <c r="R1382" s="760"/>
      <c r="S1382" s="760">
        <v>53958</v>
      </c>
      <c r="T1382" s="760">
        <v>130071</v>
      </c>
      <c r="U1382" s="813">
        <f t="shared" si="99"/>
        <v>100</v>
      </c>
      <c r="V1382" s="813"/>
      <c r="W1382" s="813"/>
      <c r="X1382" s="813"/>
      <c r="Y1382" s="813"/>
      <c r="Z1382" s="813">
        <f t="shared" si="102"/>
        <v>100</v>
      </c>
      <c r="AA1382" s="813">
        <f t="shared" si="101"/>
        <v>100</v>
      </c>
    </row>
    <row r="1383" spans="1:27" ht="24">
      <c r="A1383" s="790"/>
      <c r="B1383" s="790"/>
      <c r="C1383" s="789" t="s">
        <v>1046</v>
      </c>
      <c r="D1383" s="760">
        <v>8000</v>
      </c>
      <c r="E1383" s="761">
        <v>8000</v>
      </c>
      <c r="F1383" s="763"/>
      <c r="G1383" s="763"/>
      <c r="H1383" s="763"/>
      <c r="I1383" s="763"/>
      <c r="J1383" s="763"/>
      <c r="K1383" s="763"/>
      <c r="L1383" s="765">
        <v>8000</v>
      </c>
      <c r="M1383" s="760">
        <v>8000</v>
      </c>
      <c r="N1383" s="762">
        <v>8000</v>
      </c>
      <c r="O1383" s="760"/>
      <c r="P1383" s="760"/>
      <c r="Q1383" s="760"/>
      <c r="R1383" s="760"/>
      <c r="S1383" s="760"/>
      <c r="T1383" s="760">
        <v>8000</v>
      </c>
      <c r="U1383" s="813">
        <f t="shared" si="99"/>
        <v>100</v>
      </c>
      <c r="V1383" s="813"/>
      <c r="W1383" s="813"/>
      <c r="X1383" s="813"/>
      <c r="Y1383" s="813"/>
      <c r="Z1383" s="813">
        <f t="shared" si="102"/>
        <v>0</v>
      </c>
      <c r="AA1383" s="813">
        <f t="shared" si="101"/>
        <v>100</v>
      </c>
    </row>
    <row r="1384" spans="1:27" ht="24">
      <c r="A1384" s="790"/>
      <c r="B1384" s="790"/>
      <c r="C1384" s="789" t="s">
        <v>2918</v>
      </c>
      <c r="D1384" s="760">
        <v>5000</v>
      </c>
      <c r="E1384" s="761">
        <v>5000</v>
      </c>
      <c r="F1384" s="763"/>
      <c r="G1384" s="763"/>
      <c r="H1384" s="763"/>
      <c r="I1384" s="763"/>
      <c r="J1384" s="763"/>
      <c r="K1384" s="763"/>
      <c r="L1384" s="765">
        <v>5000</v>
      </c>
      <c r="M1384" s="760">
        <v>5000</v>
      </c>
      <c r="N1384" s="762">
        <v>5000</v>
      </c>
      <c r="O1384" s="760"/>
      <c r="P1384" s="760"/>
      <c r="Q1384" s="760"/>
      <c r="R1384" s="760"/>
      <c r="S1384" s="760"/>
      <c r="T1384" s="760">
        <v>5000</v>
      </c>
      <c r="U1384" s="813">
        <f t="shared" si="99"/>
        <v>100</v>
      </c>
      <c r="V1384" s="813"/>
      <c r="W1384" s="813"/>
      <c r="X1384" s="813"/>
      <c r="Y1384" s="813"/>
      <c r="Z1384" s="813">
        <f t="shared" si="102"/>
        <v>0</v>
      </c>
      <c r="AA1384" s="813">
        <f t="shared" si="101"/>
        <v>100</v>
      </c>
    </row>
    <row r="1385" spans="1:27" ht="24">
      <c r="A1385" s="791"/>
      <c r="B1385" s="791"/>
      <c r="C1385" s="792" t="s">
        <v>1164</v>
      </c>
      <c r="D1385" s="760">
        <v>4950</v>
      </c>
      <c r="E1385" s="761">
        <v>4950</v>
      </c>
      <c r="F1385" s="766"/>
      <c r="G1385" s="766"/>
      <c r="H1385" s="766"/>
      <c r="I1385" s="766"/>
      <c r="J1385" s="766"/>
      <c r="K1385" s="766"/>
      <c r="L1385" s="766"/>
      <c r="M1385" s="760">
        <v>4950</v>
      </c>
      <c r="N1385" s="762">
        <v>4950</v>
      </c>
      <c r="O1385" s="760"/>
      <c r="P1385" s="760"/>
      <c r="Q1385" s="760"/>
      <c r="R1385" s="760"/>
      <c r="S1385" s="760"/>
      <c r="T1385" s="760">
        <v>4950</v>
      </c>
      <c r="U1385" s="813">
        <f t="shared" si="99"/>
        <v>100</v>
      </c>
      <c r="V1385" s="813"/>
      <c r="W1385" s="813"/>
      <c r="X1385" s="813"/>
      <c r="Y1385" s="813"/>
      <c r="Z1385" s="813"/>
      <c r="AA1385" s="813">
        <f t="shared" si="101"/>
        <v>100</v>
      </c>
    </row>
    <row r="1386" spans="1:27" ht="24.75">
      <c r="A1386" s="791"/>
      <c r="B1386" s="791"/>
      <c r="C1386" s="793" t="s">
        <v>2919</v>
      </c>
      <c r="D1386" s="760">
        <v>12780</v>
      </c>
      <c r="E1386" s="761">
        <v>12780</v>
      </c>
      <c r="F1386" s="766"/>
      <c r="G1386" s="766"/>
      <c r="H1386" s="766"/>
      <c r="I1386" s="766"/>
      <c r="J1386" s="766"/>
      <c r="K1386" s="766"/>
      <c r="L1386" s="767">
        <v>12780</v>
      </c>
      <c r="M1386" s="760"/>
      <c r="N1386" s="762">
        <v>12780</v>
      </c>
      <c r="O1386" s="760"/>
      <c r="P1386" s="760"/>
      <c r="Q1386" s="760"/>
      <c r="R1386" s="760"/>
      <c r="S1386" s="760">
        <v>12780</v>
      </c>
      <c r="T1386" s="760"/>
      <c r="U1386" s="813">
        <f t="shared" si="99"/>
        <v>100</v>
      </c>
      <c r="V1386" s="813"/>
      <c r="W1386" s="813"/>
      <c r="X1386" s="813"/>
      <c r="Y1386" s="813"/>
      <c r="Z1386" s="813">
        <f t="shared" si="102"/>
        <v>100</v>
      </c>
      <c r="AA1386" s="813"/>
    </row>
  </sheetData>
  <autoFilter ref="A5:C1386" xr:uid="{00000000-0009-0000-0000-000026000000}"/>
  <mergeCells count="41">
    <mergeCell ref="A1:D1"/>
    <mergeCell ref="A2:AA2"/>
    <mergeCell ref="A3:AA3"/>
    <mergeCell ref="K4:L4"/>
    <mergeCell ref="N5:T5"/>
    <mergeCell ref="U5:AA5"/>
    <mergeCell ref="Y4:AA4"/>
    <mergeCell ref="U6:U7"/>
    <mergeCell ref="V6:AA6"/>
    <mergeCell ref="A11:C11"/>
    <mergeCell ref="A5:A7"/>
    <mergeCell ref="B5:B7"/>
    <mergeCell ref="C5:C7"/>
    <mergeCell ref="D5:M5"/>
    <mergeCell ref="A9:C9"/>
    <mergeCell ref="A10:C10"/>
    <mergeCell ref="D6:D7"/>
    <mergeCell ref="E6:G6"/>
    <mergeCell ref="H6:M6"/>
    <mergeCell ref="N6:N7"/>
    <mergeCell ref="O6:T6"/>
    <mergeCell ref="B25:C25"/>
    <mergeCell ref="B12:C12"/>
    <mergeCell ref="B16:C16"/>
    <mergeCell ref="B18:C18"/>
    <mergeCell ref="B21:C21"/>
    <mergeCell ref="B23:C23"/>
    <mergeCell ref="B1379:C1379"/>
    <mergeCell ref="B1380:C1380"/>
    <mergeCell ref="B165:C165"/>
    <mergeCell ref="B27:C27"/>
    <mergeCell ref="B29:C29"/>
    <mergeCell ref="B31:C31"/>
    <mergeCell ref="B33:C33"/>
    <mergeCell ref="B35:C35"/>
    <mergeCell ref="B45:C45"/>
    <mergeCell ref="B51:C51"/>
    <mergeCell ref="B59:C59"/>
    <mergeCell ref="B73:C73"/>
    <mergeCell ref="B83:C83"/>
    <mergeCell ref="B123:C123"/>
  </mergeCells>
  <conditionalFormatting sqref="B124:B164">
    <cfRule type="duplicateValues" dxfId="39" priority="37"/>
  </conditionalFormatting>
  <conditionalFormatting sqref="B166:B184">
    <cfRule type="duplicateValues" dxfId="38" priority="18"/>
  </conditionalFormatting>
  <conditionalFormatting sqref="B185:B217">
    <cfRule type="duplicateValues" dxfId="37" priority="32"/>
  </conditionalFormatting>
  <conditionalFormatting sqref="B218:B244">
    <cfRule type="duplicateValues" dxfId="36" priority="33"/>
  </conditionalFormatting>
  <conditionalFormatting sqref="B245:B272">
    <cfRule type="duplicateValues" dxfId="35" priority="35"/>
  </conditionalFormatting>
  <conditionalFormatting sqref="B273:B303">
    <cfRule type="duplicateValues" dxfId="34" priority="31"/>
  </conditionalFormatting>
  <conditionalFormatting sqref="B304:B321">
    <cfRule type="duplicateValues" dxfId="33" priority="30"/>
  </conditionalFormatting>
  <conditionalFormatting sqref="B322:B344 B122">
    <cfRule type="duplicateValues" dxfId="32" priority="29"/>
  </conditionalFormatting>
  <conditionalFormatting sqref="B345:B351">
    <cfRule type="duplicateValues" dxfId="31" priority="34"/>
  </conditionalFormatting>
  <conditionalFormatting sqref="B352:B364">
    <cfRule type="duplicateValues" dxfId="30" priority="28"/>
  </conditionalFormatting>
  <conditionalFormatting sqref="B365:B390">
    <cfRule type="duplicateValues" dxfId="29" priority="27"/>
  </conditionalFormatting>
  <conditionalFormatting sqref="B391:B419">
    <cfRule type="duplicateValues" dxfId="28" priority="26"/>
  </conditionalFormatting>
  <conditionalFormatting sqref="B420:B453">
    <cfRule type="duplicateValues" dxfId="27" priority="36"/>
  </conditionalFormatting>
  <conditionalFormatting sqref="B454:B492">
    <cfRule type="duplicateValues" dxfId="26" priority="19"/>
  </conditionalFormatting>
  <conditionalFormatting sqref="B493:B533">
    <cfRule type="duplicateValues" dxfId="25" priority="15"/>
  </conditionalFormatting>
  <conditionalFormatting sqref="B534:B573">
    <cfRule type="duplicateValues" dxfId="24" priority="20"/>
  </conditionalFormatting>
  <conditionalFormatting sqref="B574:B590">
    <cfRule type="duplicateValues" dxfId="23" priority="16"/>
  </conditionalFormatting>
  <conditionalFormatting sqref="B591:B630">
    <cfRule type="duplicateValues" dxfId="22" priority="21"/>
  </conditionalFormatting>
  <conditionalFormatting sqref="B631:B671">
    <cfRule type="duplicateValues" dxfId="21" priority="14"/>
  </conditionalFormatting>
  <conditionalFormatting sqref="B672:B712">
    <cfRule type="duplicateValues" dxfId="20" priority="13"/>
  </conditionalFormatting>
  <conditionalFormatting sqref="B713:B753">
    <cfRule type="duplicateValues" dxfId="19" priority="12"/>
  </conditionalFormatting>
  <conditionalFormatting sqref="B754:B794">
    <cfRule type="duplicateValues" dxfId="18" priority="11"/>
  </conditionalFormatting>
  <conditionalFormatting sqref="B795:B833">
    <cfRule type="duplicateValues" dxfId="17" priority="38"/>
  </conditionalFormatting>
  <conditionalFormatting sqref="B834:B868">
    <cfRule type="duplicateValues" dxfId="16" priority="39"/>
  </conditionalFormatting>
  <conditionalFormatting sqref="B869:B883">
    <cfRule type="duplicateValues" dxfId="15" priority="40"/>
  </conditionalFormatting>
  <conditionalFormatting sqref="B884:B923">
    <cfRule type="duplicateValues" dxfId="14" priority="22"/>
  </conditionalFormatting>
  <conditionalFormatting sqref="B924:B964">
    <cfRule type="duplicateValues" dxfId="13" priority="10"/>
  </conditionalFormatting>
  <conditionalFormatting sqref="B965:B1005">
    <cfRule type="duplicateValues" dxfId="12" priority="9"/>
  </conditionalFormatting>
  <conditionalFormatting sqref="B1006:B1045">
    <cfRule type="duplicateValues" dxfId="11" priority="23"/>
  </conditionalFormatting>
  <conditionalFormatting sqref="B1046:B1081">
    <cfRule type="duplicateValues" dxfId="10" priority="17"/>
  </conditionalFormatting>
  <conditionalFormatting sqref="B1082:B1122">
    <cfRule type="duplicateValues" dxfId="9" priority="8"/>
  </conditionalFormatting>
  <conditionalFormatting sqref="B1123:B1131">
    <cfRule type="duplicateValues" dxfId="8" priority="24"/>
  </conditionalFormatting>
  <conditionalFormatting sqref="B1132:B1150">
    <cfRule type="duplicateValues" dxfId="7" priority="3"/>
  </conditionalFormatting>
  <conditionalFormatting sqref="B1151:B1186">
    <cfRule type="duplicateValues" dxfId="6" priority="4"/>
  </conditionalFormatting>
  <conditionalFormatting sqref="B1187:B1222">
    <cfRule type="duplicateValues" dxfId="5" priority="5"/>
  </conditionalFormatting>
  <conditionalFormatting sqref="B1223:B1263">
    <cfRule type="duplicateValues" dxfId="4" priority="2"/>
  </conditionalFormatting>
  <conditionalFormatting sqref="B1264:B1300">
    <cfRule type="duplicateValues" dxfId="3" priority="6"/>
  </conditionalFormatting>
  <conditionalFormatting sqref="B1301:B1337">
    <cfRule type="duplicateValues" dxfId="2" priority="7"/>
  </conditionalFormatting>
  <conditionalFormatting sqref="B1338:B1376">
    <cfRule type="duplicateValues" dxfId="1" priority="41"/>
  </conditionalFormatting>
  <conditionalFormatting sqref="B1377">
    <cfRule type="duplicateValues" dxfId="0" priority="25"/>
  </conditionalFormatting>
  <printOptions horizontalCentered="1"/>
  <pageMargins left="0.51181102362204722" right="0.31496062992125984" top="0.59055118110236227" bottom="0.51181102362204722" header="0.31496062992125984" footer="0.31496062992125984"/>
  <pageSetup paperSize="9" scale="55" orientation="landscape" verticalDpi="300" r:id="rId1"/>
  <headerFooter differentFirst="1" scaleWithDoc="0" alignWithMargins="0">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838" t="s">
        <v>1040</v>
      </c>
      <c r="B1" s="838"/>
      <c r="F1" s="839" t="s">
        <v>1039</v>
      </c>
      <c r="G1" s="839"/>
      <c r="H1" s="839"/>
      <c r="I1" s="839"/>
      <c r="J1" s="839"/>
    </row>
    <row r="2" spans="1:14" ht="18.75">
      <c r="A2" s="840" t="s">
        <v>1038</v>
      </c>
      <c r="B2" s="840"/>
      <c r="C2" s="840"/>
      <c r="D2" s="840"/>
      <c r="E2" s="840"/>
      <c r="F2" s="840"/>
      <c r="G2" s="840"/>
      <c r="H2" s="840"/>
      <c r="I2" s="840"/>
      <c r="J2" s="840"/>
    </row>
    <row r="3" spans="1:14" ht="15.75" customHeight="1">
      <c r="A3" s="841" t="str">
        <f>'60 TT342'!A3:L3</f>
        <v>(Kèm theo Tờ trình số:      /TTr-UBND ngày    tháng   năm 2025 của Ủy ban nhân dân tỉnh Lạng Sơn)</v>
      </c>
      <c r="B3" s="841"/>
      <c r="C3" s="841"/>
      <c r="D3" s="841"/>
      <c r="E3" s="841"/>
      <c r="F3" s="841"/>
      <c r="G3" s="841"/>
      <c r="H3" s="841"/>
      <c r="I3" s="841"/>
      <c r="J3" s="841"/>
    </row>
    <row r="4" spans="1:14">
      <c r="A4" s="214" t="s">
        <v>1037</v>
      </c>
      <c r="E4" s="20"/>
      <c r="G4" s="20"/>
      <c r="I4" s="842" t="s">
        <v>148</v>
      </c>
      <c r="J4" s="842"/>
    </row>
    <row r="5" spans="1:14" ht="21" customHeight="1">
      <c r="A5" s="837" t="s">
        <v>94</v>
      </c>
      <c r="B5" s="837" t="s">
        <v>1036</v>
      </c>
      <c r="C5" s="837" t="s">
        <v>987</v>
      </c>
      <c r="D5" s="837"/>
      <c r="E5" s="837" t="s">
        <v>986</v>
      </c>
      <c r="F5" s="837"/>
      <c r="G5" s="837"/>
      <c r="H5" s="837"/>
      <c r="I5" s="837" t="s">
        <v>1035</v>
      </c>
      <c r="J5" s="837"/>
    </row>
    <row r="6" spans="1:14" ht="39" customHeight="1">
      <c r="A6" s="837"/>
      <c r="B6" s="837"/>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836" t="s">
        <v>999</v>
      </c>
      <c r="B56" s="836"/>
      <c r="C56" s="836" t="s">
        <v>869</v>
      </c>
      <c r="D56" s="836"/>
      <c r="E56" s="836"/>
      <c r="F56" s="836"/>
      <c r="G56" s="836" t="s">
        <v>998</v>
      </c>
      <c r="H56" s="836"/>
      <c r="I56" s="836"/>
      <c r="J56" s="836"/>
    </row>
    <row r="57" spans="1:10" ht="16.5" hidden="1">
      <c r="A57" s="843" t="s">
        <v>992</v>
      </c>
      <c r="B57" s="843"/>
      <c r="C57" s="843" t="s">
        <v>866</v>
      </c>
      <c r="D57" s="843"/>
      <c r="E57" s="843"/>
      <c r="F57" s="843"/>
      <c r="G57" s="843" t="s">
        <v>997</v>
      </c>
      <c r="H57" s="843"/>
      <c r="I57" s="843"/>
      <c r="J57" s="843"/>
    </row>
    <row r="58" spans="1:10" ht="16.5" hidden="1">
      <c r="C58" s="216"/>
      <c r="D58" s="216"/>
      <c r="E58" s="216"/>
      <c r="F58" s="216"/>
      <c r="G58" s="843" t="s">
        <v>996</v>
      </c>
      <c r="H58" s="843"/>
      <c r="I58" s="843"/>
      <c r="J58" s="843"/>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843" t="s">
        <v>862</v>
      </c>
      <c r="D64" s="843"/>
      <c r="E64" s="843"/>
      <c r="F64" s="843"/>
      <c r="G64" s="843" t="s">
        <v>994</v>
      </c>
      <c r="H64" s="843"/>
      <c r="I64" s="843"/>
      <c r="J64" s="843"/>
    </row>
    <row r="66" spans="1:10" hidden="1">
      <c r="A66" s="844" t="e">
        <f>#REF!</f>
        <v>#REF!</v>
      </c>
      <c r="B66" s="844"/>
      <c r="C66" s="844" t="e">
        <f>A66</f>
        <v>#REF!</v>
      </c>
      <c r="D66" s="844"/>
      <c r="E66" s="844"/>
      <c r="F66" s="844"/>
      <c r="G66" s="844" t="s">
        <v>993</v>
      </c>
      <c r="H66" s="844"/>
      <c r="I66" s="844"/>
      <c r="J66" s="844"/>
    </row>
    <row r="67" spans="1:10" ht="16.5" hidden="1">
      <c r="A67" s="843" t="s">
        <v>992</v>
      </c>
      <c r="B67" s="843"/>
      <c r="C67" s="843" t="s">
        <v>866</v>
      </c>
      <c r="D67" s="843"/>
      <c r="E67" s="843"/>
      <c r="F67" s="843"/>
      <c r="G67" s="843" t="s">
        <v>991</v>
      </c>
      <c r="H67" s="843"/>
      <c r="I67" s="843"/>
      <c r="J67" s="843"/>
    </row>
    <row r="68" spans="1:10" ht="16.5" hidden="1">
      <c r="C68" s="216"/>
      <c r="D68" s="216"/>
      <c r="E68" s="216"/>
      <c r="F68" s="216"/>
      <c r="G68" s="843" t="s">
        <v>864</v>
      </c>
      <c r="H68" s="843"/>
      <c r="I68" s="843"/>
      <c r="J68" s="843"/>
    </row>
    <row r="69" spans="1:10" ht="16.5" hidden="1">
      <c r="C69" s="216"/>
      <c r="D69" s="216"/>
      <c r="E69" s="218"/>
      <c r="F69" s="216"/>
      <c r="G69" s="843" t="s">
        <v>863</v>
      </c>
      <c r="H69" s="843"/>
      <c r="I69" s="843"/>
      <c r="J69" s="843"/>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843" t="s">
        <v>862</v>
      </c>
      <c r="D74" s="843"/>
      <c r="E74" s="843"/>
      <c r="F74" s="843"/>
      <c r="G74" s="843" t="s">
        <v>990</v>
      </c>
      <c r="H74" s="843"/>
      <c r="I74" s="843"/>
      <c r="J74" s="843"/>
    </row>
  </sheetData>
  <mergeCells count="29">
    <mergeCell ref="A66:B66"/>
    <mergeCell ref="G66:J66"/>
    <mergeCell ref="C66:F66"/>
    <mergeCell ref="A67:B67"/>
    <mergeCell ref="C67:F67"/>
    <mergeCell ref="G67:J67"/>
    <mergeCell ref="A57:B57"/>
    <mergeCell ref="C57:F57"/>
    <mergeCell ref="G57:J57"/>
    <mergeCell ref="G58:J58"/>
    <mergeCell ref="C64:F64"/>
    <mergeCell ref="G64:J64"/>
    <mergeCell ref="G68:J68"/>
    <mergeCell ref="C74:F74"/>
    <mergeCell ref="G74:J74"/>
    <mergeCell ref="I5:J5"/>
    <mergeCell ref="G69:J69"/>
    <mergeCell ref="A1:B1"/>
    <mergeCell ref="F1:J1"/>
    <mergeCell ref="A2:J2"/>
    <mergeCell ref="A3:J3"/>
    <mergeCell ref="I4:J4"/>
    <mergeCell ref="A56:B56"/>
    <mergeCell ref="C56:F56"/>
    <mergeCell ref="G56:J56"/>
    <mergeCell ref="A5:A6"/>
    <mergeCell ref="B5:B6"/>
    <mergeCell ref="C5:D5"/>
    <mergeCell ref="E5:H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838" t="s">
        <v>1040</v>
      </c>
      <c r="B1" s="838"/>
      <c r="F1" s="839" t="s">
        <v>1039</v>
      </c>
      <c r="G1" s="839"/>
      <c r="H1" s="839"/>
      <c r="I1" s="839"/>
      <c r="J1" s="839"/>
    </row>
    <row r="2" spans="1:14" ht="18.75">
      <c r="A2" s="840" t="s">
        <v>1038</v>
      </c>
      <c r="B2" s="840"/>
      <c r="C2" s="840"/>
      <c r="D2" s="840"/>
      <c r="E2" s="840"/>
      <c r="F2" s="840"/>
      <c r="G2" s="840"/>
      <c r="H2" s="840"/>
      <c r="I2" s="840"/>
      <c r="J2" s="840"/>
    </row>
    <row r="3" spans="1:14" ht="15.75" customHeight="1">
      <c r="A3" s="841" t="str">
        <f>'60 TT342'!A3:L3</f>
        <v>(Kèm theo Tờ trình số:      /TTr-UBND ngày    tháng   năm 2025 của Ủy ban nhân dân tỉnh Lạng Sơn)</v>
      </c>
      <c r="B3" s="841"/>
      <c r="C3" s="841"/>
      <c r="D3" s="841"/>
      <c r="E3" s="841"/>
      <c r="F3" s="841"/>
      <c r="G3" s="841"/>
      <c r="H3" s="841"/>
      <c r="I3" s="841"/>
      <c r="J3" s="841"/>
    </row>
    <row r="4" spans="1:14">
      <c r="A4" s="214" t="s">
        <v>1037</v>
      </c>
      <c r="E4" s="20"/>
      <c r="G4" s="20"/>
      <c r="I4" s="842" t="s">
        <v>148</v>
      </c>
      <c r="J4" s="842"/>
    </row>
    <row r="5" spans="1:14" ht="21" customHeight="1">
      <c r="A5" s="837" t="s">
        <v>94</v>
      </c>
      <c r="B5" s="837" t="s">
        <v>1036</v>
      </c>
      <c r="C5" s="837" t="s">
        <v>987</v>
      </c>
      <c r="D5" s="837"/>
      <c r="E5" s="837" t="s">
        <v>986</v>
      </c>
      <c r="F5" s="837"/>
      <c r="G5" s="837"/>
      <c r="H5" s="837"/>
      <c r="I5" s="837" t="s">
        <v>1035</v>
      </c>
      <c r="J5" s="837"/>
    </row>
    <row r="6" spans="1:14" ht="39" customHeight="1">
      <c r="A6" s="837"/>
      <c r="B6" s="837"/>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836" t="s">
        <v>999</v>
      </c>
      <c r="B56" s="836"/>
      <c r="C56" s="836" t="s">
        <v>869</v>
      </c>
      <c r="D56" s="836"/>
      <c r="E56" s="836"/>
      <c r="F56" s="836"/>
      <c r="G56" s="836" t="s">
        <v>998</v>
      </c>
      <c r="H56" s="836"/>
      <c r="I56" s="836"/>
      <c r="J56" s="836"/>
    </row>
    <row r="57" spans="1:10" ht="16.5" hidden="1">
      <c r="A57" s="843" t="s">
        <v>992</v>
      </c>
      <c r="B57" s="843"/>
      <c r="C57" s="843" t="s">
        <v>866</v>
      </c>
      <c r="D57" s="843"/>
      <c r="E57" s="843"/>
      <c r="F57" s="843"/>
      <c r="G57" s="843" t="s">
        <v>997</v>
      </c>
      <c r="H57" s="843"/>
      <c r="I57" s="843"/>
      <c r="J57" s="843"/>
    </row>
    <row r="58" spans="1:10" ht="16.5" hidden="1">
      <c r="C58" s="216"/>
      <c r="D58" s="216"/>
      <c r="E58" s="216"/>
      <c r="F58" s="216"/>
      <c r="G58" s="843" t="s">
        <v>996</v>
      </c>
      <c r="H58" s="843"/>
      <c r="I58" s="843"/>
      <c r="J58" s="843"/>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843" t="s">
        <v>862</v>
      </c>
      <c r="D64" s="843"/>
      <c r="E64" s="843"/>
      <c r="F64" s="843"/>
      <c r="G64" s="843" t="s">
        <v>994</v>
      </c>
      <c r="H64" s="843"/>
      <c r="I64" s="843"/>
      <c r="J64" s="843"/>
    </row>
    <row r="66" spans="1:10" hidden="1">
      <c r="A66" s="844" t="e">
        <f>#REF!</f>
        <v>#REF!</v>
      </c>
      <c r="B66" s="844"/>
      <c r="C66" s="844" t="e">
        <f>A66</f>
        <v>#REF!</v>
      </c>
      <c r="D66" s="844"/>
      <c r="E66" s="844"/>
      <c r="F66" s="844"/>
      <c r="G66" s="844" t="s">
        <v>993</v>
      </c>
      <c r="H66" s="844"/>
      <c r="I66" s="844"/>
      <c r="J66" s="844"/>
    </row>
    <row r="67" spans="1:10" ht="16.5" hidden="1">
      <c r="A67" s="843" t="s">
        <v>992</v>
      </c>
      <c r="B67" s="843"/>
      <c r="C67" s="843" t="s">
        <v>866</v>
      </c>
      <c r="D67" s="843"/>
      <c r="E67" s="843"/>
      <c r="F67" s="843"/>
      <c r="G67" s="843" t="s">
        <v>991</v>
      </c>
      <c r="H67" s="843"/>
      <c r="I67" s="843"/>
      <c r="J67" s="843"/>
    </row>
    <row r="68" spans="1:10" ht="16.5" hidden="1">
      <c r="C68" s="216"/>
      <c r="D68" s="216"/>
      <c r="E68" s="216"/>
      <c r="F68" s="216"/>
      <c r="G68" s="843" t="s">
        <v>864</v>
      </c>
      <c r="H68" s="843"/>
      <c r="I68" s="843"/>
      <c r="J68" s="843"/>
    </row>
    <row r="69" spans="1:10" ht="16.5" hidden="1">
      <c r="C69" s="216"/>
      <c r="D69" s="216"/>
      <c r="E69" s="218"/>
      <c r="F69" s="216"/>
      <c r="G69" s="843" t="s">
        <v>863</v>
      </c>
      <c r="H69" s="843"/>
      <c r="I69" s="843"/>
      <c r="J69" s="843"/>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843" t="s">
        <v>862</v>
      </c>
      <c r="D74" s="843"/>
      <c r="E74" s="843"/>
      <c r="F74" s="843"/>
      <c r="G74" s="843" t="s">
        <v>990</v>
      </c>
      <c r="H74" s="843"/>
      <c r="I74" s="843"/>
      <c r="J74" s="843"/>
    </row>
  </sheetData>
  <mergeCells count="29">
    <mergeCell ref="A5:A6"/>
    <mergeCell ref="B5:B6"/>
    <mergeCell ref="C5:D5"/>
    <mergeCell ref="E5:H5"/>
    <mergeCell ref="I5:J5"/>
    <mergeCell ref="A1:B1"/>
    <mergeCell ref="F1:J1"/>
    <mergeCell ref="A2:J2"/>
    <mergeCell ref="A3:J3"/>
    <mergeCell ref="I4:J4"/>
    <mergeCell ref="A66:B66"/>
    <mergeCell ref="C66:F66"/>
    <mergeCell ref="G66:J66"/>
    <mergeCell ref="A56:B56"/>
    <mergeCell ref="C56:F56"/>
    <mergeCell ref="G56:J56"/>
    <mergeCell ref="A57:B57"/>
    <mergeCell ref="C57:F57"/>
    <mergeCell ref="G57:J57"/>
    <mergeCell ref="C74:F74"/>
    <mergeCell ref="G74:J74"/>
    <mergeCell ref="G58:J58"/>
    <mergeCell ref="C64:F64"/>
    <mergeCell ref="G64:J64"/>
    <mergeCell ref="A67:B67"/>
    <mergeCell ref="C67:F67"/>
    <mergeCell ref="G67:J67"/>
    <mergeCell ref="G68:J68"/>
    <mergeCell ref="G69:J69"/>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847"/>
      <c r="B1" s="847"/>
      <c r="C1" s="64"/>
      <c r="D1" s="849" t="s">
        <v>1</v>
      </c>
      <c r="E1" s="849"/>
      <c r="F1" s="849"/>
    </row>
    <row r="2" spans="1:8" ht="20.25" customHeight="1">
      <c r="A2" s="65" t="s">
        <v>857</v>
      </c>
      <c r="B2" s="66"/>
      <c r="C2" s="67"/>
      <c r="D2" s="67"/>
      <c r="E2" s="67"/>
      <c r="F2" s="67"/>
    </row>
    <row r="3" spans="1:8" ht="20.25" customHeight="1">
      <c r="A3" s="848" t="s">
        <v>1068</v>
      </c>
      <c r="B3" s="848"/>
      <c r="C3" s="848"/>
      <c r="D3" s="848"/>
      <c r="E3" s="848"/>
      <c r="F3" s="848"/>
      <c r="H3" s="4" t="s">
        <v>1041</v>
      </c>
    </row>
    <row r="4" spans="1:8" ht="18" customHeight="1">
      <c r="A4" s="68"/>
      <c r="B4" s="68"/>
      <c r="D4" s="845" t="s">
        <v>2</v>
      </c>
      <c r="E4" s="845"/>
      <c r="F4" s="845"/>
    </row>
    <row r="5" spans="1:8">
      <c r="A5" s="69" t="s">
        <v>3</v>
      </c>
      <c r="B5" s="850" t="s">
        <v>4</v>
      </c>
      <c r="C5" s="850" t="s">
        <v>5</v>
      </c>
      <c r="D5" s="850" t="s">
        <v>6</v>
      </c>
      <c r="E5" s="846" t="s">
        <v>7</v>
      </c>
      <c r="F5" s="846"/>
    </row>
    <row r="6" spans="1:8" ht="17.25" customHeight="1">
      <c r="A6" s="70" t="s">
        <v>8</v>
      </c>
      <c r="B6" s="851"/>
      <c r="C6" s="851"/>
      <c r="D6" s="851"/>
      <c r="E6" s="850" t="s">
        <v>9</v>
      </c>
      <c r="F6" s="70" t="s">
        <v>10</v>
      </c>
    </row>
    <row r="7" spans="1:8" ht="17.25" customHeight="1">
      <c r="A7" s="70" t="s">
        <v>8</v>
      </c>
      <c r="B7" s="852"/>
      <c r="C7" s="852"/>
      <c r="D7" s="852"/>
      <c r="E7" s="852"/>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29</vt:i4>
      </vt:variant>
    </vt:vector>
  </HeadingPairs>
  <TitlesOfParts>
    <vt:vector size="51"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62</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62'!Print_Area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lpstr>'Bieu 62'!Print_Titles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2026-07-15T02:40:05Z</dcterms:modified>
</cp:coreProperties>
</file>